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drawings/drawing8.xml" ContentType="application/vnd.openxmlformats-officedocument.drawingml.chartshapes+xml"/>
  <Override PartName="/xl/drawings/drawing6.xml" ContentType="application/vnd.openxmlformats-officedocument.drawingml.chartshapes+xml"/>
  <Override PartName="/xl/drawings/drawing2.xml" ContentType="application/vnd.openxmlformats-officedocument.drawingml.chartshapes+xml"/>
  <Override PartName="/xl/drawings/drawing12.xml" ContentType="application/vnd.openxmlformats-officedocument.drawingml.chartshapes+xml"/>
  <Override PartName="/xl/drawings/drawing9.xml" ContentType="application/vnd.openxmlformats-officedocument.drawingml.chartshapes+xml"/>
  <Override PartName="/xl/drawings/drawing3.xml" ContentType="application/vnd.openxmlformats-officedocument.drawingml.chartshapes+xml"/>
  <Override PartName="/xl/drawings/drawing13.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sharedStrings.xml" ContentType="application/vnd.openxmlformats-officedocument.spreadsheetml.sharedStrings+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10oscnas\shared2\lgs\PAWS\Intern Projects\Accessibility Updates\Updated Docs\Checked-Posted Docs\Ready to Post\"/>
    </mc:Choice>
  </mc:AlternateContent>
  <xr:revisionPtr revIDLastSave="0" documentId="13_ncr:1_{3F794DAF-2B00-4C6D-8301-96EA4F759A83}" xr6:coauthVersionLast="47" xr6:coauthVersionMax="47" xr10:uidLastSave="{00000000-0000-0000-0000-000000000000}"/>
  <bookViews>
    <workbookView xWindow="-120" yWindow="-120" windowWidth="29040" windowHeight="15720" tabRatio="549" firstSheet="1" activeTab="3" xr2:uid="{D9BF4BF8-D7C3-4A5E-807C-45B20763D9D9}"/>
  </bookViews>
  <sheets>
    <sheet name="Introduction" sheetId="36" r:id="rId1"/>
    <sheet name="General Fund" sheetId="1" r:id="rId2"/>
    <sheet name="Operating Fund 1" sheetId="8" r:id="rId3"/>
    <sheet name="Operating Fund 2" sheetId="9" r:id="rId4"/>
    <sheet name="Levy and Employment" sheetId="35" r:id="rId5"/>
    <sheet name="Summary" sheetId="24" r:id="rId6"/>
  </sheets>
  <definedNames>
    <definedName name="_xlnm.Print_Area" localSheetId="1">'General Fund'!$A$1:$Q$50</definedName>
    <definedName name="_xlnm.Print_Area" localSheetId="4">'Levy and Employment'!$A$1:$Q$45</definedName>
    <definedName name="_xlnm.Print_Area" localSheetId="2">'Operating Fund 1'!$A$1:$Q$51</definedName>
    <definedName name="_xlnm.Print_Area" localSheetId="3">'Operating Fund 2'!$A$1:$Q$50</definedName>
    <definedName name="_xlnm.Print_Area" localSheetId="5">Summary!$A$1:$R$52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4" l="1"/>
  <c r="A2" i="24"/>
  <c r="C2" i="24"/>
  <c r="C6" i="24"/>
  <c r="D6" i="24"/>
  <c r="E6" i="24"/>
  <c r="F6" i="24"/>
  <c r="G6" i="24"/>
  <c r="H6" i="24"/>
  <c r="I6" i="24"/>
  <c r="J6" i="24"/>
  <c r="K6" i="24"/>
  <c r="C11" i="24"/>
  <c r="C29" i="24" s="1"/>
  <c r="D11" i="24"/>
  <c r="D29" i="24" s="1"/>
  <c r="E11" i="24"/>
  <c r="E29" i="24" s="1"/>
  <c r="F11" i="24"/>
  <c r="F29" i="24" s="1"/>
  <c r="G11" i="24"/>
  <c r="G29" i="24" s="1"/>
  <c r="A13" i="24"/>
  <c r="C14" i="24"/>
  <c r="D14" i="24"/>
  <c r="E14" i="24"/>
  <c r="F14" i="24"/>
  <c r="G14" i="24"/>
  <c r="H14" i="24"/>
  <c r="I14" i="24"/>
  <c r="J14" i="24"/>
  <c r="K14" i="24"/>
  <c r="C15" i="24"/>
  <c r="D15" i="24"/>
  <c r="E15" i="24"/>
  <c r="F15" i="24"/>
  <c r="G15" i="24"/>
  <c r="H15" i="24"/>
  <c r="I15" i="24"/>
  <c r="J15" i="24"/>
  <c r="K15" i="24"/>
  <c r="C16" i="24"/>
  <c r="D16" i="24"/>
  <c r="E16" i="24"/>
  <c r="F16" i="24"/>
  <c r="G16" i="24"/>
  <c r="H16" i="24"/>
  <c r="I16" i="24"/>
  <c r="J16" i="24"/>
  <c r="K16" i="24"/>
  <c r="C17" i="24"/>
  <c r="D17" i="24"/>
  <c r="E17" i="24"/>
  <c r="F17" i="24"/>
  <c r="G17" i="24"/>
  <c r="H17" i="24"/>
  <c r="I17" i="24"/>
  <c r="J17" i="24"/>
  <c r="K17" i="24"/>
  <c r="A19" i="24"/>
  <c r="C20" i="24"/>
  <c r="D20" i="24"/>
  <c r="E20" i="24"/>
  <c r="F20" i="24"/>
  <c r="G20" i="24"/>
  <c r="H20" i="24"/>
  <c r="I20" i="24"/>
  <c r="J20" i="24"/>
  <c r="K20" i="24"/>
  <c r="C21" i="24"/>
  <c r="D21" i="24"/>
  <c r="E21" i="24"/>
  <c r="F21" i="24"/>
  <c r="G21" i="24"/>
  <c r="H21" i="24"/>
  <c r="I21" i="24"/>
  <c r="J21" i="24"/>
  <c r="K21" i="24"/>
  <c r="C22" i="24"/>
  <c r="D22" i="24"/>
  <c r="E22" i="24"/>
  <c r="F22" i="24"/>
  <c r="G22" i="24"/>
  <c r="H22" i="24"/>
  <c r="I22" i="24"/>
  <c r="J22" i="24"/>
  <c r="K22" i="24"/>
  <c r="C23" i="24"/>
  <c r="D23" i="24"/>
  <c r="E23" i="24"/>
  <c r="F23" i="24"/>
  <c r="G23" i="24"/>
  <c r="H23" i="24"/>
  <c r="I23" i="24"/>
  <c r="J23" i="24"/>
  <c r="K23" i="24"/>
  <c r="A1" i="35"/>
  <c r="A2" i="35"/>
  <c r="D2" i="35"/>
  <c r="L4" i="35"/>
  <c r="M4" i="35"/>
  <c r="C5" i="35"/>
  <c r="D5" i="35"/>
  <c r="E5" i="35"/>
  <c r="F5" i="35"/>
  <c r="G5" i="35"/>
  <c r="H5" i="35"/>
  <c r="I5" i="35"/>
  <c r="J5" i="35"/>
  <c r="K5" i="35"/>
  <c r="M5" i="35"/>
  <c r="N5" i="35"/>
  <c r="O5" i="35"/>
  <c r="P5" i="35"/>
  <c r="Q5" i="35"/>
  <c r="H7" i="35"/>
  <c r="I7" i="35"/>
  <c r="J7" i="35"/>
  <c r="K7" i="35"/>
  <c r="L7" i="35"/>
  <c r="H8" i="35"/>
  <c r="I8" i="35"/>
  <c r="J8" i="35"/>
  <c r="K8" i="35"/>
  <c r="L8" i="35"/>
  <c r="C9" i="35"/>
  <c r="D9" i="35"/>
  <c r="E9" i="35"/>
  <c r="F9" i="35"/>
  <c r="G9" i="35"/>
  <c r="H9" i="35"/>
  <c r="I9" i="35"/>
  <c r="J9" i="35"/>
  <c r="K9" i="35"/>
  <c r="L9" i="35"/>
  <c r="L12" i="35"/>
  <c r="C13" i="35"/>
  <c r="D13" i="35"/>
  <c r="E13" i="35"/>
  <c r="F13" i="35"/>
  <c r="G13" i="35"/>
  <c r="H13" i="35"/>
  <c r="I13" i="35"/>
  <c r="J13" i="35"/>
  <c r="K13" i="35"/>
  <c r="L13" i="35"/>
  <c r="C14" i="35"/>
  <c r="D14" i="35"/>
  <c r="E14" i="35"/>
  <c r="F14" i="35"/>
  <c r="G14" i="35"/>
  <c r="H14" i="35"/>
  <c r="I14" i="35"/>
  <c r="J14" i="35"/>
  <c r="K14" i="35"/>
  <c r="L14" i="35"/>
  <c r="H17" i="35"/>
  <c r="I17" i="35"/>
  <c r="J17" i="35"/>
  <c r="K17" i="35"/>
  <c r="L17" i="35"/>
  <c r="L18" i="35"/>
  <c r="H19" i="35"/>
  <c r="I19" i="35"/>
  <c r="J19" i="35"/>
  <c r="K19" i="35"/>
  <c r="L19" i="35"/>
  <c r="L21" i="35"/>
  <c r="L23" i="35"/>
  <c r="A1" i="9"/>
  <c r="A2" i="9"/>
  <c r="C2" i="9"/>
  <c r="L5" i="9"/>
  <c r="C6" i="9"/>
  <c r="D6" i="9"/>
  <c r="E6" i="9"/>
  <c r="F6" i="9"/>
  <c r="G6" i="9"/>
  <c r="H6" i="9"/>
  <c r="I6" i="9"/>
  <c r="J6" i="9"/>
  <c r="K6" i="9"/>
  <c r="M6" i="9"/>
  <c r="N6" i="9"/>
  <c r="O6" i="9"/>
  <c r="P6" i="9"/>
  <c r="Q6" i="9"/>
  <c r="H8" i="9"/>
  <c r="I8" i="9"/>
  <c r="J8" i="9"/>
  <c r="K8" i="9"/>
  <c r="L8" i="9"/>
  <c r="H9" i="9"/>
  <c r="I9" i="9"/>
  <c r="J9" i="9"/>
  <c r="K9" i="9"/>
  <c r="L9" i="9"/>
  <c r="H10" i="9"/>
  <c r="I10" i="9"/>
  <c r="J10" i="9"/>
  <c r="K10" i="9"/>
  <c r="L10" i="9"/>
  <c r="H11" i="9"/>
  <c r="I11" i="9"/>
  <c r="J11" i="9"/>
  <c r="K11" i="9"/>
  <c r="L11" i="9"/>
  <c r="C12" i="9"/>
  <c r="D12" i="9"/>
  <c r="E12" i="9"/>
  <c r="F12" i="9"/>
  <c r="G12" i="9"/>
  <c r="H12" i="9"/>
  <c r="I12" i="9"/>
  <c r="J12" i="9"/>
  <c r="K12" i="9"/>
  <c r="L12" i="9"/>
  <c r="M12" i="9"/>
  <c r="N12" i="9"/>
  <c r="O12" i="9"/>
  <c r="P12" i="9"/>
  <c r="H14" i="9"/>
  <c r="I14" i="9"/>
  <c r="J14" i="9"/>
  <c r="K14" i="9"/>
  <c r="L14" i="9"/>
  <c r="H15" i="9"/>
  <c r="I15" i="9"/>
  <c r="J15" i="9"/>
  <c r="K15" i="9"/>
  <c r="L15" i="9"/>
  <c r="H16" i="9"/>
  <c r="I16" i="9"/>
  <c r="J16" i="9"/>
  <c r="K16" i="9"/>
  <c r="L16" i="9"/>
  <c r="L17" i="9"/>
  <c r="H18" i="9"/>
  <c r="I18" i="9"/>
  <c r="J18" i="9"/>
  <c r="K18" i="9"/>
  <c r="L18" i="9"/>
  <c r="H19" i="9"/>
  <c r="I19" i="9"/>
  <c r="J19" i="9"/>
  <c r="K19" i="9"/>
  <c r="L19" i="9"/>
  <c r="C20" i="9"/>
  <c r="D20" i="9"/>
  <c r="E20" i="9"/>
  <c r="F20" i="9"/>
  <c r="G20" i="9"/>
  <c r="H20" i="9"/>
  <c r="I20" i="9"/>
  <c r="J20" i="9"/>
  <c r="K20" i="9"/>
  <c r="L20" i="9"/>
  <c r="M20" i="9"/>
  <c r="N20" i="9"/>
  <c r="O20" i="9"/>
  <c r="P20" i="9"/>
  <c r="C22" i="9"/>
  <c r="D22" i="9"/>
  <c r="E22" i="9"/>
  <c r="F22" i="9"/>
  <c r="G22" i="9"/>
  <c r="H22" i="9"/>
  <c r="I22" i="9"/>
  <c r="J22" i="9"/>
  <c r="K22" i="9"/>
  <c r="H25" i="9"/>
  <c r="I25" i="9"/>
  <c r="J25" i="9"/>
  <c r="K25" i="9"/>
  <c r="H26" i="9"/>
  <c r="I26" i="9"/>
  <c r="J26" i="9"/>
  <c r="K26" i="9"/>
  <c r="H28" i="9"/>
  <c r="I28" i="9"/>
  <c r="J28" i="9"/>
  <c r="K28" i="9"/>
  <c r="C29" i="9"/>
  <c r="D29" i="9"/>
  <c r="E29" i="9"/>
  <c r="F29" i="9"/>
  <c r="G29" i="9"/>
  <c r="H29" i="9"/>
  <c r="I29" i="9"/>
  <c r="J29" i="9"/>
  <c r="K29" i="9"/>
  <c r="A1" i="8"/>
  <c r="A2" i="8"/>
  <c r="C2" i="8"/>
  <c r="L5" i="8"/>
  <c r="C6" i="8"/>
  <c r="D6" i="8"/>
  <c r="E6" i="8"/>
  <c r="F6" i="8"/>
  <c r="G6" i="8"/>
  <c r="H6" i="8"/>
  <c r="I6" i="8"/>
  <c r="J6" i="8"/>
  <c r="K6" i="8"/>
  <c r="M6" i="8"/>
  <c r="N6" i="8"/>
  <c r="O6" i="8"/>
  <c r="P6" i="8"/>
  <c r="Q6" i="8"/>
  <c r="H8" i="8"/>
  <c r="I8" i="8"/>
  <c r="J8" i="8"/>
  <c r="K8" i="8"/>
  <c r="L8" i="8"/>
  <c r="H9" i="8"/>
  <c r="I9" i="8"/>
  <c r="J9" i="8"/>
  <c r="K9" i="8"/>
  <c r="L9" i="8"/>
  <c r="H10" i="8"/>
  <c r="I10" i="8"/>
  <c r="J10" i="8"/>
  <c r="K10" i="8"/>
  <c r="L10" i="8"/>
  <c r="H11" i="8"/>
  <c r="I11" i="8"/>
  <c r="J11" i="8"/>
  <c r="K11" i="8"/>
  <c r="L11" i="8"/>
  <c r="C12" i="8"/>
  <c r="D12" i="8"/>
  <c r="E12" i="8"/>
  <c r="F12" i="8"/>
  <c r="G12" i="8"/>
  <c r="H12" i="8"/>
  <c r="I12" i="8"/>
  <c r="J12" i="8"/>
  <c r="K12" i="8"/>
  <c r="L12" i="8"/>
  <c r="M12" i="8"/>
  <c r="N12" i="8"/>
  <c r="O12" i="8"/>
  <c r="P12" i="8"/>
  <c r="H14" i="8"/>
  <c r="I14" i="8"/>
  <c r="J14" i="8"/>
  <c r="K14" i="8"/>
  <c r="L14" i="8"/>
  <c r="H15" i="8"/>
  <c r="I15" i="8"/>
  <c r="J15" i="8"/>
  <c r="K15" i="8"/>
  <c r="L15" i="8"/>
  <c r="H16" i="8"/>
  <c r="I16" i="8"/>
  <c r="J16" i="8"/>
  <c r="K16" i="8"/>
  <c r="L16" i="8"/>
  <c r="L17" i="8"/>
  <c r="H18" i="8"/>
  <c r="I18" i="8"/>
  <c r="J18" i="8"/>
  <c r="K18" i="8"/>
  <c r="L18" i="8"/>
  <c r="H19" i="8"/>
  <c r="I19" i="8"/>
  <c r="J19" i="8"/>
  <c r="K19" i="8"/>
  <c r="L19" i="8"/>
  <c r="C20" i="8"/>
  <c r="D20" i="8"/>
  <c r="E20" i="8"/>
  <c r="F20" i="8"/>
  <c r="G20" i="8"/>
  <c r="H20" i="8"/>
  <c r="I20" i="8"/>
  <c r="J20" i="8"/>
  <c r="K20" i="8"/>
  <c r="L20" i="8"/>
  <c r="M20" i="8"/>
  <c r="N20" i="8"/>
  <c r="O20" i="8"/>
  <c r="P20" i="8"/>
  <c r="C22" i="8"/>
  <c r="D22" i="8"/>
  <c r="E22" i="8"/>
  <c r="F22" i="8"/>
  <c r="G22" i="8"/>
  <c r="H22" i="8"/>
  <c r="I22" i="8"/>
  <c r="J22" i="8"/>
  <c r="K22" i="8"/>
  <c r="H25" i="8"/>
  <c r="I25" i="8"/>
  <c r="J25" i="8"/>
  <c r="K25" i="8"/>
  <c r="H26" i="8"/>
  <c r="I26" i="8"/>
  <c r="J26" i="8"/>
  <c r="K26" i="8"/>
  <c r="H28" i="8"/>
  <c r="I28" i="8"/>
  <c r="J28" i="8"/>
  <c r="K28" i="8"/>
  <c r="C29" i="8"/>
  <c r="D29" i="8"/>
  <c r="E29" i="8"/>
  <c r="F29" i="8"/>
  <c r="G29" i="8"/>
  <c r="H29" i="8"/>
  <c r="I29" i="8"/>
  <c r="J29" i="8"/>
  <c r="K29" i="8"/>
  <c r="C2" i="1"/>
  <c r="L4" i="1"/>
  <c r="C5" i="1"/>
  <c r="D5" i="1"/>
  <c r="E5" i="1"/>
  <c r="F5" i="1"/>
  <c r="G5" i="1"/>
  <c r="I5" i="1"/>
  <c r="J5" i="1"/>
  <c r="K5" i="1"/>
  <c r="M5" i="1"/>
  <c r="N5" i="1"/>
  <c r="O5" i="1"/>
  <c r="P5" i="1"/>
  <c r="H7" i="1"/>
  <c r="I7" i="1" s="1"/>
  <c r="J7" i="1" s="1"/>
  <c r="K7" i="1" s="1"/>
  <c r="L7" i="1"/>
  <c r="H8" i="1"/>
  <c r="I8" i="1" s="1"/>
  <c r="L8" i="1"/>
  <c r="H9" i="1"/>
  <c r="I9" i="1" s="1"/>
  <c r="J9" i="1" s="1"/>
  <c r="K9" i="1" s="1"/>
  <c r="L9" i="1"/>
  <c r="H10" i="1"/>
  <c r="I10" i="1" s="1"/>
  <c r="J10" i="1" s="1"/>
  <c r="K10" i="1" s="1"/>
  <c r="L10" i="1"/>
  <c r="H11" i="1"/>
  <c r="I11" i="1" s="1"/>
  <c r="J11" i="1" s="1"/>
  <c r="K11" i="1" s="1"/>
  <c r="L11" i="1"/>
  <c r="H12" i="1"/>
  <c r="I12" i="1"/>
  <c r="J12" i="1"/>
  <c r="K12" i="1" s="1"/>
  <c r="L12" i="1"/>
  <c r="C13" i="1"/>
  <c r="D13" i="1"/>
  <c r="E13" i="1"/>
  <c r="F13" i="1"/>
  <c r="G13" i="1"/>
  <c r="H13" i="1"/>
  <c r="L15" i="1"/>
  <c r="H16" i="1"/>
  <c r="I16" i="1"/>
  <c r="J16" i="1" s="1"/>
  <c r="K16" i="1" s="1"/>
  <c r="L16" i="1"/>
  <c r="H17" i="1"/>
  <c r="I17" i="1"/>
  <c r="J17" i="1"/>
  <c r="K17" i="1"/>
  <c r="L17" i="1"/>
  <c r="H18" i="1"/>
  <c r="I18" i="1"/>
  <c r="J18" i="1"/>
  <c r="K18" i="1"/>
  <c r="L18" i="1"/>
  <c r="L19" i="1"/>
  <c r="H20" i="1"/>
  <c r="L20" i="1"/>
  <c r="H21" i="1"/>
  <c r="I21" i="1" s="1"/>
  <c r="J21" i="1" s="1"/>
  <c r="K21" i="1" s="1"/>
  <c r="L21" i="1"/>
  <c r="C22" i="1"/>
  <c r="C9" i="24" s="1"/>
  <c r="C27" i="24" s="1"/>
  <c r="D22" i="1"/>
  <c r="D9" i="24" s="1"/>
  <c r="D27" i="24" s="1"/>
  <c r="E22" i="1"/>
  <c r="E9" i="24" s="1"/>
  <c r="E27" i="24" s="1"/>
  <c r="F22" i="1"/>
  <c r="F9" i="24" s="1"/>
  <c r="F27" i="24" s="1"/>
  <c r="G22" i="1"/>
  <c r="G9" i="24" s="1"/>
  <c r="G27" i="24" s="1"/>
  <c r="L22" i="1"/>
  <c r="M22" i="1"/>
  <c r="H27" i="1"/>
  <c r="C31" i="1"/>
  <c r="D31" i="1"/>
  <c r="E31" i="1"/>
  <c r="F31" i="1"/>
  <c r="G31" i="1"/>
  <c r="I20" i="1" l="1"/>
  <c r="H22" i="1"/>
  <c r="E8" i="24"/>
  <c r="E26" i="24" s="1"/>
  <c r="E24" i="1"/>
  <c r="E10" i="24" s="1"/>
  <c r="E28" i="24" s="1"/>
  <c r="F8" i="24"/>
  <c r="F26" i="24" s="1"/>
  <c r="F24" i="1"/>
  <c r="F10" i="24" s="1"/>
  <c r="F28" i="24" s="1"/>
  <c r="G8" i="24"/>
  <c r="G26" i="24" s="1"/>
  <c r="M13" i="1"/>
  <c r="G24" i="1"/>
  <c r="G10" i="24" s="1"/>
  <c r="G28" i="24" s="1"/>
  <c r="H8" i="24"/>
  <c r="H26" i="24" s="1"/>
  <c r="I22" i="1"/>
  <c r="J20" i="1"/>
  <c r="I13" i="1"/>
  <c r="J8" i="1"/>
  <c r="C30" i="24"/>
  <c r="D30" i="24"/>
  <c r="E30" i="24"/>
  <c r="F30" i="24"/>
  <c r="G30" i="24"/>
  <c r="D8" i="24"/>
  <c r="D26" i="24" s="1"/>
  <c r="D24" i="1"/>
  <c r="D10" i="24" s="1"/>
  <c r="D28" i="24" s="1"/>
  <c r="C8" i="24"/>
  <c r="C26" i="24" s="1"/>
  <c r="L13" i="1"/>
  <c r="C24" i="1"/>
  <c r="C10" i="24" s="1"/>
  <c r="C28" i="24" s="1"/>
  <c r="H9" i="24" l="1"/>
  <c r="H27" i="24" s="1"/>
  <c r="H24" i="1"/>
  <c r="H28" i="1"/>
  <c r="H10" i="24"/>
  <c r="H28" i="24" s="1"/>
  <c r="N22" i="1"/>
  <c r="I9" i="24"/>
  <c r="I27" i="24" s="1"/>
  <c r="K20" i="1"/>
  <c r="K22" i="1" s="1"/>
  <c r="K9" i="24" s="1"/>
  <c r="K27" i="24" s="1"/>
  <c r="J22" i="1"/>
  <c r="O22" i="1" s="1"/>
  <c r="I24" i="1"/>
  <c r="N13" i="1"/>
  <c r="I8" i="24"/>
  <c r="I26" i="24" s="1"/>
  <c r="J13" i="1"/>
  <c r="O13" i="1" s="1"/>
  <c r="K8" i="1"/>
  <c r="K13" i="1" s="1"/>
  <c r="H30" i="1" l="1"/>
  <c r="I27" i="1"/>
  <c r="I28" i="1" s="1"/>
  <c r="P22" i="1"/>
  <c r="J9" i="24"/>
  <c r="J27" i="24" s="1"/>
  <c r="I10" i="24"/>
  <c r="I28" i="24" s="1"/>
  <c r="J24" i="1"/>
  <c r="J10" i="24" s="1"/>
  <c r="J28" i="24" s="1"/>
  <c r="P13" i="1"/>
  <c r="J8" i="24"/>
  <c r="J26" i="24" s="1"/>
  <c r="K24" i="1"/>
  <c r="K10" i="24" s="1"/>
  <c r="K28" i="24" s="1"/>
  <c r="K8" i="24"/>
  <c r="K26" i="24" s="1"/>
  <c r="H31" i="1" l="1"/>
  <c r="H11" i="24"/>
  <c r="H29" i="24" s="1"/>
  <c r="H30" i="24" s="1"/>
  <c r="J27" i="1"/>
  <c r="J28" i="1" s="1"/>
  <c r="I30" i="1"/>
  <c r="I11" i="24" l="1"/>
  <c r="I29" i="24" s="1"/>
  <c r="I30" i="24" s="1"/>
  <c r="I31" i="1"/>
  <c r="J30" i="1"/>
  <c r="K27" i="1"/>
  <c r="K28" i="1" s="1"/>
  <c r="K30" i="1" s="1"/>
  <c r="J11" i="24" l="1"/>
  <c r="J29" i="24" s="1"/>
  <c r="J30" i="24" s="1"/>
  <c r="J31" i="1"/>
  <c r="K11" i="24"/>
  <c r="K29" i="24" s="1"/>
  <c r="K30" i="24" s="1"/>
  <c r="K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Jenny</author>
    <author>edavis</author>
  </authors>
  <commentList>
    <comment ref="H5" authorId="0" shapeId="0" xr:uid="{09E959AA-79FD-431F-A45A-05AE541C25BA}">
      <text>
        <r>
          <rPr>
            <b/>
            <sz val="8"/>
            <color indexed="81"/>
            <rFont val="Tahoma"/>
            <family val="2"/>
          </rPr>
          <t>The period of the plan may be modified by changing this year.</t>
        </r>
        <r>
          <rPr>
            <sz val="8"/>
            <color indexed="81"/>
            <rFont val="Tahoma"/>
            <family val="2"/>
          </rPr>
          <t xml:space="preserve">
</t>
        </r>
      </text>
    </comment>
    <comment ref="B7" authorId="0" shapeId="0" xr:uid="{5BB1D2EA-9CDB-4F55-A0D7-2B88D3B5AF68}">
      <text>
        <r>
          <rPr>
            <b/>
            <sz val="8"/>
            <color indexed="81"/>
            <rFont val="Tahoma"/>
            <family val="2"/>
          </rPr>
          <t>1001</t>
        </r>
        <r>
          <rPr>
            <sz val="8"/>
            <color indexed="81"/>
            <rFont val="Tahoma"/>
            <family val="2"/>
          </rPr>
          <t xml:space="preserve">
</t>
        </r>
      </text>
    </comment>
    <comment ref="B8" authorId="0" shapeId="0" xr:uid="{A177200E-3F9B-4478-87FE-519AD9CE9140}">
      <text>
        <r>
          <rPr>
            <b/>
            <sz val="8"/>
            <color indexed="81"/>
            <rFont val="Tahoma"/>
            <family val="2"/>
          </rPr>
          <t>1110, 1120</t>
        </r>
        <r>
          <rPr>
            <sz val="8"/>
            <color indexed="81"/>
            <rFont val="Tahoma"/>
            <family val="2"/>
          </rPr>
          <t xml:space="preserve">
</t>
        </r>
      </text>
    </comment>
    <comment ref="B9" authorId="0" shapeId="0" xr:uid="{356820AE-F384-4692-A17C-8C47A8573847}">
      <text>
        <r>
          <rPr>
            <b/>
            <sz val="8"/>
            <color indexed="81"/>
            <rFont val="Tahoma"/>
            <family val="2"/>
          </rPr>
          <t>3000s</t>
        </r>
        <r>
          <rPr>
            <sz val="8"/>
            <color indexed="81"/>
            <rFont val="Tahoma"/>
            <family val="2"/>
          </rPr>
          <t xml:space="preserve">
</t>
        </r>
      </text>
    </comment>
    <comment ref="B10" authorId="0" shapeId="0" xr:uid="{C1D164E5-45F9-429A-B611-1B4234F08764}">
      <text>
        <r>
          <rPr>
            <b/>
            <sz val="8"/>
            <color indexed="81"/>
            <rFont val="Tahoma"/>
            <family val="2"/>
          </rPr>
          <t>4000s</t>
        </r>
        <r>
          <rPr>
            <sz val="8"/>
            <color indexed="81"/>
            <rFont val="Tahoma"/>
            <family val="2"/>
          </rPr>
          <t xml:space="preserve">
</t>
        </r>
      </text>
    </comment>
    <comment ref="B11" authorId="0" shapeId="0" xr:uid="{C0C1FBFB-5FDF-4EC4-8627-5A2D2C32FF3B}">
      <text>
        <r>
          <rPr>
            <b/>
            <sz val="8"/>
            <color indexed="81"/>
            <rFont val="Tahoma"/>
            <family val="2"/>
          </rPr>
          <t>5000s</t>
        </r>
        <r>
          <rPr>
            <sz val="8"/>
            <color indexed="81"/>
            <rFont val="Tahoma"/>
            <family val="2"/>
          </rPr>
          <t xml:space="preserve">
</t>
        </r>
      </text>
    </comment>
    <comment ref="B12" authorId="0" shapeId="0" xr:uid="{E61B35B0-FC0E-4174-9B51-E765B7CB46EA}">
      <text>
        <r>
          <rPr>
            <b/>
            <sz val="8"/>
            <color indexed="81"/>
            <rFont val="Tahoma"/>
            <family val="2"/>
          </rPr>
          <t>All Other Codes</t>
        </r>
        <r>
          <rPr>
            <sz val="8"/>
            <color indexed="81"/>
            <rFont val="Tahoma"/>
            <family val="2"/>
          </rPr>
          <t xml:space="preserve">
</t>
        </r>
      </text>
    </comment>
    <comment ref="B16" authorId="1" shapeId="0" xr:uid="{0BA543F8-6311-4788-9490-3966411A0C13}">
      <text>
        <r>
          <rPr>
            <sz val="8"/>
            <color indexed="81"/>
            <rFont val="Tahoma"/>
            <family val="2"/>
          </rPr>
          <t>.1</t>
        </r>
      </text>
    </comment>
    <comment ref="B17" authorId="1" shapeId="0" xr:uid="{C3FB8D0F-B9EE-456D-9C1B-44F4FC097E18}">
      <text>
        <r>
          <rPr>
            <sz val="8"/>
            <color indexed="81"/>
            <rFont val="Tahoma"/>
            <family val="2"/>
          </rPr>
          <t>.2</t>
        </r>
      </text>
    </comment>
    <comment ref="B18" authorId="1" shapeId="0" xr:uid="{3B7CECA4-607F-4407-A21F-092F29789D6B}">
      <text>
        <r>
          <rPr>
            <sz val="8"/>
            <color indexed="81"/>
            <rFont val="Tahoma"/>
            <family val="2"/>
          </rPr>
          <t>.4</t>
        </r>
      </text>
    </comment>
    <comment ref="B19" authorId="1" shapeId="0" xr:uid="{AF68FDE5-BA73-4714-84E8-96B191036515}">
      <text>
        <r>
          <rPr>
            <sz val="8"/>
            <color indexed="81"/>
            <rFont val="Tahoma"/>
            <family val="2"/>
          </rPr>
          <t>.6 and .7</t>
        </r>
      </text>
    </comment>
    <comment ref="B20" authorId="1" shapeId="0" xr:uid="{0138C42F-3D40-4A60-90B6-712107143AE4}">
      <text>
        <r>
          <rPr>
            <sz val="8"/>
            <color indexed="81"/>
            <rFont val="Tahoma"/>
            <family val="2"/>
          </rPr>
          <t>.8</t>
        </r>
      </text>
    </comment>
    <comment ref="B21" authorId="0" shapeId="0" xr:uid="{4C95D0EE-8042-47AA-B2F0-280133C3FFC3}">
      <text>
        <r>
          <rPr>
            <sz val="8"/>
            <color indexed="81"/>
            <rFont val="Tahoma"/>
            <family val="2"/>
          </rPr>
          <t xml:space="preserve">.9
</t>
        </r>
      </text>
    </comment>
    <comment ref="A24" authorId="1" shapeId="0" xr:uid="{4E5C2C9A-FDF7-457D-A90D-EFC86F6174E5}">
      <text>
        <r>
          <rPr>
            <sz val="8"/>
            <color indexed="81"/>
            <rFont val="Tahoma"/>
            <family val="2"/>
          </rPr>
          <t>A deficit may indicate a planned draw-down of excess unreserved fund balance. The best measure of budgetary difficulty is low or negative unreserved fund balance.</t>
        </r>
      </text>
    </comment>
    <comment ref="B27" authorId="1" shapeId="0" xr:uid="{3339DA73-173B-4E28-AD89-715FB529F116}">
      <text>
        <r>
          <rPr>
            <b/>
            <sz val="8"/>
            <color indexed="81"/>
            <rFont val="Tahoma"/>
            <family val="2"/>
          </rPr>
          <t>8022:</t>
        </r>
        <r>
          <rPr>
            <sz val="8"/>
            <color indexed="81"/>
            <rFont val="Tahoma"/>
            <family val="2"/>
          </rPr>
          <t xml:space="preserve">  Sometimes referred to as "Fund Balance".  Restated after prior year adjustments, if adjusted.  Projections are made based on prior year's end of year fund equity.</t>
        </r>
      </text>
    </comment>
    <comment ref="B28" authorId="1" shapeId="0" xr:uid="{404E3215-B44C-4CEE-B066-4A3D719DB8B7}">
      <text>
        <r>
          <rPr>
            <b/>
            <sz val="8"/>
            <color indexed="81"/>
            <rFont val="Tahoma"/>
            <family val="2"/>
          </rPr>
          <t>8029</t>
        </r>
      </text>
    </comment>
    <comment ref="B29" authorId="1" shapeId="0" xr:uid="{8ED55E10-08BA-4A3A-B4E8-C8FB5BA0A7C4}">
      <text>
        <r>
          <rPr>
            <b/>
            <sz val="8"/>
            <color indexed="81"/>
            <rFont val="Tahoma"/>
            <family val="2"/>
          </rPr>
          <t xml:space="preserve">800s: </t>
        </r>
        <r>
          <rPr>
            <sz val="8"/>
            <color indexed="81"/>
            <rFont val="Tahoma"/>
            <family val="2"/>
          </rPr>
          <t xml:space="preserve">Corresponds to Reserved Fund Balance in years prior to 2010. </t>
        </r>
      </text>
    </comment>
    <comment ref="B30" authorId="1" shapeId="0" xr:uid="{FB69A1FA-A59B-43AE-8BB6-C770AACA17DF}">
      <text>
        <r>
          <rPr>
            <b/>
            <sz val="8"/>
            <color indexed="81"/>
            <rFont val="Tahoma"/>
            <family val="2"/>
          </rPr>
          <t xml:space="preserve">900s: </t>
        </r>
        <r>
          <rPr>
            <sz val="8"/>
            <color indexed="81"/>
            <rFont val="Tahoma"/>
            <family val="2"/>
          </rPr>
          <t>Corresponds to Unreserved Fund Balance (including fund balance appropriated to next year's budget) in years prior to 2010.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edavis</author>
    <author>Nicholas Jenny</author>
  </authors>
  <commentList>
    <comment ref="B14" authorId="0" shapeId="0" xr:uid="{4F88AF7B-60AE-479A-B340-27D3DA557C4F}">
      <text>
        <r>
          <rPr>
            <sz val="8"/>
            <color indexed="81"/>
            <rFont val="Tahoma"/>
            <family val="2"/>
          </rPr>
          <t>.1</t>
        </r>
      </text>
    </comment>
    <comment ref="B15" authorId="0" shapeId="0" xr:uid="{C148574C-8C96-48A2-B027-FFC043819962}">
      <text>
        <r>
          <rPr>
            <sz val="8"/>
            <color indexed="81"/>
            <rFont val="Tahoma"/>
            <family val="2"/>
          </rPr>
          <t>.2</t>
        </r>
      </text>
    </comment>
    <comment ref="B16" authorId="0" shapeId="0" xr:uid="{95E08545-66B2-47E2-AAAB-D52085CADAFA}">
      <text>
        <r>
          <rPr>
            <sz val="8"/>
            <color indexed="81"/>
            <rFont val="Tahoma"/>
            <family val="2"/>
          </rPr>
          <t>.4</t>
        </r>
      </text>
    </comment>
    <comment ref="B17" authorId="0" shapeId="0" xr:uid="{D41BBF20-E3A2-461B-A930-47AE1D34E213}">
      <text>
        <r>
          <rPr>
            <sz val="8"/>
            <color indexed="81"/>
            <rFont val="Tahoma"/>
            <family val="2"/>
          </rPr>
          <t>.6 and .7</t>
        </r>
      </text>
    </comment>
    <comment ref="B18" authorId="0" shapeId="0" xr:uid="{42611C47-217E-4B61-8057-5297A9B5D4C5}">
      <text>
        <r>
          <rPr>
            <sz val="8"/>
            <color indexed="81"/>
            <rFont val="Tahoma"/>
            <family val="2"/>
          </rPr>
          <t>.8</t>
        </r>
      </text>
    </comment>
    <comment ref="B19" authorId="1" shapeId="0" xr:uid="{F018458C-D3B5-4384-90F5-58E108AD6F87}">
      <text>
        <r>
          <rPr>
            <sz val="8"/>
            <color indexed="81"/>
            <rFont val="Tahoma"/>
            <family val="2"/>
          </rPr>
          <t xml:space="preserve">.9
</t>
        </r>
      </text>
    </comment>
    <comment ref="A22" authorId="0" shapeId="0" xr:uid="{68BF43A4-B0C3-4405-8F2E-905C97545FB6}">
      <text>
        <r>
          <rPr>
            <sz val="8"/>
            <color indexed="81"/>
            <rFont val="Tahoma"/>
            <family val="2"/>
          </rPr>
          <t>A deficit may indicate a planned draw-down of excess unreserved fund balance. The best measure of budgetary difficulty is low or negative unreserved fund balance.</t>
        </r>
      </text>
    </comment>
    <comment ref="B25" authorId="0" shapeId="0" xr:uid="{17B37FE0-7B8E-4F1C-921F-3C23273185D4}">
      <text>
        <r>
          <rPr>
            <b/>
            <sz val="8"/>
            <color indexed="81"/>
            <rFont val="Tahoma"/>
            <family val="2"/>
          </rPr>
          <t>8022:</t>
        </r>
        <r>
          <rPr>
            <sz val="8"/>
            <color indexed="81"/>
            <rFont val="Tahoma"/>
            <family val="2"/>
          </rPr>
          <t xml:space="preserve">  Sometimes referred to as "Fund Balance".  Restated after prior year adjustments, if adjusted.  Projections are made based on prior year's end of year fund equity.</t>
        </r>
      </text>
    </comment>
    <comment ref="B26" authorId="0" shapeId="0" xr:uid="{CD551B7E-6B85-4943-A579-93ABF62BF91D}">
      <text>
        <r>
          <rPr>
            <b/>
            <sz val="8"/>
            <color indexed="81"/>
            <rFont val="Tahoma"/>
            <family val="2"/>
          </rPr>
          <t>8029</t>
        </r>
      </text>
    </comment>
    <comment ref="B27" authorId="0" shapeId="0" xr:uid="{8FED87B4-D952-4830-AB0E-FD33F653D199}">
      <text>
        <r>
          <rPr>
            <b/>
            <sz val="8"/>
            <color indexed="81"/>
            <rFont val="Tahoma"/>
            <family val="2"/>
          </rPr>
          <t xml:space="preserve">800s: </t>
        </r>
        <r>
          <rPr>
            <sz val="8"/>
            <color indexed="81"/>
            <rFont val="Tahoma"/>
            <family val="2"/>
          </rPr>
          <t xml:space="preserve">Corresponds to Reserved Fund Balance in years prior to 2010. </t>
        </r>
      </text>
    </comment>
    <comment ref="B28" authorId="0" shapeId="0" xr:uid="{946182D4-3443-4AA3-9794-5E8E8C456960}">
      <text>
        <r>
          <rPr>
            <b/>
            <sz val="8"/>
            <color indexed="81"/>
            <rFont val="Tahoma"/>
            <family val="2"/>
          </rPr>
          <t xml:space="preserve">900s: </t>
        </r>
        <r>
          <rPr>
            <sz val="8"/>
            <color indexed="81"/>
            <rFont val="Tahoma"/>
            <family val="2"/>
          </rPr>
          <t>Corresponds to Unreserved Fund Balance (including fund balance appropriated to next year's budget) in years prior to 2010.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edavis</author>
    <author>Nicholas Jenny</author>
  </authors>
  <commentList>
    <comment ref="B14" authorId="0" shapeId="0" xr:uid="{B9EF2BE4-2102-4E71-8DF6-20EEC1C77B10}">
      <text>
        <r>
          <rPr>
            <sz val="8"/>
            <color indexed="81"/>
            <rFont val="Tahoma"/>
            <family val="2"/>
          </rPr>
          <t>.1</t>
        </r>
      </text>
    </comment>
    <comment ref="B15" authorId="0" shapeId="0" xr:uid="{1CF8A805-0556-4469-B309-80469C5AFBA0}">
      <text>
        <r>
          <rPr>
            <sz val="8"/>
            <color indexed="81"/>
            <rFont val="Tahoma"/>
            <family val="2"/>
          </rPr>
          <t>.2</t>
        </r>
      </text>
    </comment>
    <comment ref="B16" authorId="0" shapeId="0" xr:uid="{3EF48FDE-3473-47E2-A29B-A1ACF7FC1C53}">
      <text>
        <r>
          <rPr>
            <sz val="8"/>
            <color indexed="81"/>
            <rFont val="Tahoma"/>
            <family val="2"/>
          </rPr>
          <t>.4</t>
        </r>
      </text>
    </comment>
    <comment ref="B17" authorId="0" shapeId="0" xr:uid="{04425D5C-521D-490E-A790-C4CAA0C8F425}">
      <text>
        <r>
          <rPr>
            <sz val="8"/>
            <color indexed="81"/>
            <rFont val="Tahoma"/>
            <family val="2"/>
          </rPr>
          <t>.6 and .7</t>
        </r>
      </text>
    </comment>
    <comment ref="B18" authorId="0" shapeId="0" xr:uid="{C0F3692E-3979-4A99-A124-2C23FAA793AE}">
      <text>
        <r>
          <rPr>
            <sz val="8"/>
            <color indexed="81"/>
            <rFont val="Tahoma"/>
            <family val="2"/>
          </rPr>
          <t>.8</t>
        </r>
      </text>
    </comment>
    <comment ref="B19" authorId="1" shapeId="0" xr:uid="{885B680F-4714-480D-859F-BDD34406821D}">
      <text>
        <r>
          <rPr>
            <sz val="8"/>
            <color indexed="81"/>
            <rFont val="Tahoma"/>
            <family val="2"/>
          </rPr>
          <t xml:space="preserve">.9
</t>
        </r>
      </text>
    </comment>
    <comment ref="A22" authorId="0" shapeId="0" xr:uid="{EF8D26AB-A25E-4CE7-BD64-D98BC6BE0032}">
      <text>
        <r>
          <rPr>
            <sz val="8"/>
            <color indexed="81"/>
            <rFont val="Tahoma"/>
            <family val="2"/>
          </rPr>
          <t>A deficit may indicate a planned draw-down of excess unreserved fund balance. The best measure of budgetary difficulty is low or negative unreserved fund balance.</t>
        </r>
      </text>
    </comment>
    <comment ref="B25" authorId="0" shapeId="0" xr:uid="{DBE5492F-37AE-4D4A-A514-B98D6B11DB83}">
      <text>
        <r>
          <rPr>
            <b/>
            <sz val="8"/>
            <color indexed="81"/>
            <rFont val="Tahoma"/>
            <family val="2"/>
          </rPr>
          <t>8022:</t>
        </r>
        <r>
          <rPr>
            <sz val="8"/>
            <color indexed="81"/>
            <rFont val="Tahoma"/>
            <family val="2"/>
          </rPr>
          <t xml:space="preserve">  Sometimes referred to as "Fund Balance".  Restated after prior year adjustments, if adjusted.  Projections are made based on prior year's end of year fund equity.</t>
        </r>
      </text>
    </comment>
    <comment ref="B26" authorId="0" shapeId="0" xr:uid="{885B79A1-FA45-466F-AA41-9421AEED3541}">
      <text>
        <r>
          <rPr>
            <b/>
            <sz val="8"/>
            <color indexed="81"/>
            <rFont val="Tahoma"/>
            <family val="2"/>
          </rPr>
          <t>8029</t>
        </r>
      </text>
    </comment>
    <comment ref="B27" authorId="0" shapeId="0" xr:uid="{254ECE51-0173-46C6-9298-F2C4CDFE46BF}">
      <text>
        <r>
          <rPr>
            <b/>
            <sz val="8"/>
            <color indexed="81"/>
            <rFont val="Tahoma"/>
            <family val="2"/>
          </rPr>
          <t xml:space="preserve">800s: </t>
        </r>
        <r>
          <rPr>
            <sz val="8"/>
            <color indexed="81"/>
            <rFont val="Tahoma"/>
            <family val="2"/>
          </rPr>
          <t xml:space="preserve">Corresponds to Reserved Fund Balance in years prior to 2010. </t>
        </r>
      </text>
    </comment>
    <comment ref="B28" authorId="0" shapeId="0" xr:uid="{65A5A72A-9DD5-4140-8B8D-E33AD178F894}">
      <text>
        <r>
          <rPr>
            <b/>
            <sz val="8"/>
            <color indexed="81"/>
            <rFont val="Tahoma"/>
            <family val="2"/>
          </rPr>
          <t xml:space="preserve">900s: </t>
        </r>
        <r>
          <rPr>
            <sz val="8"/>
            <color indexed="81"/>
            <rFont val="Tahoma"/>
            <family val="2"/>
          </rPr>
          <t>Corresponds to Unreserved Fund Balance (including fund balance appropriated to next year's budget) in years prior to 2010.</t>
        </r>
      </text>
    </comment>
  </commentList>
</comments>
</file>

<file path=xl/sharedStrings.xml><?xml version="1.0" encoding="utf-8"?>
<sst xmlns="http://schemas.openxmlformats.org/spreadsheetml/2006/main" count="182" uniqueCount="81">
  <si>
    <t>Description</t>
  </si>
  <si>
    <t>Revenues</t>
  </si>
  <si>
    <t>Expenditures</t>
  </si>
  <si>
    <t>Actual</t>
  </si>
  <si>
    <t>Projected</t>
  </si>
  <si>
    <t>General Fund</t>
  </si>
  <si>
    <t>Fund Equity, End of Year</t>
  </si>
  <si>
    <t>Fund Equity, Beg. of Year</t>
  </si>
  <si>
    <t>Estimated</t>
  </si>
  <si>
    <t>Major Fund Summary</t>
  </si>
  <si>
    <t>Surplus (Deficit)</t>
  </si>
  <si>
    <t>All Major Funds</t>
  </si>
  <si>
    <t>Tax Limit</t>
  </si>
  <si>
    <t>Four Year Financial Plan, Fiscal Years</t>
  </si>
  <si>
    <t>Assumptions</t>
  </si>
  <si>
    <t>---</t>
  </si>
  <si>
    <t>Exclusions to Tax Limit</t>
  </si>
  <si>
    <t>Tax Levy Subject to Limit</t>
  </si>
  <si>
    <t>Levy and Assessed Value / Rate</t>
  </si>
  <si>
    <t>Full Value and FV Rate</t>
  </si>
  <si>
    <t>Property Tax Limit</t>
  </si>
  <si>
    <t>Budgetary Reserves</t>
  </si>
  <si>
    <t>Based on capital plan</t>
  </si>
  <si>
    <t>Based on calculation (CTL=2% of full value 5-yr rolling avg)</t>
  </si>
  <si>
    <t>Based on projected exclusions</t>
  </si>
  <si>
    <t>Based on approximate assessments as a percent of full value</t>
  </si>
  <si>
    <t>Calculated (AV/Equalization Rate)</t>
  </si>
  <si>
    <t>Calculated (Levy/Full Value)</t>
  </si>
  <si>
    <t>Calculated (Levy minus Exclusions)</t>
  </si>
  <si>
    <t>{Enter name of fund here}</t>
  </si>
  <si>
    <t xml:space="preserve">  State Aid</t>
  </si>
  <si>
    <t xml:space="preserve">  Other Revenue</t>
  </si>
  <si>
    <t xml:space="preserve">  Other</t>
  </si>
  <si>
    <t xml:space="preserve">  Charges for Services</t>
  </si>
  <si>
    <t>{ENTER NAME OF LOCAL GOVERNMENT HERE}</t>
  </si>
  <si>
    <t xml:space="preserve">  Real Property Taxes</t>
  </si>
  <si>
    <t xml:space="preserve">  Sales and Use Tax</t>
  </si>
  <si>
    <t xml:space="preserve">  Personal Services</t>
  </si>
  <si>
    <t xml:space="preserve">  Equipment and Capital Outlay</t>
  </si>
  <si>
    <t xml:space="preserve">  Contractual</t>
  </si>
  <si>
    <t xml:space="preserve">  Debt Service (Principal and Interest)</t>
  </si>
  <si>
    <t xml:space="preserve">  Employee Benefits</t>
  </si>
  <si>
    <t xml:space="preserve">  Real Property Tax and Tax Items</t>
  </si>
  <si>
    <t>Levy</t>
  </si>
  <si>
    <t>Assessed Value of Taxable Property</t>
  </si>
  <si>
    <t>Tax Rate per $1,000 of Assessed Value</t>
  </si>
  <si>
    <t>Full Market Value of Taxable Property</t>
  </si>
  <si>
    <t>Tax Rate per $1000 of Full Value</t>
  </si>
  <si>
    <t>Number of Employees</t>
  </si>
  <si>
    <t>Total Debt Service</t>
  </si>
  <si>
    <t>The template is color-coded:</t>
  </si>
  <si>
    <t xml:space="preserve">General Fund </t>
  </si>
  <si>
    <t>Each of the spreadsheets includes graphs at the bottom, which will show the effects of the projections that you have entered on surpluses/ deficits, fund balances, and the constitutional tax limit.  Additional graphs may be added as desired.</t>
  </si>
  <si>
    <t>Calculated (Levy/Assessed Value)</t>
  </si>
  <si>
    <t>How to Use this Template</t>
  </si>
  <si>
    <t>Graphs:</t>
  </si>
  <si>
    <t>Employee benefits growth will be influenced in part by retirement contribution rates, which are available from OSC.</t>
  </si>
  <si>
    <t>When estimating personal services expenditures growth be sure to consider any planned changes in number of staff, and the requirements of contracts with collective bargaining units.</t>
  </si>
  <si>
    <t xml:space="preserve">For many of the categories of revenues or expenditures, recent historical growth rates should represent a good starting point in making projections.  </t>
  </si>
  <si>
    <t xml:space="preserve">To make the process of multiyear planning easier, the Office of the State Comptroller (OSC) has constructed this template, which allows the user to forecast major revenue and expenditure categories without creating a multiyear forecast of a line-item budget.  Users should modify this template in whatever way is necessary to accommodate their particular needs. </t>
  </si>
  <si>
    <r>
      <t xml:space="preserve">Draw on economic projections in the </t>
    </r>
    <r>
      <rPr>
        <u/>
        <sz val="8"/>
        <rFont val="Arial"/>
        <family val="2"/>
      </rPr>
      <t>New York State Budget</t>
    </r>
    <r>
      <rPr>
        <sz val="8"/>
        <rFont val="Arial"/>
        <family val="2"/>
      </rPr>
      <t xml:space="preserve"> and knowledge of unique local circumstances to help create realistic projections of both revenues and expenditures.</t>
    </r>
  </si>
  <si>
    <t>Some Tips on Making Projections:</t>
  </si>
  <si>
    <r>
      <t>General Fund</t>
    </r>
    <r>
      <rPr>
        <sz val="8"/>
        <rFont val="Arial"/>
        <family val="2"/>
      </rPr>
      <t xml:space="preserve">, 
Two </t>
    </r>
    <r>
      <rPr>
        <u/>
        <sz val="8"/>
        <rFont val="Arial"/>
        <family val="2"/>
      </rPr>
      <t>Operating Funds</t>
    </r>
    <r>
      <rPr>
        <sz val="8"/>
        <rFont val="Arial"/>
        <family val="2"/>
      </rPr>
      <t xml:space="preserve"> (more can be added as needed), 
</t>
    </r>
    <r>
      <rPr>
        <u/>
        <sz val="8"/>
        <rFont val="Arial"/>
        <family val="2"/>
      </rPr>
      <t>Levy and Employment</t>
    </r>
    <r>
      <rPr>
        <sz val="8"/>
        <rFont val="Arial"/>
        <family val="2"/>
      </rPr>
      <t xml:space="preserve"> (The section on Constitutional Tax Limits only applies to Counties, Cities and Villages.  School district assessed value rates will vary between municipalities), 
</t>
    </r>
    <r>
      <rPr>
        <u/>
        <sz val="8"/>
        <rFont val="Arial"/>
        <family val="2"/>
      </rPr>
      <t>Summary</t>
    </r>
    <r>
      <rPr>
        <sz val="8"/>
        <rFont val="Arial"/>
        <family val="2"/>
      </rPr>
      <t xml:space="preserve">  (this will fill in as the other spreadsheets are completed).</t>
    </r>
  </si>
  <si>
    <r>
      <t>The</t>
    </r>
    <r>
      <rPr>
        <b/>
        <sz val="8"/>
        <rFont val="Arial"/>
        <family val="2"/>
      </rPr>
      <t xml:space="preserve"> yellow </t>
    </r>
    <r>
      <rPr>
        <sz val="8"/>
        <rFont val="Arial"/>
        <family val="2"/>
      </rPr>
      <t>sections represent other data for you to fill in.  Generally, these are three types of information: current budget year projections, projections of out-year growth rates and other miscellaneous data that cannot be gathered from the AUD (such as number of employees and debt service).</t>
    </r>
  </si>
  <si>
    <r>
      <t xml:space="preserve">The </t>
    </r>
    <r>
      <rPr>
        <b/>
        <sz val="8"/>
        <rFont val="Arial"/>
        <family val="2"/>
      </rPr>
      <t>clear</t>
    </r>
    <r>
      <rPr>
        <sz val="8"/>
        <rFont val="Arial"/>
        <family val="2"/>
      </rPr>
      <t xml:space="preserve"> sections are generated from the data you enter into the green and yellow sections.  There is </t>
    </r>
    <r>
      <rPr>
        <b/>
        <sz val="8"/>
        <rFont val="Arial"/>
        <family val="2"/>
      </rPr>
      <t>no need to enter data</t>
    </r>
    <r>
      <rPr>
        <sz val="8"/>
        <rFont val="Arial"/>
        <family val="2"/>
      </rPr>
      <t xml:space="preserve"> into these under most circumstances.*</t>
    </r>
  </si>
  <si>
    <t>Structure -- there are five main tabs:</t>
  </si>
  <si>
    <t>Modifying for Future Years</t>
  </si>
  <si>
    <t xml:space="preserve">  Interfund Transfers</t>
  </si>
  <si>
    <t xml:space="preserve">Levy and Employment (Levy data need only be entered for local governments covered by the Constitutional Tax Limit) </t>
  </si>
  <si>
    <t xml:space="preserve">  Federal Aid</t>
  </si>
  <si>
    <t>* The main exception to this is when you wish to replace the generated projections for the budget year with executive budget projections.</t>
  </si>
  <si>
    <t>Total Revenues and Other Sources</t>
  </si>
  <si>
    <t>Total Expenditures and Other Uses</t>
  </si>
  <si>
    <t>Revenues and Other Sources</t>
  </si>
  <si>
    <t>Expenditures and Other Uses</t>
  </si>
  <si>
    <t>Unrestricted Fund Balance</t>
  </si>
  <si>
    <t>Unrestricted Fund Balance % of Expenditures</t>
  </si>
  <si>
    <r>
      <t>Equalization Rate (available from ORPS)</t>
    </r>
    <r>
      <rPr>
        <sz val="10"/>
        <color indexed="10"/>
        <rFont val="Arial"/>
        <family val="2"/>
      </rPr>
      <t xml:space="preserve"> (Counties enter 1)</t>
    </r>
  </si>
  <si>
    <t>Nonspendable and Restricted Fund Balance</t>
  </si>
  <si>
    <t>The period covered by this plan may be modified by changing the first projected year, in cell H5 of the "Plan" spreadsheet (currently '2015'), to the desired first year of the four-year plan.</t>
  </si>
  <si>
    <r>
      <t xml:space="preserve">The </t>
    </r>
    <r>
      <rPr>
        <b/>
        <sz val="8"/>
        <rFont val="Arial"/>
        <family val="2"/>
      </rPr>
      <t>green</t>
    </r>
    <r>
      <rPr>
        <sz val="8"/>
        <rFont val="Arial"/>
        <family val="2"/>
      </rPr>
      <t xml:space="preserve"> sections are for historical data.  If you are unable to populate these from your own accounting system or records, you can access local government historical data here: https://www.osc.ny.gov/open-book-new-york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</si>
</sst>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43" formatCode="_(* #,##0.00_);_(* \(#,##0.00\);_(* &quot;-&quot;??_);_(@_)"/>
    <numFmt numFmtId="164" formatCode="&quot;$&quot;#,##0"/>
    <numFmt numFmtId="165" formatCode="_(* #,##0_);_(* \(#,##0\);_(* &quot;-&quot;??_);_(@_)"/>
    <numFmt numFmtId="166" formatCode="0_);\(0\)"/>
    <numFmt numFmtId="167" formatCode="&quot;$&quot;#,##0.0_);\(&quot;$&quot;#,##0.0\)"/>
    <numFmt numFmtId="168" formatCode="0.0%"/>
  </numFmts>
  <fonts count="23" x14ac:knownFonts="1">
    <font>
      <sz val="10"/>
      <name val="Arial"/>
    </font>
    <font>
      <sz val="10"/>
      <name val="Arial"/>
    </font>
    <font>
      <sz val="8"/>
      <name val="Arial"/>
      <family val="2"/>
    </font>
    <font>
      <b/>
      <sz val="8"/>
      <color indexed="81"/>
      <name val="Tahoma"/>
      <family val="2"/>
    </font>
    <font>
      <sz val="8"/>
      <color indexed="81"/>
      <name val="Tahoma"/>
      <family val="2"/>
    </font>
    <font>
      <sz val="8"/>
      <name val="Arial"/>
      <family val="2"/>
    </font>
    <font>
      <u/>
      <sz val="8"/>
      <name val="Arial"/>
      <family val="2"/>
    </font>
    <font>
      <b/>
      <sz val="11"/>
      <name val="Arial"/>
      <family val="2"/>
    </font>
    <font>
      <b/>
      <i/>
      <sz val="9"/>
      <name val="Arial"/>
      <family val="2"/>
    </font>
    <font>
      <sz val="9"/>
      <name val="Arial"/>
      <family val="2"/>
    </font>
    <font>
      <i/>
      <sz val="9"/>
      <name val="Arial"/>
      <family val="2"/>
    </font>
    <font>
      <b/>
      <sz val="8"/>
      <name val="Arial"/>
      <family val="2"/>
    </font>
    <font>
      <i/>
      <sz val="8"/>
      <name val="Arial"/>
      <family val="2"/>
    </font>
    <font>
      <sz val="10"/>
      <name val="Arial"/>
      <family val="2"/>
    </font>
    <font>
      <sz val="10"/>
      <color indexed="10"/>
      <name val="Arial"/>
      <family val="2"/>
    </font>
    <font>
      <b/>
      <sz val="12"/>
      <name val="Arial"/>
      <family val="2"/>
    </font>
    <font>
      <sz val="12"/>
      <name val="Arial"/>
      <family val="2"/>
    </font>
    <font>
      <b/>
      <sz val="10"/>
      <name val="Arial"/>
      <family val="2"/>
    </font>
    <font>
      <i/>
      <sz val="10"/>
      <name val="Arial"/>
      <family val="2"/>
    </font>
    <font>
      <b/>
      <i/>
      <sz val="10"/>
      <name val="Arial"/>
      <family val="2"/>
    </font>
    <font>
      <sz val="10"/>
      <color indexed="12"/>
      <name val="Arial"/>
      <family val="2"/>
    </font>
    <font>
      <b/>
      <sz val="10"/>
      <color indexed="10"/>
      <name val="Arial"/>
      <family val="2"/>
    </font>
    <font>
      <sz val="10"/>
      <color indexed="39"/>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rgb="FFFFFF99"/>
        <bgColor indexed="64"/>
      </patternFill>
    </fill>
  </fills>
  <borders count="13">
    <border>
      <left/>
      <right/>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thick">
        <color indexed="9"/>
      </left>
      <right style="thick">
        <color indexed="9"/>
      </right>
      <top/>
      <bottom/>
      <diagonal/>
    </border>
    <border>
      <left style="double">
        <color indexed="64"/>
      </left>
      <right/>
      <top/>
      <bottom/>
      <diagonal/>
    </border>
    <border>
      <left style="double">
        <color indexed="64"/>
      </left>
      <right style="double">
        <color indexed="64"/>
      </right>
      <top/>
      <bottom style="double">
        <color indexed="64"/>
      </bottom>
      <diagonal/>
    </border>
    <border>
      <left/>
      <right style="thick">
        <color indexed="9"/>
      </right>
      <top/>
      <bottom/>
      <diagonal/>
    </border>
    <border>
      <left style="thin">
        <color indexed="64"/>
      </left>
      <right/>
      <top style="thin">
        <color indexed="64"/>
      </top>
      <bottom style="thin">
        <color indexed="64"/>
      </bottom>
      <diagonal/>
    </border>
    <border>
      <left/>
      <right/>
      <top/>
      <bottom style="thin">
        <color indexed="64"/>
      </bottom>
      <diagonal/>
    </border>
    <border>
      <left style="thick">
        <color indexed="9"/>
      </left>
      <right/>
      <top/>
      <bottom style="thin">
        <color indexed="64"/>
      </bottom>
      <diagonal/>
    </border>
    <border>
      <left/>
      <right style="thick">
        <color indexed="9"/>
      </right>
      <top/>
      <bottom style="thin">
        <color indexed="64"/>
      </bottom>
      <diagonal/>
    </border>
    <border>
      <left style="thick">
        <color indexed="9"/>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5" fillId="2" borderId="0" xfId="0" applyFont="1" applyFill="1"/>
    <xf numFmtId="0" fontId="7" fillId="2" borderId="0" xfId="0" applyFont="1" applyFill="1"/>
    <xf numFmtId="0" fontId="8" fillId="2" borderId="0" xfId="0" applyFont="1" applyFill="1" applyAlignment="1">
      <alignment wrapText="1"/>
    </xf>
    <xf numFmtId="0" fontId="9" fillId="2" borderId="0" xfId="0" applyFont="1" applyFill="1"/>
    <xf numFmtId="0" fontId="10" fillId="2" borderId="0" xfId="0" applyFont="1" applyFill="1"/>
    <xf numFmtId="0" fontId="5" fillId="2" borderId="0" xfId="0" applyFont="1" applyFill="1" applyAlignment="1">
      <alignment horizontal="left" wrapText="1" indent="1"/>
    </xf>
    <xf numFmtId="0" fontId="12" fillId="2" borderId="0" xfId="0" applyFont="1" applyFill="1"/>
    <xf numFmtId="0" fontId="8" fillId="2" borderId="0" xfId="0" applyFont="1" applyFill="1"/>
    <xf numFmtId="0" fontId="15" fillId="5" borderId="0" xfId="0" applyFont="1" applyFill="1"/>
    <xf numFmtId="0" fontId="16" fillId="5" borderId="0" xfId="0" applyFont="1" applyFill="1"/>
    <xf numFmtId="0" fontId="16" fillId="0" borderId="0" xfId="0" applyFont="1"/>
    <xf numFmtId="0" fontId="15" fillId="0" borderId="0" xfId="0" applyFont="1"/>
    <xf numFmtId="0" fontId="13" fillId="0" borderId="0" xfId="0" applyFont="1"/>
    <xf numFmtId="0" fontId="17" fillId="0" borderId="0" xfId="0" applyFont="1"/>
    <xf numFmtId="0" fontId="17" fillId="0" borderId="1" xfId="0" applyFont="1" applyBorder="1" applyAlignment="1">
      <alignment horizontal="center"/>
    </xf>
    <xf numFmtId="0" fontId="17" fillId="0" borderId="0" xfId="0" applyFont="1" applyAlignment="1">
      <alignment horizontal="center"/>
    </xf>
    <xf numFmtId="0" fontId="17" fillId="0" borderId="2" xfId="0"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164" fontId="13" fillId="0" borderId="0" xfId="0" applyNumberFormat="1" applyFont="1" applyProtection="1">
      <protection locked="0"/>
    </xf>
    <xf numFmtId="3" fontId="13" fillId="4" borderId="0" xfId="0" applyNumberFormat="1" applyFont="1" applyFill="1" applyAlignment="1">
      <alignment horizontal="right"/>
    </xf>
    <xf numFmtId="3" fontId="13" fillId="3" borderId="3" xfId="0" applyNumberFormat="1" applyFont="1" applyFill="1" applyBorder="1" applyAlignment="1">
      <alignment horizontal="right"/>
    </xf>
    <xf numFmtId="5" fontId="13" fillId="0" borderId="0" xfId="0" applyNumberFormat="1" applyFont="1"/>
    <xf numFmtId="9" fontId="13" fillId="0" borderId="4" xfId="0" applyNumberFormat="1" applyFont="1" applyBorder="1" applyAlignment="1">
      <alignment horizontal="right"/>
    </xf>
    <xf numFmtId="9" fontId="13" fillId="3" borderId="0" xfId="0" applyNumberFormat="1" applyFont="1" applyFill="1"/>
    <xf numFmtId="164" fontId="13" fillId="0" borderId="0" xfId="0" applyNumberFormat="1" applyFont="1"/>
    <xf numFmtId="0" fontId="13" fillId="0" borderId="0" xfId="0" applyFont="1" applyProtection="1">
      <protection locked="0"/>
    </xf>
    <xf numFmtId="38" fontId="13" fillId="3" borderId="0" xfId="0" applyNumberFormat="1" applyFont="1" applyFill="1"/>
    <xf numFmtId="0" fontId="18" fillId="0" borderId="0" xfId="0" applyFont="1" applyProtection="1">
      <protection locked="0"/>
    </xf>
    <xf numFmtId="0" fontId="13" fillId="0" borderId="0" xfId="0" applyFont="1" applyAlignment="1">
      <alignment horizontal="left"/>
    </xf>
    <xf numFmtId="0" fontId="18" fillId="0" borderId="0" xfId="0" applyFont="1"/>
    <xf numFmtId="164" fontId="17" fillId="0" borderId="0" xfId="0" applyNumberFormat="1" applyFont="1"/>
    <xf numFmtId="5" fontId="17" fillId="0" borderId="0" xfId="0" applyNumberFormat="1" applyFont="1" applyAlignment="1">
      <alignment horizontal="right"/>
    </xf>
    <xf numFmtId="5" fontId="17" fillId="0" borderId="3" xfId="0" applyNumberFormat="1" applyFont="1" applyBorder="1" applyAlignment="1">
      <alignment horizontal="right"/>
    </xf>
    <xf numFmtId="5" fontId="17" fillId="0" borderId="0" xfId="0" applyNumberFormat="1" applyFont="1"/>
    <xf numFmtId="9" fontId="17" fillId="0" borderId="4" xfId="0" applyNumberFormat="1" applyFont="1" applyBorder="1" applyAlignment="1">
      <alignment horizontal="right"/>
    </xf>
    <xf numFmtId="9" fontId="17" fillId="0" borderId="0" xfId="0" applyNumberFormat="1" applyFont="1"/>
    <xf numFmtId="9" fontId="13" fillId="0" borderId="0" xfId="0" applyNumberFormat="1" applyFont="1" applyAlignment="1">
      <alignment horizontal="right"/>
    </xf>
    <xf numFmtId="9" fontId="19" fillId="0" borderId="3" xfId="0" applyNumberFormat="1" applyFont="1" applyBorder="1" applyAlignment="1">
      <alignment horizontal="right"/>
    </xf>
    <xf numFmtId="9" fontId="13" fillId="0" borderId="0" xfId="0" applyNumberFormat="1" applyFont="1"/>
    <xf numFmtId="3" fontId="13" fillId="0" borderId="0" xfId="0" applyNumberFormat="1" applyFont="1" applyAlignment="1">
      <alignment horizontal="right"/>
    </xf>
    <xf numFmtId="168" fontId="13" fillId="0" borderId="0" xfId="2" applyNumberFormat="1" applyFont="1" applyFill="1" applyBorder="1" applyAlignment="1">
      <alignment horizontal="right"/>
    </xf>
    <xf numFmtId="168" fontId="13" fillId="0" borderId="3" xfId="2" applyNumberFormat="1" applyFont="1" applyFill="1" applyBorder="1" applyAlignment="1">
      <alignment horizontal="right"/>
    </xf>
    <xf numFmtId="38" fontId="13" fillId="0" borderId="0" xfId="0" applyNumberFormat="1" applyFont="1"/>
    <xf numFmtId="165" fontId="13" fillId="0" borderId="0" xfId="1" applyNumberFormat="1" applyFont="1" applyFill="1" applyBorder="1"/>
    <xf numFmtId="37" fontId="13" fillId="3" borderId="0" xfId="0" applyNumberFormat="1" applyFont="1" applyFill="1"/>
    <xf numFmtId="9" fontId="13" fillId="0" borderId="0" xfId="0" quotePrefix="1" applyNumberFormat="1" applyFont="1" applyAlignment="1">
      <alignment horizontal="center"/>
    </xf>
    <xf numFmtId="38" fontId="20" fillId="0" borderId="0" xfId="0" applyNumberFormat="1" applyFont="1"/>
    <xf numFmtId="5" fontId="17" fillId="0" borderId="5" xfId="0" applyNumberFormat="1" applyFont="1" applyBorder="1"/>
    <xf numFmtId="38" fontId="17" fillId="0" borderId="0" xfId="0" applyNumberFormat="1" applyFont="1"/>
    <xf numFmtId="1" fontId="13" fillId="0" borderId="0" xfId="0" applyNumberFormat="1" applyFont="1"/>
    <xf numFmtId="1" fontId="17" fillId="0" borderId="0" xfId="0" applyNumberFormat="1" applyFont="1"/>
    <xf numFmtId="1" fontId="17" fillId="0" borderId="0" xfId="0" applyNumberFormat="1" applyFont="1" applyAlignment="1">
      <alignment horizontal="center"/>
    </xf>
    <xf numFmtId="1" fontId="17" fillId="0" borderId="3" xfId="0" applyNumberFormat="1" applyFont="1" applyBorder="1" applyAlignment="1">
      <alignment horizontal="center"/>
    </xf>
    <xf numFmtId="5" fontId="17" fillId="0" borderId="3" xfId="0" applyNumberFormat="1" applyFont="1" applyBorder="1"/>
    <xf numFmtId="37" fontId="13" fillId="0" borderId="0" xfId="0" applyNumberFormat="1" applyFont="1"/>
    <xf numFmtId="37" fontId="13" fillId="0" borderId="3" xfId="0" applyNumberFormat="1" applyFont="1" applyBorder="1"/>
    <xf numFmtId="37" fontId="17" fillId="0" borderId="0" xfId="0" applyNumberFormat="1" applyFont="1"/>
    <xf numFmtId="5" fontId="13" fillId="0" borderId="0" xfId="0" applyNumberFormat="1" applyFont="1" applyAlignment="1">
      <alignment wrapText="1"/>
    </xf>
    <xf numFmtId="37" fontId="13" fillId="0" borderId="0" xfId="1" applyNumberFormat="1" applyFont="1" applyFill="1" applyBorder="1"/>
    <xf numFmtId="37" fontId="13" fillId="0" borderId="0" xfId="0" applyNumberFormat="1" applyFont="1" applyAlignment="1">
      <alignment wrapText="1"/>
    </xf>
    <xf numFmtId="37" fontId="18" fillId="0" borderId="0" xfId="0" applyNumberFormat="1" applyFont="1"/>
    <xf numFmtId="37" fontId="13" fillId="3" borderId="0" xfId="1" applyNumberFormat="1" applyFont="1" applyFill="1" applyBorder="1" applyAlignment="1">
      <alignment horizontal="right"/>
    </xf>
    <xf numFmtId="37" fontId="13" fillId="3" borderId="0" xfId="0" applyNumberFormat="1" applyFont="1" applyFill="1" applyAlignment="1">
      <alignment horizontal="right"/>
    </xf>
    <xf numFmtId="38" fontId="18" fillId="0" borderId="0" xfId="0" applyNumberFormat="1" applyFont="1"/>
    <xf numFmtId="5" fontId="17" fillId="0" borderId="0" xfId="0" applyNumberFormat="1" applyFont="1" applyAlignment="1">
      <alignment wrapText="1"/>
    </xf>
    <xf numFmtId="5" fontId="21" fillId="0" borderId="0" xfId="0" applyNumberFormat="1" applyFont="1"/>
    <xf numFmtId="168" fontId="13" fillId="0" borderId="0" xfId="0" applyNumberFormat="1" applyFont="1"/>
    <xf numFmtId="168" fontId="13" fillId="0" borderId="6" xfId="0" applyNumberFormat="1" applyFont="1" applyBorder="1"/>
    <xf numFmtId="0" fontId="17" fillId="0" borderId="0" xfId="0" applyFont="1" applyAlignment="1">
      <alignment horizontal="right"/>
    </xf>
    <xf numFmtId="0" fontId="13" fillId="0" borderId="0" xfId="0" applyFont="1" applyAlignment="1">
      <alignment horizontal="right"/>
    </xf>
    <xf numFmtId="37" fontId="15" fillId="0" borderId="0" xfId="0" applyNumberFormat="1" applyFont="1"/>
    <xf numFmtId="37" fontId="16" fillId="0" borderId="0" xfId="0" applyNumberFormat="1" applyFont="1"/>
    <xf numFmtId="37" fontId="15" fillId="3" borderId="0" xfId="0" applyNumberFormat="1" applyFont="1" applyFill="1"/>
    <xf numFmtId="37" fontId="16" fillId="3" borderId="0" xfId="0" applyNumberFormat="1" applyFont="1" applyFill="1"/>
    <xf numFmtId="37" fontId="17" fillId="0" borderId="1" xfId="0" applyNumberFormat="1" applyFont="1" applyBorder="1" applyAlignment="1">
      <alignment horizontal="center"/>
    </xf>
    <xf numFmtId="1" fontId="17" fillId="0" borderId="2" xfId="0" applyNumberFormat="1" applyFont="1" applyBorder="1" applyAlignment="1">
      <alignment horizontal="center"/>
    </xf>
    <xf numFmtId="165" fontId="13" fillId="0" borderId="0" xfId="1" applyNumberFormat="1" applyFont="1" applyBorder="1"/>
    <xf numFmtId="9" fontId="13" fillId="3" borderId="0" xfId="0" quotePrefix="1" applyNumberFormat="1" applyFont="1" applyFill="1"/>
    <xf numFmtId="164" fontId="17" fillId="0" borderId="3" xfId="0" applyNumberFormat="1" applyFont="1" applyBorder="1"/>
    <xf numFmtId="9" fontId="17" fillId="0" borderId="0" xfId="0" applyNumberFormat="1" applyFont="1" applyAlignment="1">
      <alignment horizontal="right"/>
    </xf>
    <xf numFmtId="9" fontId="13" fillId="3" borderId="0" xfId="0" applyNumberFormat="1" applyFont="1" applyFill="1" applyAlignment="1">
      <alignment horizontal="right"/>
    </xf>
    <xf numFmtId="3" fontId="13" fillId="3" borderId="5" xfId="0" applyNumberFormat="1" applyFont="1" applyFill="1" applyBorder="1" applyAlignment="1">
      <alignment horizontal="right"/>
    </xf>
    <xf numFmtId="3" fontId="13" fillId="3" borderId="0" xfId="0" applyNumberFormat="1" applyFont="1" applyFill="1" applyAlignment="1">
      <alignment horizontal="right"/>
    </xf>
    <xf numFmtId="9" fontId="13" fillId="0" borderId="7" xfId="0" applyNumberFormat="1" applyFont="1" applyBorder="1" applyAlignment="1">
      <alignment horizontal="right"/>
    </xf>
    <xf numFmtId="37" fontId="17" fillId="0" borderId="0" xfId="0" applyNumberFormat="1" applyFont="1" applyAlignment="1">
      <alignment horizontal="center"/>
    </xf>
    <xf numFmtId="37" fontId="17" fillId="0" borderId="3" xfId="0" applyNumberFormat="1" applyFont="1" applyBorder="1" applyAlignment="1">
      <alignment horizontal="center"/>
    </xf>
    <xf numFmtId="37" fontId="17" fillId="0" borderId="0" xfId="0" applyNumberFormat="1" applyFont="1" applyAlignment="1">
      <alignment horizontal="left"/>
    </xf>
    <xf numFmtId="37" fontId="17" fillId="0" borderId="3" xfId="0" applyNumberFormat="1" applyFont="1" applyBorder="1"/>
    <xf numFmtId="165" fontId="13" fillId="3" borderId="0" xfId="1" applyNumberFormat="1" applyFont="1" applyFill="1" applyBorder="1" applyAlignment="1">
      <alignment horizontal="right"/>
    </xf>
    <xf numFmtId="38" fontId="14" fillId="0" borderId="0" xfId="0" applyNumberFormat="1" applyFont="1"/>
    <xf numFmtId="164" fontId="17" fillId="4" borderId="0" xfId="0" applyNumberFormat="1" applyFont="1" applyFill="1" applyAlignment="1">
      <alignment horizontal="right"/>
    </xf>
    <xf numFmtId="164" fontId="17" fillId="3" borderId="3" xfId="0" applyNumberFormat="1" applyFont="1" applyFill="1" applyBorder="1" applyAlignment="1">
      <alignment horizontal="right"/>
    </xf>
    <xf numFmtId="164" fontId="17" fillId="0" borderId="0" xfId="1" applyNumberFormat="1" applyFont="1" applyFill="1" applyBorder="1" applyAlignment="1">
      <alignment horizontal="right"/>
    </xf>
    <xf numFmtId="168" fontId="17" fillId="0" borderId="0" xfId="0" applyNumberFormat="1" applyFont="1" applyAlignment="1">
      <alignment horizontal="right"/>
    </xf>
    <xf numFmtId="168" fontId="17" fillId="0" borderId="6" xfId="0" applyNumberFormat="1" applyFont="1" applyBorder="1"/>
    <xf numFmtId="168" fontId="17" fillId="0" borderId="0" xfId="0" applyNumberFormat="1" applyFont="1"/>
    <xf numFmtId="3" fontId="13" fillId="0" borderId="0" xfId="0" applyNumberFormat="1" applyFont="1"/>
    <xf numFmtId="3" fontId="13" fillId="0" borderId="3" xfId="0" applyNumberFormat="1" applyFont="1" applyBorder="1"/>
    <xf numFmtId="2" fontId="13" fillId="0" borderId="0" xfId="0" applyNumberFormat="1" applyFont="1"/>
    <xf numFmtId="2" fontId="13" fillId="0" borderId="3" xfId="0" applyNumberFormat="1" applyFont="1" applyBorder="1"/>
    <xf numFmtId="9" fontId="18" fillId="0" borderId="4" xfId="0" applyNumberFormat="1" applyFont="1" applyBorder="1" applyAlignment="1">
      <alignment horizontal="right"/>
    </xf>
    <xf numFmtId="0" fontId="17" fillId="0" borderId="0" xfId="0" applyFont="1" applyProtection="1">
      <protection locked="0"/>
    </xf>
    <xf numFmtId="0" fontId="13" fillId="0" borderId="0" xfId="0" applyFont="1" applyAlignment="1">
      <alignment wrapText="1"/>
    </xf>
    <xf numFmtId="4" fontId="13" fillId="4" borderId="0" xfId="0" applyNumberFormat="1" applyFont="1" applyFill="1" applyAlignment="1">
      <alignment horizontal="right"/>
    </xf>
    <xf numFmtId="4" fontId="13" fillId="3" borderId="3" xfId="0" applyNumberFormat="1" applyFont="1" applyFill="1" applyBorder="1" applyAlignment="1">
      <alignment horizontal="right"/>
    </xf>
    <xf numFmtId="2" fontId="13" fillId="3" borderId="0" xfId="0" applyNumberFormat="1" applyFont="1" applyFill="1"/>
    <xf numFmtId="38" fontId="22" fillId="0" borderId="0" xfId="0" applyNumberFormat="1" applyFont="1"/>
    <xf numFmtId="3" fontId="13" fillId="3" borderId="6" xfId="0" applyNumberFormat="1" applyFont="1" applyFill="1" applyBorder="1" applyAlignment="1">
      <alignment horizontal="right"/>
    </xf>
    <xf numFmtId="3" fontId="13" fillId="3" borderId="0" xfId="0" applyNumberFormat="1" applyFont="1" applyFill="1"/>
    <xf numFmtId="37" fontId="13" fillId="0" borderId="0" xfId="0" quotePrefix="1" applyNumberFormat="1" applyFont="1" applyAlignment="1">
      <alignment horizontal="center"/>
    </xf>
    <xf numFmtId="167" fontId="16" fillId="0" borderId="0" xfId="0" applyNumberFormat="1" applyFont="1"/>
    <xf numFmtId="167" fontId="15" fillId="0" borderId="0" xfId="0" applyNumberFormat="1" applyFont="1"/>
    <xf numFmtId="167" fontId="13" fillId="0" borderId="0" xfId="0" applyNumberFormat="1" applyFont="1"/>
    <xf numFmtId="167" fontId="17" fillId="0" borderId="1" xfId="0" applyNumberFormat="1" applyFont="1" applyBorder="1" applyAlignment="1">
      <alignment horizontal="center"/>
    </xf>
    <xf numFmtId="5" fontId="13" fillId="0" borderId="3" xfId="0" applyNumberFormat="1" applyFont="1" applyBorder="1"/>
    <xf numFmtId="5" fontId="18" fillId="0" borderId="0" xfId="0" applyNumberFormat="1" applyFont="1"/>
    <xf numFmtId="166" fontId="13" fillId="0" borderId="0" xfId="0" applyNumberFormat="1" applyFont="1"/>
    <xf numFmtId="0" fontId="10" fillId="0" borderId="0" xfId="0" applyFont="1"/>
    <xf numFmtId="164" fontId="13" fillId="0" borderId="0" xfId="0" applyNumberFormat="1" applyFont="1" applyAlignment="1">
      <alignment horizontal="left"/>
    </xf>
    <xf numFmtId="0" fontId="2" fillId="2" borderId="0" xfId="0" applyFont="1" applyFill="1" applyAlignment="1">
      <alignment horizontal="left" wrapText="1"/>
    </xf>
    <xf numFmtId="0" fontId="5" fillId="2" borderId="0" xfId="0" applyFont="1" applyFill="1" applyAlignment="1">
      <alignment horizontal="left" wrapText="1"/>
    </xf>
    <xf numFmtId="0" fontId="6" fillId="2" borderId="0" xfId="0" applyFont="1" applyFill="1" applyAlignment="1">
      <alignment horizontal="left" wrapText="1" indent="1"/>
    </xf>
    <xf numFmtId="0" fontId="2" fillId="4" borderId="8" xfId="0" applyFont="1" applyFill="1" applyBorder="1" applyAlignment="1">
      <alignment wrapText="1"/>
    </xf>
    <xf numFmtId="0" fontId="5" fillId="3" borderId="8" xfId="0" applyFont="1" applyFill="1" applyBorder="1" applyAlignment="1">
      <alignment wrapText="1"/>
    </xf>
    <xf numFmtId="0" fontId="5" fillId="2" borderId="8" xfId="0" applyFont="1" applyFill="1" applyBorder="1" applyAlignment="1">
      <alignment wrapText="1"/>
    </xf>
    <xf numFmtId="0" fontId="17" fillId="0" borderId="0" xfId="0" applyFont="1" applyAlignment="1">
      <alignment horizontal="center" wrapText="1"/>
    </xf>
    <xf numFmtId="0" fontId="17" fillId="0" borderId="12" xfId="0" applyFont="1" applyBorder="1" applyAlignment="1">
      <alignment horizontal="center" wrapText="1"/>
    </xf>
    <xf numFmtId="0" fontId="7" fillId="0" borderId="0" xfId="0" applyFont="1" applyAlignment="1">
      <alignment horizontal="center"/>
    </xf>
    <xf numFmtId="0" fontId="5" fillId="2" borderId="0" xfId="0" applyFont="1" applyFill="1" applyAlignment="1">
      <alignment wrapText="1"/>
    </xf>
    <xf numFmtId="5" fontId="17" fillId="0" borderId="0" xfId="0" applyNumberFormat="1" applyFont="1" applyAlignment="1">
      <alignment horizontal="left"/>
    </xf>
    <xf numFmtId="0" fontId="17" fillId="0" borderId="9" xfId="0" applyFont="1" applyBorder="1" applyAlignment="1">
      <alignment horizontal="center"/>
    </xf>
    <xf numFmtId="0" fontId="17" fillId="0" borderId="9" xfId="0" applyFont="1" applyBorder="1" applyAlignment="1">
      <alignment horizontal="center" wrapText="1"/>
    </xf>
    <xf numFmtId="37" fontId="17" fillId="0" borderId="10" xfId="0" applyNumberFormat="1" applyFont="1" applyBorder="1" applyAlignment="1">
      <alignment horizontal="center"/>
    </xf>
    <xf numFmtId="37" fontId="17" fillId="0" borderId="9" xfId="0" applyNumberFormat="1" applyFont="1" applyBorder="1" applyAlignment="1">
      <alignment horizontal="center"/>
    </xf>
    <xf numFmtId="37" fontId="17" fillId="0" borderId="9" xfId="0" applyNumberFormat="1" applyFont="1" applyBorder="1" applyAlignment="1">
      <alignment horizontal="center" wrapText="1"/>
    </xf>
    <xf numFmtId="37" fontId="17" fillId="0" borderId="11" xfId="0" applyNumberFormat="1" applyFont="1" applyBorder="1" applyAlignment="1">
      <alignment horizontal="center"/>
    </xf>
    <xf numFmtId="37" fontId="17" fillId="0" borderId="0" xfId="0" applyNumberFormat="1" applyFont="1" applyAlignment="1">
      <alignment horizontal="left"/>
    </xf>
    <xf numFmtId="167" fontId="17" fillId="0" borderId="10" xfId="0" applyNumberFormat="1" applyFont="1" applyBorder="1" applyAlignment="1">
      <alignment horizontal="center"/>
    </xf>
    <xf numFmtId="167" fontId="17" fillId="0" borderId="9" xfId="0" applyNumberFormat="1" applyFont="1" applyBorder="1" applyAlignment="1">
      <alignment horizontal="center"/>
    </xf>
  </cellXfs>
  <cellStyles count="3">
    <cellStyle name="Comma" xfId="1" builtinId="3"/>
    <cellStyle name="Normal" xfId="0" builtinId="0"/>
    <cellStyle name="Percent" xfId="2" builtinId="5"/>
  </cellStyles>
  <dxfs count="1">
    <dxf>
      <fill>
        <patternFill>
          <bgColor indexed="4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4412953373695621"/>
          <c:y val="1.7857106256511861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931174089068826"/>
          <c:y val="0.13988135893717138"/>
          <c:w val="0.86234817813765186"/>
          <c:h val="0.64285901128572387"/>
        </c:manualLayout>
      </c:layout>
      <c:barChart>
        <c:barDir val="col"/>
        <c:grouping val="clustered"/>
        <c:varyColors val="0"/>
        <c:ser>
          <c:idx val="0"/>
          <c:order val="0"/>
          <c:tx>
            <c:strRef>
              <c:f>'General Fund'!$A$24:$B$24</c:f>
              <c:strCache>
                <c:ptCount val="2"/>
                <c:pt idx="0">
                  <c:v>Surplus (Deficit)</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0097-4F69-BDD0-75EF040A888D}"/>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0097-4F69-BDD0-75EF040A888D}"/>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0097-4F69-BDD0-75EF040A888D}"/>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0097-4F69-BDD0-75EF040A888D}"/>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0097-4F69-BDD0-75EF040A888D}"/>
              </c:ext>
            </c:extLst>
          </c:dPt>
          <c:cat>
            <c:numRef>
              <c:f>'General Fund'!$C$5:$K$5</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'General Fund'!$C$24:$K$24</c:f>
              <c:numCache>
                <c:formatCode>"$"#,##0_);\("$"#,##0\)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0097-4F69-BDD0-75EF040A888D}"/>
            </c:ext>
          </c:extLst>
        </c:ser>
        <c:dLbls>
          <c:showLegendKey val="0"/>
          <c:showVal val="0"/>
          <c:showCatName val="0"/>
          <c:showSerName val="0"/>
          <c:showPercent val="0"/>
          <c:showBubbleSize val="0"/>
        </c:dLbls>
        <c:gapWidth val="150"/>
        <c:axId val="7207216"/>
        <c:axId val="1"/>
      </c:barChart>
      <c:catAx>
        <c:axId val="7207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20721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a:ea typeface="Times New Roman"/>
                <a:cs typeface="Times New Roman"/>
              </a:defRPr>
            </a:pPr>
            <a:r>
              <a:rPr lang="en-US"/>
              <a:t>Water Fund Surplus (Deficit), Pre- &amp; Post-Adjustment</a:t>
            </a:r>
          </a:p>
        </c:rich>
      </c:tx>
      <c:overlay val="0"/>
      <c:spPr>
        <a:noFill/>
        <a:ln w="25400">
          <a:noFill/>
        </a:ln>
      </c:spPr>
    </c:title>
    <c:autoTitleDeleted val="0"/>
    <c:plotArea>
      <c:layout/>
      <c:lineChart>
        <c:grouping val="standard"/>
        <c:varyColors val="0"/>
        <c:ser>
          <c:idx val="0"/>
          <c:order val="0"/>
          <c:tx>
            <c:strRef>
              <c:f>Summary!$B$16</c:f>
              <c:strCache>
                <c:ptCount val="1"/>
                <c:pt idx="0">
                  <c:v>Surplus (Deficit)</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Summary!$C$16:$K$16</c:f>
              <c:numCache>
                <c:formatCode>"$"#,##0_);\("$"#,##0\)</c:formatCode>
                <c:ptCount val="9"/>
                <c:pt idx="0">
                  <c:v>0</c:v>
                </c:pt>
                <c:pt idx="1">
                  <c:v>0</c:v>
                </c:pt>
                <c:pt idx="2">
                  <c:v>0</c:v>
                </c:pt>
                <c:pt idx="3">
                  <c:v>0</c:v>
                </c:pt>
                <c:pt idx="4">
                  <c:v>0</c:v>
                </c:pt>
                <c:pt idx="5">
                  <c:v>0</c:v>
                </c:pt>
                <c:pt idx="6">
                  <c:v>0</c:v>
                </c:pt>
                <c:pt idx="7">
                  <c:v>0</c:v>
                </c:pt>
                <c:pt idx="8">
                  <c:v>0</c:v>
                </c:pt>
              </c:numCache>
            </c:numRef>
          </c:val>
          <c:smooth val="0"/>
          <c:extLst>
            <c:ext xmlns:c16="http://schemas.microsoft.com/office/drawing/2014/chart" uri="{C3380CC4-5D6E-409C-BE32-E72D297353CC}">
              <c16:uniqueId val="{00000000-6FAF-41AC-B90A-6B7987DAA930}"/>
            </c:ext>
          </c:extLst>
        </c:ser>
        <c:ser>
          <c:idx val="1"/>
          <c:order val="1"/>
          <c:tx>
            <c:v>Summary!#REF!</c:v>
          </c:tx>
          <c:spPr>
            <a:ln w="12700">
              <a:solidFill>
                <a:srgbClr val="FF00FF"/>
              </a:solidFill>
              <a:prstDash val="solid"/>
            </a:ln>
          </c:spPr>
          <c:marker>
            <c:symbol val="square"/>
            <c:size val="5"/>
            <c:spPr>
              <a:solidFill>
                <a:srgbClr val="FF00FF"/>
              </a:solidFill>
              <a:ln>
                <a:solidFill>
                  <a:srgbClr val="FF00FF"/>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Summary!#REF!</c:f>
              <c:numCache>
                <c:formatCode>General</c:formatCode>
                <c:ptCount val="1"/>
                <c:pt idx="0">
                  <c:v>1</c:v>
                </c:pt>
              </c:numCache>
            </c:numRef>
          </c:val>
          <c:smooth val="0"/>
          <c:extLst>
            <c:ext xmlns:c16="http://schemas.microsoft.com/office/drawing/2014/chart" uri="{C3380CC4-5D6E-409C-BE32-E72D297353CC}">
              <c16:uniqueId val="{00000001-6FAF-41AC-B90A-6B7987DAA930}"/>
            </c:ext>
          </c:extLst>
        </c:ser>
        <c:dLbls>
          <c:showLegendKey val="0"/>
          <c:showVal val="0"/>
          <c:showCatName val="0"/>
          <c:showSerName val="0"/>
          <c:showPercent val="0"/>
          <c:showBubbleSize val="0"/>
        </c:dLbls>
        <c:marker val="1"/>
        <c:smooth val="0"/>
        <c:axId val="7167376"/>
        <c:axId val="1"/>
      </c:lineChart>
      <c:catAx>
        <c:axId val="7167376"/>
        <c:scaling>
          <c:orientation val="minMax"/>
        </c:scaling>
        <c:delete val="0"/>
        <c:axPos val="b"/>
        <c:numFmt formatCode="0" sourceLinked="1"/>
        <c:majorTickMark val="out"/>
        <c:minorTickMark val="none"/>
        <c:tickLblPos val="nextTo"/>
        <c:spPr>
          <a:ln w="3175">
            <a:solidFill>
              <a:srgbClr val="000000"/>
            </a:solidFill>
            <a:prstDash val="solid"/>
          </a:ln>
        </c:spPr>
        <c:txPr>
          <a:bodyPr rot="-2700000" vert="horz"/>
          <a:lstStyle/>
          <a:p>
            <a:pPr>
              <a:defRPr sz="15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C0C0C0"/>
              </a:solidFill>
              <a:prstDash val="sysDash"/>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en-US"/>
          </a:p>
        </c:txPr>
        <c:crossAx val="716737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Times New Roman"/>
              <a:ea typeface="Times New Roman"/>
              <a:cs typeface="Times New Roman"/>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a:ea typeface="Times New Roman"/>
                <a:cs typeface="Times New Roman"/>
              </a:defRPr>
            </a:pPr>
            <a:r>
              <a:rPr lang="en-US"/>
              <a:t>Sewer Fund Surplus (Deficit), Pre- &amp; Post-Adjustment</a:t>
            </a:r>
          </a:p>
        </c:rich>
      </c:tx>
      <c:overlay val="0"/>
      <c:spPr>
        <a:noFill/>
        <a:ln w="25400">
          <a:noFill/>
        </a:ln>
      </c:spPr>
    </c:title>
    <c:autoTitleDeleted val="0"/>
    <c:plotArea>
      <c:layout/>
      <c:lineChart>
        <c:grouping val="standard"/>
        <c:varyColors val="0"/>
        <c:ser>
          <c:idx val="0"/>
          <c:order val="0"/>
          <c:tx>
            <c:strRef>
              <c:f>Summary!$B$22</c:f>
              <c:strCache>
                <c:ptCount val="1"/>
                <c:pt idx="0">
                  <c:v>Surplus (Deficit)</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Summary!$C$22:$K$22</c:f>
              <c:numCache>
                <c:formatCode>"$"#,##0_);\("$"#,##0\)</c:formatCode>
                <c:ptCount val="9"/>
                <c:pt idx="0">
                  <c:v>0</c:v>
                </c:pt>
                <c:pt idx="1">
                  <c:v>0</c:v>
                </c:pt>
                <c:pt idx="2">
                  <c:v>0</c:v>
                </c:pt>
                <c:pt idx="3">
                  <c:v>0</c:v>
                </c:pt>
                <c:pt idx="4">
                  <c:v>0</c:v>
                </c:pt>
                <c:pt idx="5">
                  <c:v>0</c:v>
                </c:pt>
                <c:pt idx="6">
                  <c:v>0</c:v>
                </c:pt>
                <c:pt idx="7">
                  <c:v>0</c:v>
                </c:pt>
                <c:pt idx="8">
                  <c:v>0</c:v>
                </c:pt>
              </c:numCache>
            </c:numRef>
          </c:val>
          <c:smooth val="0"/>
          <c:extLst>
            <c:ext xmlns:c16="http://schemas.microsoft.com/office/drawing/2014/chart" uri="{C3380CC4-5D6E-409C-BE32-E72D297353CC}">
              <c16:uniqueId val="{00000000-A533-4651-8FCB-A57D538B7922}"/>
            </c:ext>
          </c:extLst>
        </c:ser>
        <c:ser>
          <c:idx val="1"/>
          <c:order val="1"/>
          <c:tx>
            <c:v>Summary!#REF!</c:v>
          </c:tx>
          <c:spPr>
            <a:ln w="12700">
              <a:solidFill>
                <a:srgbClr val="FF00FF"/>
              </a:solidFill>
              <a:prstDash val="solid"/>
            </a:ln>
          </c:spPr>
          <c:marker>
            <c:symbol val="square"/>
            <c:size val="5"/>
            <c:spPr>
              <a:solidFill>
                <a:srgbClr val="FF00FF"/>
              </a:solidFill>
              <a:ln>
                <a:solidFill>
                  <a:srgbClr val="FF00FF"/>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Summary!#REF!</c:f>
              <c:numCache>
                <c:formatCode>General</c:formatCode>
                <c:ptCount val="1"/>
                <c:pt idx="0">
                  <c:v>1</c:v>
                </c:pt>
              </c:numCache>
            </c:numRef>
          </c:val>
          <c:smooth val="0"/>
          <c:extLst>
            <c:ext xmlns:c16="http://schemas.microsoft.com/office/drawing/2014/chart" uri="{C3380CC4-5D6E-409C-BE32-E72D297353CC}">
              <c16:uniqueId val="{00000001-A533-4651-8FCB-A57D538B7922}"/>
            </c:ext>
          </c:extLst>
        </c:ser>
        <c:dLbls>
          <c:showLegendKey val="0"/>
          <c:showVal val="0"/>
          <c:showCatName val="0"/>
          <c:showSerName val="0"/>
          <c:showPercent val="0"/>
          <c:showBubbleSize val="0"/>
        </c:dLbls>
        <c:marker val="1"/>
        <c:smooth val="0"/>
        <c:axId val="7174576"/>
        <c:axId val="1"/>
      </c:lineChart>
      <c:catAx>
        <c:axId val="7174576"/>
        <c:scaling>
          <c:orientation val="minMax"/>
        </c:scaling>
        <c:delete val="0"/>
        <c:axPos val="b"/>
        <c:numFmt formatCode="0" sourceLinked="1"/>
        <c:majorTickMark val="out"/>
        <c:minorTickMark val="none"/>
        <c:tickLblPos val="nextTo"/>
        <c:spPr>
          <a:ln w="3175">
            <a:solidFill>
              <a:srgbClr val="000000"/>
            </a:solidFill>
            <a:prstDash val="solid"/>
          </a:ln>
        </c:spPr>
        <c:txPr>
          <a:bodyPr rot="-2700000" vert="horz"/>
          <a:lstStyle/>
          <a:p>
            <a:pPr>
              <a:defRPr sz="15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C0C0C0"/>
              </a:solidFill>
              <a:prstDash val="sysDash"/>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en-US"/>
          </a:p>
        </c:txPr>
        <c:crossAx val="717457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Times New Roman"/>
              <a:ea typeface="Times New Roman"/>
              <a:cs typeface="Times New Roman"/>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Major Funds Surplus (Deficit)</a:t>
            </a:r>
          </a:p>
        </c:rich>
      </c:tx>
      <c:layout>
        <c:manualLayout>
          <c:xMode val="edge"/>
          <c:yMode val="edge"/>
          <c:x val="0.26689208961661748"/>
          <c:y val="1.7804283340322104E-2"/>
        </c:manualLayout>
      </c:layout>
      <c:overlay val="0"/>
      <c:spPr>
        <a:noFill/>
        <a:ln w="25400">
          <a:noFill/>
        </a:ln>
      </c:spPr>
    </c:title>
    <c:autoTitleDeleted val="0"/>
    <c:plotArea>
      <c:layout>
        <c:manualLayout>
          <c:layoutTarget val="inner"/>
          <c:xMode val="edge"/>
          <c:yMode val="edge"/>
          <c:x val="0.11148657844055047"/>
          <c:y val="0.15727025754337667"/>
          <c:w val="0.86486557820548249"/>
          <c:h val="0.57863585322563116"/>
        </c:manualLayout>
      </c:layout>
      <c:barChart>
        <c:barDir val="col"/>
        <c:grouping val="clustered"/>
        <c:varyColors val="0"/>
        <c:ser>
          <c:idx val="0"/>
          <c:order val="0"/>
          <c:tx>
            <c:strRef>
              <c:f>Summary!$B$28</c:f>
              <c:strCache>
                <c:ptCount val="1"/>
                <c:pt idx="0">
                  <c:v>Surplus (Deficit)</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2A86-4093-AEE3-3701AAFB1211}"/>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2A86-4093-AEE3-3701AAFB1211}"/>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2A86-4093-AEE3-3701AAFB1211}"/>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2A86-4093-AEE3-3701AAFB1211}"/>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2A86-4093-AEE3-3701AAFB1211}"/>
              </c:ext>
            </c:extLst>
          </c:dPt>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Summary!$C$28:$K$28</c:f>
              <c:numCache>
                <c:formatCode>"$"#,##0_);\("$"#,##0\)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2A86-4093-AEE3-3701AAFB1211}"/>
            </c:ext>
          </c:extLst>
        </c:ser>
        <c:dLbls>
          <c:showLegendKey val="0"/>
          <c:showVal val="0"/>
          <c:showCatName val="0"/>
          <c:showSerName val="0"/>
          <c:showPercent val="0"/>
          <c:showBubbleSize val="0"/>
        </c:dLbls>
        <c:gapWidth val="150"/>
        <c:axId val="7176976"/>
        <c:axId val="1"/>
      </c:barChart>
      <c:catAx>
        <c:axId val="7176976"/>
        <c:scaling>
          <c:orientation val="minMax"/>
        </c:scaling>
        <c:delete val="0"/>
        <c:axPos val="b"/>
        <c:numFmt formatCode="0"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17697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1" i="0" u="none" strike="noStrike" baseline="0">
                <a:solidFill>
                  <a:srgbClr val="000000"/>
                </a:solidFill>
                <a:latin typeface="Arial"/>
                <a:ea typeface="Arial"/>
                <a:cs typeface="Arial"/>
              </a:defRPr>
            </a:pPr>
            <a:r>
              <a:rPr lang="en-US"/>
              <a:t>Major Funds Unrestricted Fund Balance as a Percent of Expenditures</a:t>
            </a:r>
          </a:p>
        </c:rich>
      </c:tx>
      <c:layout>
        <c:manualLayout>
          <c:xMode val="edge"/>
          <c:yMode val="edge"/>
          <c:x val="0.15925948332088741"/>
          <c:y val="1.7751341985984562E-2"/>
        </c:manualLayout>
      </c:layout>
      <c:overlay val="0"/>
      <c:spPr>
        <a:noFill/>
        <a:ln w="25400">
          <a:noFill/>
        </a:ln>
      </c:spPr>
    </c:title>
    <c:autoTitleDeleted val="0"/>
    <c:plotArea>
      <c:layout>
        <c:manualLayout>
          <c:layoutTarget val="inner"/>
          <c:xMode val="edge"/>
          <c:yMode val="edge"/>
          <c:x val="0.10000018084523446"/>
          <c:y val="0.17159763313609466"/>
          <c:w val="0.87407565479538263"/>
          <c:h val="0.6124260355029586"/>
        </c:manualLayout>
      </c:layout>
      <c:barChart>
        <c:barDir val="col"/>
        <c:grouping val="clustered"/>
        <c:varyColors val="0"/>
        <c:ser>
          <c:idx val="0"/>
          <c:order val="0"/>
          <c:tx>
            <c:strRef>
              <c:f>Summary!$B$30</c:f>
              <c:strCache>
                <c:ptCount val="1"/>
                <c:pt idx="0">
                  <c:v>Unrestricted Fund Balance % of Expenditures</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C5DF-4CBE-A682-E96AFAA17E23}"/>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C5DF-4CBE-A682-E96AFAA17E23}"/>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C5DF-4CBE-A682-E96AFAA17E23}"/>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C5DF-4CBE-A682-E96AFAA17E23}"/>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C5DF-4CBE-A682-E96AFAA17E23}"/>
              </c:ext>
            </c:extLst>
          </c:dPt>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Summary!$C$30:$K$30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C5DF-4CBE-A682-E96AFAA17E23}"/>
            </c:ext>
          </c:extLst>
        </c:ser>
        <c:dLbls>
          <c:showLegendKey val="0"/>
          <c:showVal val="0"/>
          <c:showCatName val="0"/>
          <c:showSerName val="0"/>
          <c:showPercent val="0"/>
          <c:showBubbleSize val="0"/>
        </c:dLbls>
        <c:gapWidth val="150"/>
        <c:axId val="7175056"/>
        <c:axId val="1"/>
      </c:barChart>
      <c:catAx>
        <c:axId val="7175056"/>
        <c:scaling>
          <c:orientation val="minMax"/>
        </c:scaling>
        <c:delete val="0"/>
        <c:axPos val="b"/>
        <c:numFmt formatCode="0"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17505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0781609195402298"/>
          <c:y val="1.4662749585802859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546875"/>
          <c:y val="0.17832824642847983"/>
          <c:w val="0.8671875"/>
          <c:h val="0.60759530465857892"/>
        </c:manualLayout>
      </c:layout>
      <c:barChart>
        <c:barDir val="col"/>
        <c:grouping val="clustered"/>
        <c:varyColors val="0"/>
        <c:ser>
          <c:idx val="0"/>
          <c:order val="0"/>
          <c:tx>
            <c:strRef>
              <c:f>'General Fund'!$B$31</c:f>
              <c:strCache>
                <c:ptCount val="1"/>
                <c:pt idx="0">
                  <c:v>Unrestricted Fund Balance % of Expenditures</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27AA-4937-825A-0408327579D5}"/>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27AA-4937-825A-0408327579D5}"/>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27AA-4937-825A-0408327579D5}"/>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27AA-4937-825A-0408327579D5}"/>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27AA-4937-825A-0408327579D5}"/>
              </c:ext>
            </c:extLst>
          </c:dPt>
          <c:cat>
            <c:numRef>
              <c:f>'General Fund'!$C$5:$K$5</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'General Fund'!$C$31:$K$31</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27AA-4937-825A-0408327579D5}"/>
            </c:ext>
          </c:extLst>
        </c:ser>
        <c:dLbls>
          <c:showLegendKey val="0"/>
          <c:showVal val="0"/>
          <c:showCatName val="0"/>
          <c:showSerName val="0"/>
          <c:showPercent val="0"/>
          <c:showBubbleSize val="0"/>
        </c:dLbls>
        <c:gapWidth val="150"/>
        <c:axId val="7212016"/>
        <c:axId val="1"/>
      </c:barChart>
      <c:catAx>
        <c:axId val="7212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21201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454552526728551"/>
          <c:y val="1.7857255794832876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909112431171937"/>
          <c:y val="0.13988135893717138"/>
          <c:w val="0.86262796446489198"/>
          <c:h val="0.64285901128572387"/>
        </c:manualLayout>
      </c:layout>
      <c:barChart>
        <c:barDir val="col"/>
        <c:grouping val="clustered"/>
        <c:varyColors val="0"/>
        <c:ser>
          <c:idx val="0"/>
          <c:order val="0"/>
          <c:tx>
            <c:strRef>
              <c:f>'Operating Fund 1'!$A$22:$B$22</c:f>
              <c:strCache>
                <c:ptCount val="2"/>
                <c:pt idx="0">
                  <c:v>Surplus (Deficit)</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8685-493F-959E-403486C9BC45}"/>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8685-493F-959E-403486C9BC45}"/>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8685-493F-959E-403486C9BC45}"/>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8685-493F-959E-403486C9BC45}"/>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8685-493F-959E-403486C9BC45}"/>
              </c:ext>
            </c:extLst>
          </c:dPt>
          <c:cat>
            <c:numRef>
              <c:f>'Operating Fund 1'!$C$6:$K$6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'Operating Fund 1'!$C$22:$K$22</c:f>
              <c:numCache>
                <c:formatCode>"$"#,##0_);\("$"#,##0\)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8685-493F-959E-403486C9BC45}"/>
            </c:ext>
          </c:extLst>
        </c:ser>
        <c:dLbls>
          <c:showLegendKey val="0"/>
          <c:showVal val="0"/>
          <c:showCatName val="0"/>
          <c:showSerName val="0"/>
          <c:showPercent val="0"/>
          <c:showBubbleSize val="0"/>
        </c:dLbls>
        <c:gapWidth val="150"/>
        <c:axId val="7147696"/>
        <c:axId val="1"/>
      </c:barChart>
      <c:catAx>
        <c:axId val="7147696"/>
        <c:scaling>
          <c:orientation val="minMax"/>
        </c:scaling>
        <c:delete val="0"/>
        <c:axPos val="b"/>
        <c:numFmt formatCode="0"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14769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047691206431364"/>
          <c:y val="1.7804129905448569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67193675889328"/>
          <c:y val="0.16320505930823928"/>
          <c:w val="0.86561264822134387"/>
          <c:h val="0.6201789761443024"/>
        </c:manualLayout>
      </c:layout>
      <c:barChart>
        <c:barDir val="col"/>
        <c:grouping val="clustered"/>
        <c:varyColors val="0"/>
        <c:ser>
          <c:idx val="0"/>
          <c:order val="0"/>
          <c:tx>
            <c:strRef>
              <c:f>'Operating Fund 1'!$B$29</c:f>
              <c:strCache>
                <c:ptCount val="1"/>
                <c:pt idx="0">
                  <c:v>Unrestricted Fund Balance % of Expenditures</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7A19-4297-BD05-328092655D18}"/>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7A19-4297-BD05-328092655D18}"/>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7A19-4297-BD05-328092655D18}"/>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7A19-4297-BD05-328092655D18}"/>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7A19-4297-BD05-328092655D18}"/>
              </c:ext>
            </c:extLst>
          </c:dPt>
          <c:cat>
            <c:numRef>
              <c:f>'Operating Fund 1'!$C$6:$K$6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'Operating Fund 1'!$C$29:$K$29</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7A19-4297-BD05-328092655D18}"/>
            </c:ext>
          </c:extLst>
        </c:ser>
        <c:dLbls>
          <c:showLegendKey val="0"/>
          <c:showVal val="0"/>
          <c:showCatName val="0"/>
          <c:showSerName val="0"/>
          <c:showPercent val="0"/>
          <c:showBubbleSize val="0"/>
        </c:dLbls>
        <c:gapWidth val="150"/>
        <c:axId val="7165456"/>
        <c:axId val="1"/>
      </c:barChart>
      <c:catAx>
        <c:axId val="7165456"/>
        <c:scaling>
          <c:orientation val="minMax"/>
        </c:scaling>
        <c:delete val="0"/>
        <c:axPos val="b"/>
        <c:numFmt formatCode="0"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16545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4545537071024018"/>
          <c:y val="1.7857063641692674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909112431171937"/>
          <c:y val="0.13988135893717138"/>
          <c:w val="0.86262796446489198"/>
          <c:h val="0.64285901128572387"/>
        </c:manualLayout>
      </c:layout>
      <c:barChart>
        <c:barDir val="col"/>
        <c:grouping val="clustered"/>
        <c:varyColors val="0"/>
        <c:ser>
          <c:idx val="0"/>
          <c:order val="0"/>
          <c:tx>
            <c:strRef>
              <c:f>'Operating Fund 2'!$A$22:$B$22</c:f>
              <c:strCache>
                <c:ptCount val="2"/>
                <c:pt idx="0">
                  <c:v>Surplus (Deficit)</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F6B4-4790-B508-FD6C38AFC427}"/>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F6B4-4790-B508-FD6C38AFC427}"/>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F6B4-4790-B508-FD6C38AFC427}"/>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F6B4-4790-B508-FD6C38AFC427}"/>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F6B4-4790-B508-FD6C38AFC427}"/>
              </c:ext>
            </c:extLst>
          </c:dPt>
          <c:cat>
            <c:numRef>
              <c:f>'Operating Fund 2'!$C$6:$K$6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'Operating Fund 2'!$C$22:$K$22</c:f>
              <c:numCache>
                <c:formatCode>"$"#,##0_);\("$"#,##0\)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F6B4-4790-B508-FD6C38AFC427}"/>
            </c:ext>
          </c:extLst>
        </c:ser>
        <c:dLbls>
          <c:showLegendKey val="0"/>
          <c:showVal val="0"/>
          <c:showCatName val="0"/>
          <c:showSerName val="0"/>
          <c:showPercent val="0"/>
          <c:showBubbleSize val="0"/>
        </c:dLbls>
        <c:gapWidth val="150"/>
        <c:axId val="7160656"/>
        <c:axId val="1"/>
      </c:barChart>
      <c:catAx>
        <c:axId val="7160656"/>
        <c:scaling>
          <c:orientation val="minMax"/>
        </c:scaling>
        <c:delete val="0"/>
        <c:axPos val="b"/>
        <c:numFmt formatCode="0"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16065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0476918326385671"/>
          <c:y val="1.7804129905448569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67193675889328"/>
          <c:y val="0.15924858057431246"/>
          <c:w val="0.86561264822134387"/>
          <c:h val="0.62413545487822919"/>
        </c:manualLayout>
      </c:layout>
      <c:barChart>
        <c:barDir val="col"/>
        <c:grouping val="clustered"/>
        <c:varyColors val="0"/>
        <c:ser>
          <c:idx val="0"/>
          <c:order val="0"/>
          <c:tx>
            <c:strRef>
              <c:f>'Operating Fund 2'!$B$29</c:f>
              <c:strCache>
                <c:ptCount val="1"/>
                <c:pt idx="0">
                  <c:v>Unrestricted Fund Balance % of Expenditures</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68DB-44E4-9A98-DF57B24C7F67}"/>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68DB-44E4-9A98-DF57B24C7F67}"/>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68DB-44E4-9A98-DF57B24C7F67}"/>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68DB-44E4-9A98-DF57B24C7F67}"/>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68DB-44E4-9A98-DF57B24C7F67}"/>
              </c:ext>
            </c:extLst>
          </c:dPt>
          <c:cat>
            <c:numRef>
              <c:f>'Operating Fund 2'!$C$6:$K$6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'Operating Fund 2'!$C$29:$K$29</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68DB-44E4-9A98-DF57B24C7F67}"/>
            </c:ext>
          </c:extLst>
        </c:ser>
        <c:dLbls>
          <c:showLegendKey val="0"/>
          <c:showVal val="0"/>
          <c:showCatName val="0"/>
          <c:showSerName val="0"/>
          <c:showPercent val="0"/>
          <c:showBubbleSize val="0"/>
        </c:dLbls>
        <c:gapWidth val="150"/>
        <c:axId val="7163536"/>
        <c:axId val="1"/>
      </c:barChart>
      <c:catAx>
        <c:axId val="7163536"/>
        <c:scaling>
          <c:orientation val="minMax"/>
        </c:scaling>
        <c:delete val="0"/>
        <c:axPos val="b"/>
        <c:numFmt formatCode="0"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16353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Tax Levy and Constitutional Tax Limit</a:t>
            </a:r>
          </a:p>
        </c:rich>
      </c:tx>
      <c:layout>
        <c:manualLayout>
          <c:xMode val="edge"/>
          <c:yMode val="edge"/>
          <c:x val="0.16071443415614106"/>
          <c:y val="1.4164347877567936E-2"/>
        </c:manualLayout>
      </c:layout>
      <c:overlay val="0"/>
      <c:spPr>
        <a:noFill/>
        <a:ln w="25400">
          <a:noFill/>
        </a:ln>
      </c:spPr>
    </c:title>
    <c:autoTitleDeleted val="0"/>
    <c:plotArea>
      <c:layout>
        <c:manualLayout>
          <c:layoutTarget val="inner"/>
          <c:xMode val="edge"/>
          <c:yMode val="edge"/>
          <c:x val="8.9285811599526102E-2"/>
          <c:y val="0.20113314447592068"/>
          <c:w val="0.87946524425533212"/>
          <c:h val="0.56940509915014159"/>
        </c:manualLayout>
      </c:layout>
      <c:lineChart>
        <c:grouping val="standard"/>
        <c:varyColors val="0"/>
        <c:ser>
          <c:idx val="0"/>
          <c:order val="0"/>
          <c:tx>
            <c:strRef>
              <c:f>'Levy and Employment'!$B$19</c:f>
              <c:strCache>
                <c:ptCount val="1"/>
                <c:pt idx="0">
                  <c:v>Tax Levy Subject to Limit</c:v>
                </c:pt>
              </c:strCache>
            </c:strRef>
          </c:tx>
          <c:spPr>
            <a:ln w="25400">
              <a:solidFill>
                <a:srgbClr val="000080"/>
              </a:solidFill>
              <a:prstDash val="solid"/>
            </a:ln>
          </c:spPr>
          <c:marker>
            <c:symbol val="none"/>
          </c:marker>
          <c:cat>
            <c:numRef>
              <c:f>'Levy and Employment'!$C$5:$K$5</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'Levy and Employment'!$C$19:$K$19</c:f>
              <c:numCache>
                <c:formatCode>#,##0</c:formatCode>
                <c:ptCount val="9"/>
                <c:pt idx="5" formatCode="#,##0_);[Red]\(#,##0\)">
                  <c:v>0</c:v>
                </c:pt>
                <c:pt idx="6" formatCode="#,##0_);[Red]\(#,##0\)">
                  <c:v>0</c:v>
                </c:pt>
                <c:pt idx="7" formatCode="#,##0_);[Red]\(#,##0\)">
                  <c:v>0</c:v>
                </c:pt>
                <c:pt idx="8" formatCode="#,##0_);[Red]\(#,##0\)">
                  <c:v>0</c:v>
                </c:pt>
              </c:numCache>
            </c:numRef>
          </c:val>
          <c:smooth val="0"/>
          <c:extLst>
            <c:ext xmlns:c16="http://schemas.microsoft.com/office/drawing/2014/chart" uri="{C3380CC4-5D6E-409C-BE32-E72D297353CC}">
              <c16:uniqueId val="{00000000-CD77-4515-91EA-A218CEDF51CF}"/>
            </c:ext>
          </c:extLst>
        </c:ser>
        <c:ser>
          <c:idx val="1"/>
          <c:order val="1"/>
          <c:tx>
            <c:strRef>
              <c:f>'Levy and Employment'!$B$17</c:f>
              <c:strCache>
                <c:ptCount val="1"/>
                <c:pt idx="0">
                  <c:v>Property Tax Limit</c:v>
                </c:pt>
              </c:strCache>
            </c:strRef>
          </c:tx>
          <c:spPr>
            <a:ln w="12700">
              <a:solidFill>
                <a:srgbClr val="FF00FF"/>
              </a:solidFill>
              <a:prstDash val="solid"/>
            </a:ln>
          </c:spPr>
          <c:marker>
            <c:symbol val="none"/>
          </c:marker>
          <c:val>
            <c:numRef>
              <c:f>'Levy and Employment'!$C$17:$K$17</c:f>
              <c:numCache>
                <c:formatCode>#,##0</c:formatCode>
                <c:ptCount val="9"/>
                <c:pt idx="5" formatCode="#,##0_);[Red]\(#,##0\)">
                  <c:v>0</c:v>
                </c:pt>
                <c:pt idx="6" formatCode="#,##0_);[Red]\(#,##0\)">
                  <c:v>0</c:v>
                </c:pt>
                <c:pt idx="7" formatCode="#,##0_);[Red]\(#,##0\)">
                  <c:v>0</c:v>
                </c:pt>
                <c:pt idx="8" formatCode="#,##0_);[Red]\(#,##0\)">
                  <c:v>0</c:v>
                </c:pt>
              </c:numCache>
            </c:numRef>
          </c:val>
          <c:smooth val="0"/>
          <c:extLst>
            <c:ext xmlns:c16="http://schemas.microsoft.com/office/drawing/2014/chart" uri="{C3380CC4-5D6E-409C-BE32-E72D297353CC}">
              <c16:uniqueId val="{00000001-CD77-4515-91EA-A218CEDF51CF}"/>
            </c:ext>
          </c:extLst>
        </c:ser>
        <c:dLbls>
          <c:showLegendKey val="0"/>
          <c:showVal val="0"/>
          <c:showCatName val="0"/>
          <c:showSerName val="0"/>
          <c:showPercent val="0"/>
          <c:showBubbleSize val="0"/>
        </c:dLbls>
        <c:smooth val="0"/>
        <c:axId val="7152976"/>
        <c:axId val="1"/>
      </c:lineChart>
      <c:catAx>
        <c:axId val="7152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7152976"/>
        <c:crosses val="autoZero"/>
        <c:crossBetween val="between"/>
      </c:valAx>
      <c:spPr>
        <a:solidFill>
          <a:srgbClr val="FFFFFF"/>
        </a:solidFill>
        <a:ln w="12700">
          <a:solidFill>
            <a:srgbClr val="808080"/>
          </a:solidFill>
          <a:prstDash val="solid"/>
        </a:ln>
      </c:spPr>
    </c:plotArea>
    <c:legend>
      <c:legendPos val="r"/>
      <c:layout>
        <c:manualLayout>
          <c:xMode val="edge"/>
          <c:yMode val="edge"/>
          <c:x val="0.63841376060855493"/>
          <c:y val="0.49576653785666502"/>
          <c:w val="0.34822568760466632"/>
          <c:h val="0.11331806579580915"/>
        </c:manualLayout>
      </c:layout>
      <c:overlay val="0"/>
      <c:spPr>
        <a:solidFill>
          <a:srgbClr val="FFFFFF"/>
        </a:solidFill>
        <a:ln w="25400">
          <a:noFill/>
        </a:ln>
      </c:spPr>
      <c:txPr>
        <a:bodyPr/>
        <a:lstStyle/>
        <a:p>
          <a:pPr>
            <a:defRPr sz="78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a:ea typeface="Times New Roman"/>
                <a:cs typeface="Times New Roman"/>
              </a:defRPr>
            </a:pPr>
            <a:r>
              <a:rPr lang="en-US"/>
              <a:t>General Fund Surplus (Deficit), Pre- &amp; Post-Adjustment</a:t>
            </a:r>
          </a:p>
        </c:rich>
      </c:tx>
      <c:overlay val="0"/>
      <c:spPr>
        <a:noFill/>
        <a:ln w="25400">
          <a:noFill/>
        </a:ln>
      </c:spPr>
    </c:title>
    <c:autoTitleDeleted val="0"/>
    <c:plotArea>
      <c:layout/>
      <c:lineChart>
        <c:grouping val="standard"/>
        <c:varyColors val="0"/>
        <c:ser>
          <c:idx val="0"/>
          <c:order val="0"/>
          <c:tx>
            <c:strRef>
              <c:f>Summary!$B$10</c:f>
              <c:strCache>
                <c:ptCount val="1"/>
                <c:pt idx="0">
                  <c:v>Surplus (Deficit)</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Summary!$C$10:$K$10</c:f>
              <c:numCache>
                <c:formatCode>"$"#,##0_);\("$"#,##0\)</c:formatCode>
                <c:ptCount val="9"/>
                <c:pt idx="0">
                  <c:v>0</c:v>
                </c:pt>
                <c:pt idx="1">
                  <c:v>0</c:v>
                </c:pt>
                <c:pt idx="2">
                  <c:v>0</c:v>
                </c:pt>
                <c:pt idx="3">
                  <c:v>0</c:v>
                </c:pt>
                <c:pt idx="4">
                  <c:v>0</c:v>
                </c:pt>
                <c:pt idx="5">
                  <c:v>0</c:v>
                </c:pt>
                <c:pt idx="6">
                  <c:v>0</c:v>
                </c:pt>
                <c:pt idx="7">
                  <c:v>0</c:v>
                </c:pt>
                <c:pt idx="8">
                  <c:v>0</c:v>
                </c:pt>
              </c:numCache>
            </c:numRef>
          </c:val>
          <c:smooth val="0"/>
          <c:extLst>
            <c:ext xmlns:c16="http://schemas.microsoft.com/office/drawing/2014/chart" uri="{C3380CC4-5D6E-409C-BE32-E72D297353CC}">
              <c16:uniqueId val="{00000000-23FF-4EF4-BB03-636939CF05C6}"/>
            </c:ext>
          </c:extLst>
        </c:ser>
        <c:ser>
          <c:idx val="1"/>
          <c:order val="1"/>
          <c:tx>
            <c:v>Summary!#REF!</c:v>
          </c:tx>
          <c:spPr>
            <a:ln w="12700">
              <a:solidFill>
                <a:srgbClr val="FF00FF"/>
              </a:solidFill>
              <a:prstDash val="solid"/>
            </a:ln>
          </c:spPr>
          <c:marker>
            <c:symbol val="square"/>
            <c:size val="5"/>
            <c:spPr>
              <a:solidFill>
                <a:srgbClr val="FF00FF"/>
              </a:solidFill>
              <a:ln>
                <a:solidFill>
                  <a:srgbClr val="FF00FF"/>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Summary!#REF!</c:f>
              <c:numCache>
                <c:formatCode>General</c:formatCode>
                <c:ptCount val="1"/>
                <c:pt idx="0">
                  <c:v>1</c:v>
                </c:pt>
              </c:numCache>
            </c:numRef>
          </c:val>
          <c:smooth val="0"/>
          <c:extLst>
            <c:ext xmlns:c16="http://schemas.microsoft.com/office/drawing/2014/chart" uri="{C3380CC4-5D6E-409C-BE32-E72D297353CC}">
              <c16:uniqueId val="{00000001-23FF-4EF4-BB03-636939CF05C6}"/>
            </c:ext>
          </c:extLst>
        </c:ser>
        <c:dLbls>
          <c:showLegendKey val="0"/>
          <c:showVal val="0"/>
          <c:showCatName val="0"/>
          <c:showSerName val="0"/>
          <c:showPercent val="0"/>
          <c:showBubbleSize val="0"/>
        </c:dLbls>
        <c:marker val="1"/>
        <c:smooth val="0"/>
        <c:axId val="7158256"/>
        <c:axId val="1"/>
      </c:lineChart>
      <c:catAx>
        <c:axId val="7158256"/>
        <c:scaling>
          <c:orientation val="minMax"/>
        </c:scaling>
        <c:delete val="0"/>
        <c:axPos val="b"/>
        <c:numFmt formatCode="0" sourceLinked="1"/>
        <c:majorTickMark val="out"/>
        <c:minorTickMark val="none"/>
        <c:tickLblPos val="nextTo"/>
        <c:spPr>
          <a:ln w="3175">
            <a:solidFill>
              <a:srgbClr val="000000"/>
            </a:solidFill>
            <a:prstDash val="solid"/>
          </a:ln>
        </c:spPr>
        <c:txPr>
          <a:bodyPr rot="-2700000" vert="horz"/>
          <a:lstStyle/>
          <a:p>
            <a:pPr>
              <a:defRPr sz="15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C0C0C0"/>
              </a:solidFill>
              <a:prstDash val="sysDash"/>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en-US"/>
          </a:p>
        </c:txPr>
        <c:crossAx val="715825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Times New Roman"/>
              <a:ea typeface="Times New Roman"/>
              <a:cs typeface="Times New Roman"/>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Times New Roman"/>
                <a:ea typeface="Times New Roman"/>
                <a:cs typeface="Times New Roman"/>
              </a:defRPr>
            </a:pPr>
            <a:r>
              <a:rPr lang="en-US"/>
              <a:t>GF Unreserved Fund Balance, Pre- &amp; Post-Adjustment</a:t>
            </a:r>
          </a:p>
        </c:rich>
      </c:tx>
      <c:overlay val="0"/>
      <c:spPr>
        <a:noFill/>
        <a:ln w="25400">
          <a:noFill/>
        </a:ln>
      </c:spPr>
    </c:title>
    <c:autoTitleDeleted val="0"/>
    <c:plotArea>
      <c:layout/>
      <c:lineChart>
        <c:grouping val="standard"/>
        <c:varyColors val="0"/>
        <c:ser>
          <c:idx val="0"/>
          <c:order val="0"/>
          <c:tx>
            <c:v>Summary!#REF!</c:v>
          </c:tx>
          <c:spPr>
            <a:ln w="12700">
              <a:solidFill>
                <a:srgbClr val="000080"/>
              </a:solidFill>
              <a:prstDash val="solid"/>
            </a:ln>
          </c:spPr>
          <c:marker>
            <c:symbol val="diamond"/>
            <c:size val="5"/>
            <c:spPr>
              <a:solidFill>
                <a:srgbClr val="000080"/>
              </a:solidFill>
              <a:ln>
                <a:solidFill>
                  <a:srgbClr val="000080"/>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Summary!#REF!</c:f>
              <c:numCache>
                <c:formatCode>General</c:formatCode>
                <c:ptCount val="1"/>
                <c:pt idx="0">
                  <c:v>1</c:v>
                </c:pt>
              </c:numCache>
            </c:numRef>
          </c:val>
          <c:smooth val="0"/>
          <c:extLst>
            <c:ext xmlns:c16="http://schemas.microsoft.com/office/drawing/2014/chart" uri="{C3380CC4-5D6E-409C-BE32-E72D297353CC}">
              <c16:uniqueId val="{00000000-EFE4-40C7-9E8F-99195480761D}"/>
            </c:ext>
          </c:extLst>
        </c:ser>
        <c:ser>
          <c:idx val="1"/>
          <c:order val="1"/>
          <c:tx>
            <c:strRef>
              <c:f>Summary!$B$12</c:f>
              <c:strCache>
                <c:ptCount val="1"/>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Summary!$C$6:$K$6</c:f>
              <c:numCache>
                <c:formatCode>0</c:formatCode>
                <c:ptCount val="9"/>
                <c:pt idx="0">
                  <c:v>2017</c:v>
                </c:pt>
                <c:pt idx="1">
                  <c:v>2018</c:v>
                </c:pt>
                <c:pt idx="2">
                  <c:v>2019</c:v>
                </c:pt>
                <c:pt idx="3">
                  <c:v>2020</c:v>
                </c:pt>
                <c:pt idx="4">
                  <c:v>2021</c:v>
                </c:pt>
                <c:pt idx="5">
                  <c:v>2022</c:v>
                </c:pt>
                <c:pt idx="6">
                  <c:v>2023</c:v>
                </c:pt>
                <c:pt idx="7">
                  <c:v>2024</c:v>
                </c:pt>
                <c:pt idx="8">
                  <c:v>2025</c:v>
                </c:pt>
              </c:numCache>
            </c:numRef>
          </c:cat>
          <c:val>
            <c:numRef>
              <c:f>Summary!$C$12:$K$12</c:f>
              <c:numCache>
                <c:formatCode>"$"#,##0_);\("$"#,##0\)</c:formatCode>
                <c:ptCount val="9"/>
              </c:numCache>
            </c:numRef>
          </c:val>
          <c:smooth val="0"/>
          <c:extLst>
            <c:ext xmlns:c16="http://schemas.microsoft.com/office/drawing/2014/chart" uri="{C3380CC4-5D6E-409C-BE32-E72D297353CC}">
              <c16:uniqueId val="{00000001-EFE4-40C7-9E8F-99195480761D}"/>
            </c:ext>
          </c:extLst>
        </c:ser>
        <c:dLbls>
          <c:showLegendKey val="0"/>
          <c:showVal val="0"/>
          <c:showCatName val="0"/>
          <c:showSerName val="0"/>
          <c:showPercent val="0"/>
          <c:showBubbleSize val="0"/>
        </c:dLbls>
        <c:marker val="1"/>
        <c:smooth val="0"/>
        <c:axId val="7162096"/>
        <c:axId val="1"/>
      </c:lineChart>
      <c:catAx>
        <c:axId val="7162096"/>
        <c:scaling>
          <c:orientation val="minMax"/>
        </c:scaling>
        <c:delete val="0"/>
        <c:axPos val="b"/>
        <c:numFmt formatCode="0" sourceLinked="1"/>
        <c:majorTickMark val="out"/>
        <c:minorTickMark val="none"/>
        <c:tickLblPos val="nextTo"/>
        <c:spPr>
          <a:ln w="3175">
            <a:solidFill>
              <a:srgbClr val="000000"/>
            </a:solidFill>
            <a:prstDash val="solid"/>
          </a:ln>
        </c:spPr>
        <c:txPr>
          <a:bodyPr rot="-2700000" vert="horz"/>
          <a:lstStyle/>
          <a:p>
            <a:pPr>
              <a:defRPr sz="15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en-US"/>
          </a:p>
        </c:txPr>
        <c:crossAx val="716209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Times New Roman"/>
              <a:ea typeface="Times New Roman"/>
              <a:cs typeface="Times New Roman"/>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xdr:colOff>
      <xdr:row>31</xdr:row>
      <xdr:rowOff>47625</xdr:rowOff>
    </xdr:from>
    <xdr:to>
      <xdr:col>7</xdr:col>
      <xdr:colOff>180975</xdr:colOff>
      <xdr:row>49</xdr:row>
      <xdr:rowOff>47625</xdr:rowOff>
    </xdr:to>
    <xdr:graphicFrame macro="">
      <xdr:nvGraphicFramePr>
        <xdr:cNvPr id="1172" name="Chart 45" descr="Bar chart showing actual, estimated, and projected surplus or deficit">
          <a:extLst>
            <a:ext uri="{FF2B5EF4-FFF2-40B4-BE49-F238E27FC236}">
              <a16:creationId xmlns:a16="http://schemas.microsoft.com/office/drawing/2014/main" id="{CB1763FB-2E62-D9AE-A96C-FD23FCA40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209550</xdr:colOff>
      <xdr:row>31</xdr:row>
      <xdr:rowOff>47624</xdr:rowOff>
    </xdr:from>
    <xdr:to>
      <xdr:col>15</xdr:col>
      <xdr:colOff>323022</xdr:colOff>
      <xdr:row>51</xdr:row>
      <xdr:rowOff>82825</xdr:rowOff>
    </xdr:to>
    <xdr:graphicFrame macro="">
      <xdr:nvGraphicFramePr>
        <xdr:cNvPr id="1173" name="Chart 46" descr="Bar chart showing the actual, estimated, and projected unrestricted fund balance % of expenditures">
          <a:extLst>
            <a:ext uri="{FF2B5EF4-FFF2-40B4-BE49-F238E27FC236}">
              <a16:creationId xmlns:a16="http://schemas.microsoft.com/office/drawing/2014/main" id="{8F7704B6-307F-8768-C2AF-A2186C192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104774</xdr:colOff>
      <xdr:row>23</xdr:row>
      <xdr:rowOff>133350</xdr:rowOff>
    </xdr:from>
    <xdr:to>
      <xdr:col>8</xdr:col>
      <xdr:colOff>152399</xdr:colOff>
      <xdr:row>45</xdr:row>
      <xdr:rowOff>28575</xdr:rowOff>
    </xdr:to>
    <xdr:graphicFrame macro="">
      <xdr:nvGraphicFramePr>
        <xdr:cNvPr id="32823" name="Chart 5" descr="Line chart showing tax levy and constitutional tax limit">
          <a:extLst>
            <a:ext uri="{FF2B5EF4-FFF2-40B4-BE49-F238E27FC236}">
              <a16:creationId xmlns:a16="http://schemas.microsoft.com/office/drawing/2014/main" id="{DA39D2EC-48BA-F1E7-2E31-B358F15AC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0</xdr:colOff>
      <xdr:row>25</xdr:row>
      <xdr:rowOff>142875</xdr:rowOff>
    </xdr:from>
    <xdr:to>
      <xdr:col>14</xdr:col>
      <xdr:colOff>0</xdr:colOff>
      <xdr:row>60</xdr:row>
      <xdr:rowOff>0</xdr:rowOff>
    </xdr:to>
    <xdr:graphicFrame macro="">
      <xdr:nvGraphicFramePr>
        <xdr:cNvPr id="17719" name="Chart 1028">
          <a:extLst>
            <a:ext uri="{FF2B5EF4-FFF2-40B4-BE49-F238E27FC236}">
              <a16:creationId xmlns:a16="http://schemas.microsoft.com/office/drawing/2014/main" id="{7E19F948-6C39-E926-BF9F-2E6EFE8FC99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25</xdr:row>
      <xdr:rowOff>142875</xdr:rowOff>
    </xdr:from>
    <xdr:to>
      <xdr:col>14</xdr:col>
      <xdr:colOff>0</xdr:colOff>
      <xdr:row>60</xdr:row>
      <xdr:rowOff>0</xdr:rowOff>
    </xdr:to>
    <xdr:graphicFrame macro="">
      <xdr:nvGraphicFramePr>
        <xdr:cNvPr id="17720" name="Chart 1029" descr="Bar chart showing actual, estimated, and projected surplus or deficit">
          <a:extLst>
            <a:ext uri="{FF2B5EF4-FFF2-40B4-BE49-F238E27FC236}">
              <a16:creationId xmlns:a16="http://schemas.microsoft.com/office/drawing/2014/main" id="{9C48CE0E-E040-067A-4B5A-399427FF1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60</xdr:row>
      <xdr:rowOff>66675</xdr:rowOff>
    </xdr:from>
    <xdr:to>
      <xdr:col>14</xdr:col>
      <xdr:colOff>0</xdr:colOff>
      <xdr:row>76</xdr:row>
      <xdr:rowOff>85725</xdr:rowOff>
    </xdr:to>
    <xdr:graphicFrame macro="">
      <xdr:nvGraphicFramePr>
        <xdr:cNvPr id="17721" name="Chart 1030">
          <a:extLst>
            <a:ext uri="{FF2B5EF4-FFF2-40B4-BE49-F238E27FC236}">
              <a16:creationId xmlns:a16="http://schemas.microsoft.com/office/drawing/2014/main" id="{5D42E1F9-20F7-BD83-5B82-730FB6EC6DB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76</xdr:row>
      <xdr:rowOff>152400</xdr:rowOff>
    </xdr:from>
    <xdr:to>
      <xdr:col>14</xdr:col>
      <xdr:colOff>0</xdr:colOff>
      <xdr:row>93</xdr:row>
      <xdr:rowOff>9525</xdr:rowOff>
    </xdr:to>
    <xdr:graphicFrame macro="">
      <xdr:nvGraphicFramePr>
        <xdr:cNvPr id="17722" name="Chart 1031">
          <a:extLst>
            <a:ext uri="{FF2B5EF4-FFF2-40B4-BE49-F238E27FC236}">
              <a16:creationId xmlns:a16="http://schemas.microsoft.com/office/drawing/2014/main" id="{BBACDC26-798A-BD35-3377-B0C73F0FB7B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28575</xdr:colOff>
      <xdr:row>31</xdr:row>
      <xdr:rowOff>28575</xdr:rowOff>
    </xdr:from>
    <xdr:to>
      <xdr:col>9</xdr:col>
      <xdr:colOff>0</xdr:colOff>
      <xdr:row>51</xdr:row>
      <xdr:rowOff>0</xdr:rowOff>
    </xdr:to>
    <xdr:graphicFrame macro="">
      <xdr:nvGraphicFramePr>
        <xdr:cNvPr id="17723" name="Chart 1039" descr="Bar chart showing actual, estimated, and projected surplus or deficit">
          <a:extLst>
            <a:ext uri="{FF2B5EF4-FFF2-40B4-BE49-F238E27FC236}">
              <a16:creationId xmlns:a16="http://schemas.microsoft.com/office/drawing/2014/main" id="{8A069FAB-FD49-ED17-69B9-23CB60D5BA5F}"/>
            </a:ext>
            <a:ext uri="{C183D7F6-B498-43B3-948B-1728B52AA6E4}">
              <adec:decorative xmlns:adec="http://schemas.microsoft.com/office/drawing/2017/decorative" val="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104774</xdr:colOff>
      <xdr:row>31</xdr:row>
      <xdr:rowOff>28574</xdr:rowOff>
    </xdr:from>
    <xdr:to>
      <xdr:col>18</xdr:col>
      <xdr:colOff>228600</xdr:colOff>
      <xdr:row>52</xdr:row>
      <xdr:rowOff>142875</xdr:rowOff>
    </xdr:to>
    <xdr:graphicFrame macro="">
      <xdr:nvGraphicFramePr>
        <xdr:cNvPr id="17724" name="Chart 1040" descr="Bar chart showing the actual, estimated, and projected unrestricted fund balance % of expenditures">
          <a:extLst>
            <a:ext uri="{FF2B5EF4-FFF2-40B4-BE49-F238E27FC236}">
              <a16:creationId xmlns:a16="http://schemas.microsoft.com/office/drawing/2014/main" id="{32FF83A3-90C9-7FE1-6DCA-38C53A4B8A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0.122</cdr:x>
      <cdr:y>0.60925</cdr:y>
    </cdr:from>
    <cdr:to>
      <cdr:x>0.09082</cdr:x>
      <cdr:y>0.66299</cdr:y>
    </cdr:to>
    <cdr:sp macro="" textlink="">
      <cdr:nvSpPr>
        <cdr:cNvPr id="55299" name="Text Box 3">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1022588" y="2904757"/>
          <a:ext cx="505330" cy="21869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0.5265</cdr:x>
      <cdr:y>0.6125</cdr:y>
    </cdr:from>
    <cdr:to>
      <cdr:x>0.51619</cdr:x>
      <cdr:y>0.66576</cdr:y>
    </cdr:to>
    <cdr:sp macro="" textlink="">
      <cdr:nvSpPr>
        <cdr:cNvPr id="55300" name="Text Box 4">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4552956" y="2916472"/>
          <a:ext cx="733005" cy="19994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0.09275</cdr:x>
      <cdr:y>0.63575</cdr:y>
    </cdr:from>
    <cdr:to>
      <cdr:x>0.05715</cdr:x>
      <cdr:y>0.69312</cdr:y>
    </cdr:to>
    <cdr:sp macro="" textlink="">
      <cdr:nvSpPr>
        <cdr:cNvPr id="55302"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768535" y="2998483"/>
          <a:ext cx="170757" cy="176517"/>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0.28025</cdr:x>
      <cdr:y>0.63575</cdr:y>
    </cdr:from>
    <cdr:to>
      <cdr:x>0.25472</cdr:x>
      <cdr:y>0.69312</cdr:y>
    </cdr:to>
    <cdr:sp macro="" textlink="">
      <cdr:nvSpPr>
        <cdr:cNvPr id="55303"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398362" y="2998483"/>
          <a:ext cx="170758" cy="176517"/>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0.307</cdr:x>
      <cdr:y>0.6125</cdr:y>
    </cdr:from>
    <cdr:to>
      <cdr:x>0.28613</cdr:x>
      <cdr:y>0.66624</cdr:y>
    </cdr:to>
    <cdr:sp macro="" textlink="">
      <cdr:nvSpPr>
        <cdr:cNvPr id="55304" name="Text Box 8">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637145" y="2916472"/>
          <a:ext cx="771877" cy="20932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0.50075</cdr:x>
      <cdr:y>0.63575</cdr:y>
    </cdr:from>
    <cdr:to>
      <cdr:x>0.48602</cdr:x>
      <cdr:y>0.69312</cdr:y>
    </cdr:to>
    <cdr:sp macro="" textlink="">
      <cdr:nvSpPr>
        <cdr:cNvPr id="55305" name="Rectangle 9">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4323891" y="2998483"/>
          <a:ext cx="170757" cy="176517"/>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userShapes>
</file>

<file path=xl/drawings/drawing13.xml><?xml version="1.0" encoding="utf-8"?>
<c:userShapes xmlns:c="http://schemas.openxmlformats.org/drawingml/2006/chart">
  <cdr:relSizeAnchor xmlns:cdr="http://schemas.openxmlformats.org/drawingml/2006/chartDrawing">
    <cdr:from>
      <cdr:x>0.16541</cdr:x>
      <cdr:y>0.94759</cdr:y>
    </cdr:from>
    <cdr:to>
      <cdr:x>0.21862</cdr:x>
      <cdr:y>0.95364</cdr:y>
    </cdr:to>
    <cdr:sp macro="" textlink="">
      <cdr:nvSpPr>
        <cdr:cNvPr id="57347" name="Text Box 3"/>
        <cdr:cNvSpPr txBox="1">
          <a:spLocks xmlns:a="http://schemas.openxmlformats.org/drawingml/2006/main" noChangeArrowheads="1"/>
        </cdr:cNvSpPr>
      </cdr:nvSpPr>
      <cdr:spPr bwMode="auto">
        <a:xfrm xmlns:a="http://schemas.openxmlformats.org/drawingml/2006/main">
          <a:off x="841077" y="3034890"/>
          <a:ext cx="504513" cy="2193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0.78184</cdr:x>
      <cdr:y>0.95281</cdr:y>
    </cdr:from>
    <cdr:to>
      <cdr:x>0.78209</cdr:x>
      <cdr:y>0.9591</cdr:y>
    </cdr:to>
    <cdr:sp macro="" textlink="">
      <cdr:nvSpPr>
        <cdr:cNvPr id="57348" name="Text Box 4"/>
        <cdr:cNvSpPr txBox="1">
          <a:spLocks xmlns:a="http://schemas.openxmlformats.org/drawingml/2006/main" noChangeArrowheads="1"/>
        </cdr:cNvSpPr>
      </cdr:nvSpPr>
      <cdr:spPr bwMode="auto">
        <a:xfrm xmlns:a="http://schemas.openxmlformats.org/drawingml/2006/main">
          <a:off x="4118516" y="3041941"/>
          <a:ext cx="733377" cy="2091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0.11805</cdr:x>
      <cdr:y>0.90907</cdr:y>
    </cdr:from>
    <cdr:to>
      <cdr:x>0.14622</cdr:x>
      <cdr:y>0.94941</cdr:y>
    </cdr:to>
    <cdr:sp macro="" textlink="">
      <cdr:nvSpPr>
        <cdr:cNvPr id="57349"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62284" y="3195124"/>
          <a:ext cx="158055" cy="141801"/>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0.39957</cdr:x>
      <cdr:y>0.9032</cdr:y>
    </cdr:from>
    <cdr:to>
      <cdr:x>0.42774</cdr:x>
      <cdr:y>0.94399</cdr:y>
    </cdr:to>
    <cdr:sp macro="" textlink="">
      <cdr:nvSpPr>
        <cdr:cNvPr id="57350"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241657" y="3174507"/>
          <a:ext cx="158056" cy="143368"/>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0.46163</cdr:x>
      <cdr:y>0.95281</cdr:y>
    </cdr:from>
    <cdr:to>
      <cdr:x>0.48688</cdr:x>
      <cdr:y>0.9591</cdr:y>
    </cdr:to>
    <cdr:sp macro="" textlink="">
      <cdr:nvSpPr>
        <cdr:cNvPr id="57351" name="Text Box 7"/>
        <cdr:cNvSpPr txBox="1">
          <a:spLocks xmlns:a="http://schemas.openxmlformats.org/drawingml/2006/main" noChangeArrowheads="1"/>
        </cdr:cNvSpPr>
      </cdr:nvSpPr>
      <cdr:spPr bwMode="auto">
        <a:xfrm xmlns:a="http://schemas.openxmlformats.org/drawingml/2006/main">
          <a:off x="2415310" y="3041941"/>
          <a:ext cx="771311" cy="2091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0.6941</cdr:x>
      <cdr:y>0.9032</cdr:y>
    </cdr:from>
    <cdr:to>
      <cdr:x>0.72204</cdr:x>
      <cdr:y>0.94399</cdr:y>
    </cdr:to>
    <cdr:sp macro="" textlink="">
      <cdr:nvSpPr>
        <cdr:cNvPr id="57352" name="Rectangle 8">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894035" y="3174507"/>
          <a:ext cx="156791" cy="143368"/>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0.15676</cdr:x>
      <cdr:y>0.89521</cdr:y>
    </cdr:from>
    <cdr:to>
      <cdr:x>0.24684</cdr:x>
      <cdr:y>0.95743</cdr:y>
    </cdr:to>
    <cdr:sp macro="" textlink="">
      <cdr:nvSpPr>
        <cdr:cNvPr id="2" name="Text Box 3">
          <a:extLst xmlns:a="http://schemas.openxmlformats.org/drawingml/2006/main">
            <a:ext uri="{FF2B5EF4-FFF2-40B4-BE49-F238E27FC236}">
              <a16:creationId xmlns:a16="http://schemas.microsoft.com/office/drawing/2014/main" id="{C9E9A214-1E76-B7FF-B10F-C750C823EC13}"/>
            </a:ext>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879475" y="3146425"/>
          <a:ext cx="505330" cy="21869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36576"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0.44369</cdr:x>
      <cdr:y>0.88979</cdr:y>
    </cdr:from>
    <cdr:to>
      <cdr:x>0.58127</cdr:x>
      <cdr:y>0.94935</cdr:y>
    </cdr:to>
    <cdr:sp macro="" textlink="">
      <cdr:nvSpPr>
        <cdr:cNvPr id="3" name="Text Box 8">
          <a:extLst xmlns:a="http://schemas.openxmlformats.org/drawingml/2006/main">
            <a:ext uri="{FF2B5EF4-FFF2-40B4-BE49-F238E27FC236}">
              <a16:creationId xmlns:a16="http://schemas.microsoft.com/office/drawing/2014/main" id="{16E15449-45D9-D939-EA78-142BD3DB326B}"/>
            </a:ext>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489200" y="3127375"/>
          <a:ext cx="771877" cy="20932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36576"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0.7425</cdr:x>
      <cdr:y>0.8925</cdr:y>
    </cdr:from>
    <cdr:to>
      <cdr:x>0.87316</cdr:x>
      <cdr:y>0.94939</cdr:y>
    </cdr:to>
    <cdr:sp macro="" textlink="">
      <cdr:nvSpPr>
        <cdr:cNvPr id="4" name="Text Box 4">
          <a:extLst xmlns:a="http://schemas.openxmlformats.org/drawingml/2006/main">
            <a:ext uri="{FF2B5EF4-FFF2-40B4-BE49-F238E27FC236}">
              <a16:creationId xmlns:a16="http://schemas.microsoft.com/office/drawing/2014/main" id="{BF85F4E4-F1A0-0B44-2CB7-D74FB8A52E3B}"/>
            </a:ext>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4165600" y="3136900"/>
          <a:ext cx="733005" cy="19994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36576"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userShapes>
</file>

<file path=xl/drawings/drawing2.xml><?xml version="1.0" encoding="utf-8"?>
<c:userShapes xmlns:c="http://schemas.openxmlformats.org/drawingml/2006/chart">
  <cdr:relSizeAnchor xmlns:cdr="http://schemas.openxmlformats.org/drawingml/2006/chartDrawing">
    <cdr:from>
      <cdr:x>0.14675</cdr:x>
      <cdr:y>0.60225</cdr:y>
    </cdr:from>
    <cdr:to>
      <cdr:x>0.10306</cdr:x>
      <cdr:y>0.65534</cdr:y>
    </cdr:to>
    <cdr:sp macro="" textlink="">
      <cdr:nvSpPr>
        <cdr:cNvPr id="33795" name="Text Box 3">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914929" y="2586861"/>
          <a:ext cx="455446"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0.67758</cdr:x>
      <cdr:y>0.88204</cdr:y>
    </cdr:from>
    <cdr:to>
      <cdr:x>0.83521</cdr:x>
      <cdr:y>0.94959</cdr:y>
    </cdr:to>
    <cdr:sp macro="" textlink="">
      <cdr:nvSpPr>
        <cdr:cNvPr id="33796" name="Text Box 4">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913838" y="2613137"/>
          <a:ext cx="677878"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0.18402</cdr:x>
      <cdr:y>0.90613</cdr:y>
    </cdr:from>
    <cdr:to>
      <cdr:x>0.20701</cdr:x>
      <cdr:y>0.9448</cdr:y>
    </cdr:to>
    <cdr:sp macro="" textlink="">
      <cdr:nvSpPr>
        <cdr:cNvPr id="33797"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792249" y="2649675"/>
          <a:ext cx="99011" cy="113077"/>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0.37643</cdr:x>
      <cdr:y>0.90191</cdr:y>
    </cdr:from>
    <cdr:to>
      <cdr:x>0.39945</cdr:x>
      <cdr:y>0.94008</cdr:y>
    </cdr:to>
    <cdr:sp macro="" textlink="">
      <cdr:nvSpPr>
        <cdr:cNvPr id="33798"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1618779" y="2672010"/>
          <a:ext cx="99011" cy="113077"/>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0.63853</cdr:x>
      <cdr:y>0.90413</cdr:y>
    </cdr:from>
    <cdr:to>
      <cdr:x>0.66156</cdr:x>
      <cdr:y>0.9423</cdr:y>
    </cdr:to>
    <cdr:sp macro="" textlink="">
      <cdr:nvSpPr>
        <cdr:cNvPr id="33799"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745927" y="2678579"/>
          <a:ext cx="99011" cy="113077"/>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0.41912</cdr:x>
      <cdr:y>0.88577</cdr:y>
    </cdr:from>
    <cdr:to>
      <cdr:x>0.59344</cdr:x>
      <cdr:y>0.95842</cdr:y>
    </cdr:to>
    <cdr:sp macro="" textlink="">
      <cdr:nvSpPr>
        <cdr:cNvPr id="33800" name="Text Box 8">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1802375" y="2624184"/>
          <a:ext cx="749657" cy="21523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userShapes>
</file>

<file path=xl/drawings/drawing3.xml><?xml version="1.0" encoding="utf-8"?>
<c:userShapes xmlns:c="http://schemas.openxmlformats.org/drawingml/2006/chart">
  <cdr:relSizeAnchor xmlns:cdr="http://schemas.openxmlformats.org/drawingml/2006/chartDrawing">
    <cdr:from>
      <cdr:x>0.16374</cdr:x>
      <cdr:y>0.90922</cdr:y>
    </cdr:from>
    <cdr:to>
      <cdr:x>0.25956</cdr:x>
      <cdr:y>0.97765</cdr:y>
    </cdr:to>
    <cdr:sp macro="" textlink="">
      <cdr:nvSpPr>
        <cdr:cNvPr id="44035" name="Text Box 3">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778236" y="2658707"/>
          <a:ext cx="455446"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0.79053</cdr:x>
      <cdr:y>0.90922</cdr:y>
    </cdr:from>
    <cdr:to>
      <cdr:x>0.93315</cdr:x>
      <cdr:y>0.97765</cdr:y>
    </cdr:to>
    <cdr:sp macro="" textlink="">
      <cdr:nvSpPr>
        <cdr:cNvPr id="44036" name="Text Box 4">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3757379" y="2658707"/>
          <a:ext cx="677878"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0.1245</cdr:x>
      <cdr:y>0.64325</cdr:y>
    </cdr:from>
    <cdr:to>
      <cdr:x>0.06236</cdr:x>
      <cdr:y>0.68789</cdr:y>
    </cdr:to>
    <cdr:sp macro="" textlink="">
      <cdr:nvSpPr>
        <cdr:cNvPr id="44037"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02971" y="3070006"/>
          <a:ext cx="143733" cy="143094"/>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0.3245</cdr:x>
      <cdr:y>0.64325</cdr:y>
    </cdr:from>
    <cdr:to>
      <cdr:x>0.2763</cdr:x>
      <cdr:y>0.68789</cdr:y>
    </cdr:to>
    <cdr:sp macro="" textlink="">
      <cdr:nvSpPr>
        <cdr:cNvPr id="44038"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128929" y="3070006"/>
          <a:ext cx="143732" cy="143094"/>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0.53125</cdr:x>
      <cdr:y>0.63825</cdr:y>
    </cdr:from>
    <cdr:to>
      <cdr:x>0.49724</cdr:x>
      <cdr:y>0.68096</cdr:y>
    </cdr:to>
    <cdr:sp macro="" textlink="">
      <cdr:nvSpPr>
        <cdr:cNvPr id="44039"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774663" y="3051032"/>
          <a:ext cx="143732" cy="143094"/>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0.352</cdr:x>
      <cdr:y>0.626</cdr:y>
    </cdr:from>
    <cdr:to>
      <cdr:x>0.31114</cdr:x>
      <cdr:y>0.67064</cdr:y>
    </cdr:to>
    <cdr:sp macro="" textlink="">
      <cdr:nvSpPr>
        <cdr:cNvPr id="44040" name="Text Box 8">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344527" y="3003598"/>
          <a:ext cx="771363" cy="2095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userShapes>
</file>

<file path=xl/drawings/drawing4.xml><?xml version="1.0" encoding="utf-8"?>
<xdr:wsDr xmlns:xdr="http://schemas.openxmlformats.org/drawingml/2006/spreadsheetDrawing" xmlns:a="http://schemas.openxmlformats.org/drawingml/2006/main">
  <xdr:twoCellAnchor>
    <xdr:from>
      <xdr:col>2</xdr:col>
      <xdr:colOff>0</xdr:colOff>
      <xdr:row>30</xdr:row>
      <xdr:rowOff>0</xdr:rowOff>
    </xdr:from>
    <xdr:to>
      <xdr:col>8</xdr:col>
      <xdr:colOff>657225</xdr:colOff>
      <xdr:row>49</xdr:row>
      <xdr:rowOff>123825</xdr:rowOff>
    </xdr:to>
    <xdr:graphicFrame macro="">
      <xdr:nvGraphicFramePr>
        <xdr:cNvPr id="5347" name="Chart 116" descr="Bar chart showing actual, estimated, and projected surplus or deficit">
          <a:extLst>
            <a:ext uri="{FF2B5EF4-FFF2-40B4-BE49-F238E27FC236}">
              <a16:creationId xmlns:a16="http://schemas.microsoft.com/office/drawing/2014/main" id="{09CF2080-7AD0-F9C3-BE1E-4B39CDB7A5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30</xdr:row>
      <xdr:rowOff>0</xdr:rowOff>
    </xdr:from>
    <xdr:to>
      <xdr:col>16</xdr:col>
      <xdr:colOff>1524000</xdr:colOff>
      <xdr:row>49</xdr:row>
      <xdr:rowOff>133350</xdr:rowOff>
    </xdr:to>
    <xdr:graphicFrame macro="">
      <xdr:nvGraphicFramePr>
        <xdr:cNvPr id="5348" name="Chart 117" descr="Bar chart showing the actual, estimated, and projected unrestricted fund balance % of expenditures">
          <a:extLst>
            <a:ext uri="{FF2B5EF4-FFF2-40B4-BE49-F238E27FC236}">
              <a16:creationId xmlns:a16="http://schemas.microsoft.com/office/drawing/2014/main" id="{756E9170-0EA0-03EF-DD7F-BC00643D0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0.1435</cdr:x>
      <cdr:y>0.5985</cdr:y>
    </cdr:from>
    <cdr:to>
      <cdr:x>0.10167</cdr:x>
      <cdr:y>0.64909</cdr:y>
    </cdr:to>
    <cdr:sp macro="" textlink="">
      <cdr:nvSpPr>
        <cdr:cNvPr id="46083" name="Text Box 3">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801880" y="2936546"/>
          <a:ext cx="552026" cy="2289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0.78687</cdr:x>
      <cdr:y>0.92354</cdr:y>
    </cdr:from>
    <cdr:to>
      <cdr:x>0.93065</cdr:x>
      <cdr:y>0.98607</cdr:y>
    </cdr:to>
    <cdr:sp macro="" textlink="">
      <cdr:nvSpPr>
        <cdr:cNvPr id="46084" name="Text Box 4">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3710002" y="2955689"/>
          <a:ext cx="677878"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0.1175</cdr:x>
      <cdr:y>0.62225</cdr:y>
    </cdr:from>
    <cdr:to>
      <cdr:x>0.07005</cdr:x>
      <cdr:y>0.67284</cdr:y>
    </cdr:to>
    <cdr:sp macro="" textlink="">
      <cdr:nvSpPr>
        <cdr:cNvPr id="46085"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02826" y="3022200"/>
          <a:ext cx="142347" cy="143275"/>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0.308</cdr:x>
      <cdr:y>0.616</cdr:y>
    </cdr:from>
    <cdr:to>
      <cdr:x>0.27351</cdr:x>
      <cdr:y>0.66587</cdr:y>
    </cdr:to>
    <cdr:sp macro="" textlink="">
      <cdr:nvSpPr>
        <cdr:cNvPr id="46086"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050593" y="3003512"/>
          <a:ext cx="142346" cy="143275"/>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0.5125</cdr:x>
      <cdr:y>0.616</cdr:y>
    </cdr:from>
    <cdr:to>
      <cdr:x>0.49171</cdr:x>
      <cdr:y>0.66587</cdr:y>
    </cdr:to>
    <cdr:sp macro="" textlink="">
      <cdr:nvSpPr>
        <cdr:cNvPr id="46087"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595572" y="3003512"/>
          <a:ext cx="142346" cy="143275"/>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0.33575</cdr:x>
      <cdr:y>0.5985</cdr:y>
    </cdr:from>
    <cdr:to>
      <cdr:x>0.30884</cdr:x>
      <cdr:y>0.64837</cdr:y>
    </cdr:to>
    <cdr:sp macro="" textlink="">
      <cdr:nvSpPr>
        <cdr:cNvPr id="46089" name="Text Box 9">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262376" y="2936546"/>
          <a:ext cx="771911" cy="20946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userShapes>
</file>

<file path=xl/drawings/drawing6.xml><?xml version="1.0" encoding="utf-8"?>
<c:userShapes xmlns:c="http://schemas.openxmlformats.org/drawingml/2006/chart">
  <cdr:relSizeAnchor xmlns:cdr="http://schemas.openxmlformats.org/drawingml/2006/chartDrawing">
    <cdr:from>
      <cdr:x>0.17174</cdr:x>
      <cdr:y>0.90687</cdr:y>
    </cdr:from>
    <cdr:to>
      <cdr:x>0.26624</cdr:x>
      <cdr:y>0.96921</cdr:y>
    </cdr:to>
    <cdr:sp macro="" textlink="">
      <cdr:nvSpPr>
        <cdr:cNvPr id="49155" name="Text Box 3">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827748" y="2910987"/>
          <a:ext cx="455446"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0.78429</cdr:x>
      <cdr:y>0.90349</cdr:y>
    </cdr:from>
    <cdr:to>
      <cdr:x>0.92494</cdr:x>
      <cdr:y>0.96583</cdr:y>
    </cdr:to>
    <cdr:sp macro="" textlink="">
      <cdr:nvSpPr>
        <cdr:cNvPr id="49156" name="Text Box 4">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3779994" y="2900131"/>
          <a:ext cx="677878"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0.13529</cdr:x>
      <cdr:y>0.92085</cdr:y>
    </cdr:from>
    <cdr:to>
      <cdr:x>0.16476</cdr:x>
      <cdr:y>0.96538</cdr:y>
    </cdr:to>
    <cdr:sp macro="" textlink="">
      <cdr:nvSpPr>
        <cdr:cNvPr id="49157"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52066" y="2955868"/>
          <a:ext cx="142017" cy="142932"/>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0.42572</cdr:x>
      <cdr:y>0.94459</cdr:y>
    </cdr:from>
    <cdr:to>
      <cdr:x>0.45519</cdr:x>
      <cdr:y>0.98912</cdr:y>
    </cdr:to>
    <cdr:sp macro="" textlink="">
      <cdr:nvSpPr>
        <cdr:cNvPr id="49158"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051838" y="3032068"/>
          <a:ext cx="142018" cy="142932"/>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0.7515</cdr:x>
      <cdr:y>0.91789</cdr:y>
    </cdr:from>
    <cdr:to>
      <cdr:x>0.7817</cdr:x>
      <cdr:y>0.96241</cdr:y>
    </cdr:to>
    <cdr:sp macro="" textlink="">
      <cdr:nvSpPr>
        <cdr:cNvPr id="49159"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621975" y="2946343"/>
          <a:ext cx="145568" cy="142932"/>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0.34725</cdr:x>
      <cdr:y>0.623</cdr:y>
    </cdr:from>
    <cdr:to>
      <cdr:x>0.29341</cdr:x>
      <cdr:y>0.66173</cdr:y>
    </cdr:to>
    <cdr:sp macro="" textlink="">
      <cdr:nvSpPr>
        <cdr:cNvPr id="49160" name="Text Box 8">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314800" y="2965679"/>
          <a:ext cx="771629" cy="20932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0</xdr:colOff>
      <xdr:row>30</xdr:row>
      <xdr:rowOff>9525</xdr:rowOff>
    </xdr:from>
    <xdr:to>
      <xdr:col>9</xdr:col>
      <xdr:colOff>95250</xdr:colOff>
      <xdr:row>49</xdr:row>
      <xdr:rowOff>133350</xdr:rowOff>
    </xdr:to>
    <xdr:graphicFrame macro="">
      <xdr:nvGraphicFramePr>
        <xdr:cNvPr id="6361" name="Chart 85" descr="Bar chart showing actual, estimated, and projected surplus or deficit">
          <a:extLst>
            <a:ext uri="{FF2B5EF4-FFF2-40B4-BE49-F238E27FC236}">
              <a16:creationId xmlns:a16="http://schemas.microsoft.com/office/drawing/2014/main" id="{6151C3B1-6F96-E798-6E6A-610438EABA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114300</xdr:colOff>
      <xdr:row>30</xdr:row>
      <xdr:rowOff>9525</xdr:rowOff>
    </xdr:from>
    <xdr:to>
      <xdr:col>16</xdr:col>
      <xdr:colOff>1638300</xdr:colOff>
      <xdr:row>49</xdr:row>
      <xdr:rowOff>142875</xdr:rowOff>
    </xdr:to>
    <xdr:graphicFrame macro="">
      <xdr:nvGraphicFramePr>
        <xdr:cNvPr id="6362" name="Chart 86" descr="Bar chart showing the actual, estimated, and projected unrestricted fund balance % of expenditures">
          <a:extLst>
            <a:ext uri="{FF2B5EF4-FFF2-40B4-BE49-F238E27FC236}">
              <a16:creationId xmlns:a16="http://schemas.microsoft.com/office/drawing/2014/main" id="{71C8EC55-8BE9-7B2A-FFA7-C025C3DA8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0.1669</cdr:x>
      <cdr:y>0.92185</cdr:y>
    </cdr:from>
    <cdr:to>
      <cdr:x>0.1669</cdr:x>
      <cdr:y>0.92185</cdr:y>
    </cdr:to>
    <cdr:sp macro="" textlink="">
      <cdr:nvSpPr>
        <cdr:cNvPr id="66561" name="Text Box 1"/>
        <cdr:cNvSpPr txBox="1">
          <a:spLocks xmlns:a="http://schemas.openxmlformats.org/drawingml/2006/main" noChangeArrowheads="1"/>
        </cdr:cNvSpPr>
      </cdr:nvSpPr>
      <cdr:spPr bwMode="auto">
        <a:xfrm xmlns:a="http://schemas.openxmlformats.org/drawingml/2006/main">
          <a:off x="801880" y="2936546"/>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0.79348</cdr:x>
      <cdr:y>0.92185</cdr:y>
    </cdr:from>
    <cdr:to>
      <cdr:x>0.93385</cdr:x>
      <cdr:y>0.98437</cdr:y>
    </cdr:to>
    <cdr:sp macro="" textlink="">
      <cdr:nvSpPr>
        <cdr:cNvPr id="66562" name="Text Box 2">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3831860" y="2950273"/>
          <a:ext cx="677878"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0.108</cdr:x>
      <cdr:y>0.61975</cdr:y>
    </cdr:from>
    <cdr:to>
      <cdr:x>0.06737</cdr:x>
      <cdr:y>0.66986</cdr:y>
    </cdr:to>
    <cdr:sp macro="" textlink="">
      <cdr:nvSpPr>
        <cdr:cNvPr id="66563" name="Rectangle 3">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02826" y="3022200"/>
          <a:ext cx="142347" cy="143275"/>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0.3035</cdr:x>
      <cdr:y>0.614</cdr:y>
    </cdr:from>
    <cdr:to>
      <cdr:x>0.27438</cdr:x>
      <cdr:y>0.6629</cdr:y>
    </cdr:to>
    <cdr:sp macro="" textlink="">
      <cdr:nvSpPr>
        <cdr:cNvPr id="66564" name="Rectangle 4">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050593" y="3003512"/>
          <a:ext cx="142346" cy="143275"/>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0.51225</cdr:x>
      <cdr:y>0.614</cdr:y>
    </cdr:from>
    <cdr:to>
      <cdr:x>0.49634</cdr:x>
      <cdr:y>0.6629</cdr:y>
    </cdr:to>
    <cdr:sp macro="" textlink="">
      <cdr:nvSpPr>
        <cdr:cNvPr id="66565"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595572" y="3003512"/>
          <a:ext cx="142346" cy="143275"/>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0.47186</cdr:x>
      <cdr:y>0.92185</cdr:y>
    </cdr:from>
    <cdr:to>
      <cdr:x>0.47186</cdr:x>
      <cdr:y>0.92185</cdr:y>
    </cdr:to>
    <cdr:sp macro="" textlink="">
      <cdr:nvSpPr>
        <cdr:cNvPr id="66566" name="Text Box 6"/>
        <cdr:cNvSpPr txBox="1">
          <a:spLocks xmlns:a="http://schemas.openxmlformats.org/drawingml/2006/main" noChangeArrowheads="1"/>
        </cdr:cNvSpPr>
      </cdr:nvSpPr>
      <cdr:spPr bwMode="auto">
        <a:xfrm xmlns:a="http://schemas.openxmlformats.org/drawingml/2006/main">
          <a:off x="2262376" y="2936546"/>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0.13575</cdr:x>
      <cdr:y>0.596</cdr:y>
    </cdr:from>
    <cdr:to>
      <cdr:x>0.10002</cdr:x>
      <cdr:y>0.6449</cdr:y>
    </cdr:to>
    <cdr:sp macro="" textlink="">
      <cdr:nvSpPr>
        <cdr:cNvPr id="66567" name="Text Box 7">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801880" y="2936546"/>
          <a:ext cx="552026" cy="20946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0.3315</cdr:x>
      <cdr:y>0.601</cdr:y>
    </cdr:from>
    <cdr:to>
      <cdr:x>0.30923</cdr:x>
      <cdr:y>0.65111</cdr:y>
    </cdr:to>
    <cdr:sp macro="" textlink="">
      <cdr:nvSpPr>
        <cdr:cNvPr id="66569" name="Text Box 9">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262376" y="2956013"/>
          <a:ext cx="771911" cy="20946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0.00269</cdr:x>
      <cdr:y>0.00629</cdr:y>
    </cdr:from>
    <cdr:to>
      <cdr:x>0.00269</cdr:x>
      <cdr:y>0.00629</cdr:y>
    </cdr:to>
    <cdr:pic>
      <cdr:nvPicPr>
        <cdr:cNvPr id="10" name="chart">
          <a:extLst xmlns:a="http://schemas.openxmlformats.org/drawingml/2006/main">
            <a:ext uri="{FF2B5EF4-FFF2-40B4-BE49-F238E27FC236}">
              <a16:creationId xmlns:a16="http://schemas.microsoft.com/office/drawing/2014/main" id="{D85CF2A6-1C3B-2DC0-2219-CF584633C32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0.00269</cdr:x>
      <cdr:y>0.00629</cdr:y>
    </cdr:from>
    <cdr:to>
      <cdr:x>0.00269</cdr:x>
      <cdr:y>0.00629</cdr:y>
    </cdr:to>
    <cdr:pic>
      <cdr:nvPicPr>
        <cdr:cNvPr id="11" name="chart">
          <a:extLst xmlns:a="http://schemas.openxmlformats.org/drawingml/2006/main">
            <a:ext uri="{FF2B5EF4-FFF2-40B4-BE49-F238E27FC236}">
              <a16:creationId xmlns:a16="http://schemas.microsoft.com/office/drawing/2014/main" id="{C1DB75AE-EE39-1C94-DF6B-DF9D0212870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userShapes>
</file>

<file path=xl/drawings/drawing9.xml><?xml version="1.0" encoding="utf-8"?>
<c:userShapes xmlns:c="http://schemas.openxmlformats.org/drawingml/2006/chart">
  <cdr:relSizeAnchor xmlns:cdr="http://schemas.openxmlformats.org/drawingml/2006/chartDrawing">
    <cdr:from>
      <cdr:x>0.18135</cdr:x>
      <cdr:y>0.92885</cdr:y>
    </cdr:from>
    <cdr:to>
      <cdr:x>0.27584</cdr:x>
      <cdr:y>0.9912</cdr:y>
    </cdr:to>
    <cdr:sp macro="" textlink="">
      <cdr:nvSpPr>
        <cdr:cNvPr id="67585" name="Text Box 1">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874038" y="2981544"/>
          <a:ext cx="455409" cy="2001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0.81364</cdr:x>
      <cdr:y>0.92747</cdr:y>
    </cdr:from>
    <cdr:to>
      <cdr:x>0.95429</cdr:x>
      <cdr:y>0.98981</cdr:y>
    </cdr:to>
    <cdr:sp macro="" textlink="">
      <cdr:nvSpPr>
        <cdr:cNvPr id="67586" name="Text Box 2">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3921468" y="2977106"/>
          <a:ext cx="677884" cy="2001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0.13825</cdr:x>
      <cdr:y>0.63925</cdr:y>
    </cdr:from>
    <cdr:to>
      <cdr:x>0.05969</cdr:x>
      <cdr:y>0.67774</cdr:y>
    </cdr:to>
    <cdr:sp macro="" textlink="">
      <cdr:nvSpPr>
        <cdr:cNvPr id="67587" name="Rectangle 3">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42541" y="3032068"/>
          <a:ext cx="142017" cy="142932"/>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0.32325</cdr:x>
      <cdr:y>0.63925</cdr:y>
    </cdr:from>
    <cdr:to>
      <cdr:x>0.26256</cdr:x>
      <cdr:y>0.67774</cdr:y>
    </cdr:to>
    <cdr:sp macro="" textlink="">
      <cdr:nvSpPr>
        <cdr:cNvPr id="67588" name="Rectangle 4">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089938" y="3032068"/>
          <a:ext cx="142018" cy="142932"/>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0.5265</cdr:x>
      <cdr:y>0.63925</cdr:y>
    </cdr:from>
    <cdr:to>
      <cdr:x>0.48587</cdr:x>
      <cdr:y>0.67774</cdr:y>
    </cdr:to>
    <cdr:sp macro="" textlink="">
      <cdr:nvSpPr>
        <cdr:cNvPr id="67589"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717225" y="3032068"/>
          <a:ext cx="145568" cy="142932"/>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0.46883</cdr:x>
      <cdr:y>0.91803</cdr:y>
    </cdr:from>
    <cdr:to>
      <cdr:x>0.46883</cdr:x>
      <cdr:y>0.91803</cdr:y>
    </cdr:to>
    <cdr:sp macro="" textlink="">
      <cdr:nvSpPr>
        <cdr:cNvPr id="67590" name="Text Box 6"/>
        <cdr:cNvSpPr txBox="1">
          <a:spLocks xmlns:a="http://schemas.openxmlformats.org/drawingml/2006/main" noChangeArrowheads="1"/>
        </cdr:cNvSpPr>
      </cdr:nvSpPr>
      <cdr:spPr bwMode="auto">
        <a:xfrm xmlns:a="http://schemas.openxmlformats.org/drawingml/2006/main">
          <a:off x="2314800" y="2965679"/>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0.35075</cdr:x>
      <cdr:y>0.6225</cdr:y>
    </cdr:from>
    <cdr:to>
      <cdr:x>0.30058</cdr:x>
      <cdr:y>0.66099</cdr:y>
    </cdr:to>
    <cdr:sp macro="" textlink="">
      <cdr:nvSpPr>
        <cdr:cNvPr id="67591" name="Text Box 7">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314800" y="2965679"/>
          <a:ext cx="771629" cy="20932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BF1FB-A09A-467D-A81C-409871FF18E4}">
  <sheetPr codeName="Sheet1">
    <tabColor indexed="15"/>
    <pageSetUpPr fitToPage="1"/>
  </sheetPr>
  <dimension ref="A1:B16"/>
  <sheetViews>
    <sheetView zoomScale="110" workbookViewId="0">
      <selection activeCell="A3" sqref="A3"/>
    </sheetView>
  </sheetViews>
  <sheetFormatPr defaultRowHeight="11.25" x14ac:dyDescent="0.2"/>
  <cols>
    <col min="1" max="1" width="77.140625" style="1" customWidth="1"/>
    <col min="2" max="2" width="67.140625" style="1" customWidth="1"/>
    <col min="3" max="16384" width="9.140625" style="1"/>
  </cols>
  <sheetData>
    <row r="1" spans="1:2" s="2" customFormat="1" ht="15" x14ac:dyDescent="0.25">
      <c r="A1" s="129" t="s">
        <v>54</v>
      </c>
      <c r="B1" s="129"/>
    </row>
    <row r="2" spans="1:2" ht="38.25" customHeight="1" x14ac:dyDescent="0.2">
      <c r="A2" s="130" t="s">
        <v>59</v>
      </c>
      <c r="B2" s="130"/>
    </row>
    <row r="3" spans="1:2" s="4" customFormat="1" ht="17.25" customHeight="1" x14ac:dyDescent="0.2">
      <c r="A3" s="3" t="s">
        <v>50</v>
      </c>
    </row>
    <row r="4" spans="1:2" ht="33.75" customHeight="1" x14ac:dyDescent="0.2">
      <c r="A4" s="124" t="s">
        <v>80</v>
      </c>
    </row>
    <row r="5" spans="1:2" ht="33.75" x14ac:dyDescent="0.2">
      <c r="A5" s="125" t="s">
        <v>63</v>
      </c>
    </row>
    <row r="6" spans="1:2" ht="22.5" x14ac:dyDescent="0.2">
      <c r="A6" s="126" t="s">
        <v>64</v>
      </c>
    </row>
    <row r="7" spans="1:2" s="4" customFormat="1" ht="27" customHeight="1" x14ac:dyDescent="0.2">
      <c r="A7" s="3" t="s">
        <v>61</v>
      </c>
      <c r="B7" s="3" t="s">
        <v>65</v>
      </c>
    </row>
    <row r="8" spans="1:2" ht="56.25" x14ac:dyDescent="0.2">
      <c r="A8" s="6" t="s">
        <v>58</v>
      </c>
      <c r="B8" s="123" t="s">
        <v>62</v>
      </c>
    </row>
    <row r="9" spans="1:2" s="4" customFormat="1" ht="22.5" x14ac:dyDescent="0.2">
      <c r="A9" s="6" t="s">
        <v>60</v>
      </c>
      <c r="B9" s="123"/>
    </row>
    <row r="10" spans="1:2" ht="22.5" x14ac:dyDescent="0.2">
      <c r="A10" s="6" t="s">
        <v>57</v>
      </c>
      <c r="B10" s="3" t="s">
        <v>55</v>
      </c>
    </row>
    <row r="11" spans="1:2" s="5" customFormat="1" ht="33.75" x14ac:dyDescent="0.2">
      <c r="A11" s="6" t="s">
        <v>56</v>
      </c>
      <c r="B11" s="6" t="s">
        <v>52</v>
      </c>
    </row>
    <row r="13" spans="1:2" x14ac:dyDescent="0.2">
      <c r="A13" s="7" t="s">
        <v>70</v>
      </c>
    </row>
    <row r="15" spans="1:2" ht="12" x14ac:dyDescent="0.2">
      <c r="A15" s="8" t="s">
        <v>66</v>
      </c>
      <c r="B15" s="4"/>
    </row>
    <row r="16" spans="1:2" ht="22.5" x14ac:dyDescent="0.2">
      <c r="A16" s="121" t="s">
        <v>79</v>
      </c>
      <c r="B16" s="122"/>
    </row>
  </sheetData>
  <dataConsolidate/>
  <mergeCells count="2">
    <mergeCell ref="A1:B1"/>
    <mergeCell ref="A2:B2"/>
  </mergeCells>
  <phoneticPr fontId="2"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AE90-CBF7-4763-8CF7-860DEE1EFFD9}">
  <sheetPr codeName="Sheet2">
    <tabColor indexed="47"/>
    <pageSetUpPr fitToPage="1"/>
  </sheetPr>
  <dimension ref="A1:R52"/>
  <sheetViews>
    <sheetView zoomScale="115" zoomScaleNormal="115" workbookViewId="0">
      <pane xSplit="2" ySplit="5" topLeftCell="C6" activePane="bottomRight" state="frozen"/>
      <selection activeCell="A4" sqref="A4"/>
      <selection pane="topRight" activeCell="A4" sqref="A4"/>
      <selection pane="bottomLeft" activeCell="A4" sqref="A4"/>
      <selection pane="bottomRight" activeCell="L4" sqref="L4:L5"/>
    </sheetView>
  </sheetViews>
  <sheetFormatPr defaultColWidth="9.7109375" defaultRowHeight="12.75" x14ac:dyDescent="0.2"/>
  <cols>
    <col min="1" max="1" width="1.5703125" style="13" customWidth="1"/>
    <col min="2" max="2" width="40.140625" style="13" customWidth="1"/>
    <col min="3" max="4" width="12.42578125" style="13" customWidth="1"/>
    <col min="5" max="5" width="12.42578125" style="13" bestFit="1" customWidth="1"/>
    <col min="6" max="11" width="12.42578125" style="13" customWidth="1"/>
    <col min="12" max="12" width="10.140625" style="13" bestFit="1" customWidth="1"/>
    <col min="13" max="13" width="6" style="13" customWidth="1"/>
    <col min="14" max="14" width="5" style="13" bestFit="1" customWidth="1"/>
    <col min="15" max="16" width="5.140625" style="13" customWidth="1"/>
    <col min="17" max="17" width="26.28515625" style="13" customWidth="1"/>
    <col min="18" max="16384" width="9.7109375" style="13"/>
  </cols>
  <sheetData>
    <row r="1" spans="1:18" s="11" customFormat="1" ht="15.75" x14ac:dyDescent="0.25">
      <c r="A1" s="9" t="s">
        <v>34</v>
      </c>
      <c r="B1" s="10"/>
      <c r="C1" s="10"/>
      <c r="D1" s="10"/>
    </row>
    <row r="2" spans="1:18" s="11" customFormat="1" ht="15.75" x14ac:dyDescent="0.25">
      <c r="A2" s="12" t="s">
        <v>13</v>
      </c>
      <c r="C2" s="12" t="str">
        <f>H5&amp;"-"&amp;K5</f>
        <v>2022-2025</v>
      </c>
    </row>
    <row r="3" spans="1:18" s="11" customFormat="1" ht="16.5" thickBot="1" x14ac:dyDescent="0.3">
      <c r="A3" s="12" t="s">
        <v>51</v>
      </c>
    </row>
    <row r="4" spans="1:18" ht="38.25" customHeight="1" thickTop="1" x14ac:dyDescent="0.2">
      <c r="B4" s="14"/>
      <c r="C4" s="132" t="s">
        <v>3</v>
      </c>
      <c r="D4" s="132"/>
      <c r="E4" s="132"/>
      <c r="F4" s="132"/>
      <c r="G4" s="15" t="s">
        <v>8</v>
      </c>
      <c r="H4" s="132" t="s">
        <v>4</v>
      </c>
      <c r="I4" s="132"/>
      <c r="J4" s="132"/>
      <c r="K4" s="132"/>
      <c r="L4" s="127" t="str">
        <f>"Avg Ann Increase"&amp;" "&amp;C5&amp;"- present"</f>
        <v>Avg Ann Increase 2017- present</v>
      </c>
      <c r="M4" s="133" t="s">
        <v>14</v>
      </c>
      <c r="N4" s="133"/>
      <c r="O4" s="133"/>
      <c r="P4" s="133"/>
      <c r="Q4" s="133"/>
    </row>
    <row r="5" spans="1:18" x14ac:dyDescent="0.2">
      <c r="B5" s="14"/>
      <c r="C5" s="16">
        <f>D5-1</f>
        <v>2017</v>
      </c>
      <c r="D5" s="16">
        <f>E5-1</f>
        <v>2018</v>
      </c>
      <c r="E5" s="16">
        <f>F5-1</f>
        <v>2019</v>
      </c>
      <c r="F5" s="16">
        <f>G5-1</f>
        <v>2020</v>
      </c>
      <c r="G5" s="17">
        <f>H5-1</f>
        <v>2021</v>
      </c>
      <c r="H5" s="16">
        <v>2022</v>
      </c>
      <c r="I5" s="16">
        <f>H5+1</f>
        <v>2023</v>
      </c>
      <c r="J5" s="16">
        <f>I5+1</f>
        <v>2024</v>
      </c>
      <c r="K5" s="16">
        <f>J5+1</f>
        <v>2025</v>
      </c>
      <c r="L5" s="127"/>
      <c r="M5" s="16">
        <f>H5</f>
        <v>2022</v>
      </c>
      <c r="N5" s="16">
        <f>I5</f>
        <v>2023</v>
      </c>
      <c r="O5" s="16">
        <f>J5</f>
        <v>2024</v>
      </c>
      <c r="P5" s="16">
        <f>K5</f>
        <v>2025</v>
      </c>
      <c r="Q5" s="16" t="s">
        <v>0</v>
      </c>
    </row>
    <row r="6" spans="1:18" x14ac:dyDescent="0.2">
      <c r="A6" s="14" t="s">
        <v>1</v>
      </c>
      <c r="B6" s="14"/>
      <c r="C6" s="16"/>
      <c r="D6" s="16"/>
      <c r="E6" s="16"/>
      <c r="F6" s="16"/>
      <c r="G6" s="18"/>
      <c r="H6" s="16"/>
      <c r="I6" s="16"/>
      <c r="J6" s="16"/>
      <c r="K6" s="16"/>
      <c r="L6" s="19"/>
      <c r="M6" s="16"/>
      <c r="N6" s="16"/>
      <c r="O6" s="16"/>
      <c r="P6" s="16"/>
      <c r="Q6" s="16"/>
    </row>
    <row r="7" spans="1:18" s="26" customFormat="1" x14ac:dyDescent="0.2">
      <c r="A7" s="20"/>
      <c r="B7" s="120" t="s">
        <v>35</v>
      </c>
      <c r="C7" s="21"/>
      <c r="D7" s="21"/>
      <c r="E7" s="21"/>
      <c r="F7" s="21"/>
      <c r="G7" s="22"/>
      <c r="H7" s="23" t="str">
        <f>IF(M7="","",G7*(1+M7))</f>
        <v/>
      </c>
      <c r="I7" s="23" t="str">
        <f>IF(N7="","",H7*(1+N7))</f>
        <v/>
      </c>
      <c r="J7" s="23" t="str">
        <f>IF(O7="","",I7*(1+O7))</f>
        <v/>
      </c>
      <c r="K7" s="23" t="str">
        <f>IF(P7="","",J7*(1+P7))</f>
        <v/>
      </c>
      <c r="L7" s="24" t="str">
        <f t="shared" ref="L7:L12" si="0">IF(C7="","",IF(AND(G7&gt;=0,G7&lt;&gt;"",C7&gt;0),(G7/C7)^(1/4)-1,IF(AND(F7&gt;=0,C7&gt;0),(F7/C7)^(1/3)-1,"N/A")))</f>
        <v/>
      </c>
      <c r="M7" s="21"/>
      <c r="N7" s="21"/>
      <c r="O7" s="21"/>
      <c r="P7" s="21"/>
      <c r="Q7" s="22"/>
      <c r="R7" s="24"/>
    </row>
    <row r="8" spans="1:18" x14ac:dyDescent="0.2">
      <c r="A8" s="27"/>
      <c r="B8" s="13" t="s">
        <v>36</v>
      </c>
      <c r="C8" s="21"/>
      <c r="D8" s="21"/>
      <c r="E8" s="21"/>
      <c r="F8" s="21"/>
      <c r="G8" s="22"/>
      <c r="H8" s="23" t="str">
        <f t="shared" ref="H8:I12" si="1">IF(M8="","",G8*(1+M8))</f>
        <v/>
      </c>
      <c r="I8" s="23" t="str">
        <f t="shared" si="1"/>
        <v/>
      </c>
      <c r="J8" s="23" t="str">
        <f t="shared" ref="J8:K12" si="2">IF(O8="","",I8*(1+O8))</f>
        <v/>
      </c>
      <c r="K8" s="23" t="str">
        <f t="shared" si="2"/>
        <v/>
      </c>
      <c r="L8" s="24" t="str">
        <f t="shared" si="0"/>
        <v/>
      </c>
      <c r="M8" s="21"/>
      <c r="N8" s="21"/>
      <c r="O8" s="21"/>
      <c r="P8" s="21"/>
      <c r="Q8" s="22"/>
      <c r="R8" s="24"/>
    </row>
    <row r="9" spans="1:18" s="31" customFormat="1" x14ac:dyDescent="0.2">
      <c r="A9" s="29"/>
      <c r="B9" s="30" t="s">
        <v>30</v>
      </c>
      <c r="C9" s="21"/>
      <c r="D9" s="21"/>
      <c r="E9" s="21"/>
      <c r="F9" s="21"/>
      <c r="G9" s="22"/>
      <c r="H9" s="23" t="str">
        <f t="shared" si="1"/>
        <v/>
      </c>
      <c r="I9" s="23" t="str">
        <f t="shared" si="1"/>
        <v/>
      </c>
      <c r="J9" s="23" t="str">
        <f t="shared" si="2"/>
        <v/>
      </c>
      <c r="K9" s="23" t="str">
        <f>IF(P9="","",J9*(1+P9))</f>
        <v/>
      </c>
      <c r="L9" s="24" t="str">
        <f t="shared" si="0"/>
        <v/>
      </c>
      <c r="M9" s="21"/>
      <c r="N9" s="21"/>
      <c r="O9" s="21"/>
      <c r="P9" s="21"/>
      <c r="Q9" s="22"/>
      <c r="R9" s="24"/>
    </row>
    <row r="10" spans="1:18" s="31" customFormat="1" x14ac:dyDescent="0.2">
      <c r="A10" s="29"/>
      <c r="B10" s="30" t="s">
        <v>69</v>
      </c>
      <c r="C10" s="21"/>
      <c r="D10" s="21"/>
      <c r="E10" s="21"/>
      <c r="F10" s="21"/>
      <c r="G10" s="22"/>
      <c r="H10" s="23" t="str">
        <f>IF(M10="","",G10*(1+M10))</f>
        <v/>
      </c>
      <c r="I10" s="23" t="str">
        <f>IF(N10="","",H10*(1+N10))</f>
        <v/>
      </c>
      <c r="J10" s="23" t="str">
        <f>IF(O10="","",I10*(1+O10))</f>
        <v/>
      </c>
      <c r="K10" s="23" t="str">
        <f>IF(P10="","",J10*(1+P10))</f>
        <v/>
      </c>
      <c r="L10" s="24" t="str">
        <f t="shared" si="0"/>
        <v/>
      </c>
      <c r="M10" s="21"/>
      <c r="N10" s="21"/>
      <c r="O10" s="21"/>
      <c r="P10" s="21"/>
      <c r="Q10" s="22"/>
      <c r="R10" s="24"/>
    </row>
    <row r="11" spans="1:18" s="31" customFormat="1" x14ac:dyDescent="0.2">
      <c r="A11" s="29"/>
      <c r="B11" s="30" t="s">
        <v>67</v>
      </c>
      <c r="C11" s="21"/>
      <c r="D11" s="21"/>
      <c r="E11" s="21"/>
      <c r="F11" s="21"/>
      <c r="G11" s="22"/>
      <c r="H11" s="23" t="str">
        <f t="shared" si="1"/>
        <v/>
      </c>
      <c r="I11" s="23" t="str">
        <f t="shared" si="1"/>
        <v/>
      </c>
      <c r="J11" s="23" t="str">
        <f t="shared" si="2"/>
        <v/>
      </c>
      <c r="K11" s="23" t="str">
        <f>IF(P11="","",J11*(1+P11))</f>
        <v/>
      </c>
      <c r="L11" s="24" t="str">
        <f t="shared" si="0"/>
        <v/>
      </c>
      <c r="M11" s="21"/>
      <c r="N11" s="21"/>
      <c r="O11" s="21"/>
      <c r="P11" s="21"/>
      <c r="Q11" s="22"/>
      <c r="R11" s="24"/>
    </row>
    <row r="12" spans="1:18" x14ac:dyDescent="0.2">
      <c r="A12" s="27"/>
      <c r="B12" s="13" t="s">
        <v>31</v>
      </c>
      <c r="C12" s="21"/>
      <c r="D12" s="21"/>
      <c r="E12" s="21"/>
      <c r="F12" s="21"/>
      <c r="G12" s="22"/>
      <c r="H12" s="23" t="str">
        <f t="shared" si="1"/>
        <v/>
      </c>
      <c r="I12" s="23" t="str">
        <f t="shared" si="1"/>
        <v/>
      </c>
      <c r="J12" s="23" t="str">
        <f t="shared" si="2"/>
        <v/>
      </c>
      <c r="K12" s="23" t="str">
        <f>IF(P12="","",J12*(1+P12))</f>
        <v/>
      </c>
      <c r="L12" s="24" t="str">
        <f t="shared" si="0"/>
        <v/>
      </c>
      <c r="M12" s="21"/>
      <c r="N12" s="21"/>
      <c r="O12" s="21"/>
      <c r="P12" s="21"/>
      <c r="Q12" s="22"/>
      <c r="R12" s="24"/>
    </row>
    <row r="13" spans="1:18" s="32" customFormat="1" x14ac:dyDescent="0.2">
      <c r="B13" s="32" t="s">
        <v>71</v>
      </c>
      <c r="C13" s="33">
        <f>SUM(C7:C12)</f>
        <v>0</v>
      </c>
      <c r="D13" s="33">
        <f t="shared" ref="D13:K13" si="3">SUM(D7:D12)</f>
        <v>0</v>
      </c>
      <c r="E13" s="33">
        <f t="shared" si="3"/>
        <v>0</v>
      </c>
      <c r="F13" s="33">
        <f t="shared" si="3"/>
        <v>0</v>
      </c>
      <c r="G13" s="34">
        <f t="shared" si="3"/>
        <v>0</v>
      </c>
      <c r="H13" s="35">
        <f t="shared" si="3"/>
        <v>0</v>
      </c>
      <c r="I13" s="35">
        <f t="shared" si="3"/>
        <v>0</v>
      </c>
      <c r="J13" s="35">
        <f t="shared" si="3"/>
        <v>0</v>
      </c>
      <c r="K13" s="35">
        <f t="shared" si="3"/>
        <v>0</v>
      </c>
      <c r="L13" s="36" t="str">
        <f>IF(AND(G13&gt;0,C13&gt;0),(G13/C13)^(1/4)-1,IF(AND(G13&lt;=0,C13&gt;0),(F13/C13)^(1/3)-1,""))</f>
        <v/>
      </c>
      <c r="M13" s="37" t="str">
        <f>IF(G13&lt;=0,"",(H13-G13)/G13)</f>
        <v/>
      </c>
      <c r="N13" s="37" t="str">
        <f>IF(H13&lt;=0,"",(I13-H13)/H13)</f>
        <v/>
      </c>
      <c r="O13" s="37" t="str">
        <f>IF(I13&lt;=0,"",(J13-I13)/I13)</f>
        <v/>
      </c>
      <c r="P13" s="37" t="str">
        <f>IF(J13&lt;=0,"",(K13-J13)/J13)</f>
        <v/>
      </c>
    </row>
    <row r="14" spans="1:18" ht="9" customHeight="1" x14ac:dyDescent="0.2">
      <c r="C14" s="38"/>
      <c r="D14" s="38"/>
      <c r="E14" s="38"/>
      <c r="F14" s="38"/>
      <c r="G14" s="39"/>
      <c r="L14" s="38"/>
      <c r="M14" s="40"/>
      <c r="N14" s="40"/>
      <c r="O14" s="40"/>
      <c r="P14" s="40"/>
    </row>
    <row r="15" spans="1:18" x14ac:dyDescent="0.2">
      <c r="A15" s="14" t="s">
        <v>2</v>
      </c>
      <c r="C15" s="41"/>
      <c r="D15" s="42"/>
      <c r="E15" s="42"/>
      <c r="F15" s="42"/>
      <c r="G15" s="43"/>
      <c r="H15" s="44"/>
      <c r="I15" s="44"/>
      <c r="J15" s="44"/>
      <c r="K15" s="44"/>
      <c r="L15" s="14" t="str">
        <f>IF(C15="","",IF(AND(G15&lt;&gt;"",C15&lt;&gt;""),(G15/C15)^(1/4)-1,IF(AND(G15&lt;&gt;0,C15&lt;&gt;""),(F15/C15)^(1/3)-1,"N/A")))</f>
        <v/>
      </c>
      <c r="M15" s="37"/>
      <c r="N15" s="40"/>
      <c r="O15" s="40"/>
      <c r="P15" s="40"/>
      <c r="Q15" s="44"/>
      <c r="R15" s="44"/>
    </row>
    <row r="16" spans="1:18" x14ac:dyDescent="0.2">
      <c r="B16" s="13" t="s">
        <v>37</v>
      </c>
      <c r="C16" s="21"/>
      <c r="D16" s="21"/>
      <c r="E16" s="21"/>
      <c r="F16" s="21"/>
      <c r="G16" s="22"/>
      <c r="H16" s="45" t="str">
        <f t="shared" ref="H16:K18" si="4">IF(M16="","",G16*(1+M16))</f>
        <v/>
      </c>
      <c r="I16" s="45" t="str">
        <f t="shared" si="4"/>
        <v/>
      </c>
      <c r="J16" s="45" t="str">
        <f t="shared" si="4"/>
        <v/>
      </c>
      <c r="K16" s="45" t="str">
        <f t="shared" si="4"/>
        <v/>
      </c>
      <c r="L16" s="24" t="str">
        <f t="shared" ref="L16:L21" si="5">IF(C16="","",IF(AND(G16&gt;=0,G16&lt;&gt;"",C16&gt;0),(G16/C16)^(1/4)-1,IF(AND(F16&gt;=0,C16&gt;0),(F16/C16)^(1/3)-1,"N/A")))</f>
        <v/>
      </c>
      <c r="M16" s="21"/>
      <c r="N16" s="21"/>
      <c r="O16" s="21"/>
      <c r="P16" s="21"/>
      <c r="Q16" s="22"/>
      <c r="R16" s="44"/>
    </row>
    <row r="17" spans="1:18" x14ac:dyDescent="0.2">
      <c r="B17" s="13" t="s">
        <v>38</v>
      </c>
      <c r="C17" s="21"/>
      <c r="D17" s="21"/>
      <c r="E17" s="21"/>
      <c r="F17" s="21"/>
      <c r="G17" s="22"/>
      <c r="H17" s="45" t="str">
        <f t="shared" si="4"/>
        <v/>
      </c>
      <c r="I17" s="45" t="str">
        <f t="shared" si="4"/>
        <v/>
      </c>
      <c r="J17" s="45" t="str">
        <f t="shared" si="4"/>
        <v/>
      </c>
      <c r="K17" s="45" t="str">
        <f t="shared" si="4"/>
        <v/>
      </c>
      <c r="L17" s="24" t="str">
        <f t="shared" si="5"/>
        <v/>
      </c>
      <c r="M17" s="21"/>
      <c r="N17" s="21"/>
      <c r="O17" s="21"/>
      <c r="P17" s="21"/>
      <c r="Q17" s="22"/>
      <c r="R17" s="44"/>
    </row>
    <row r="18" spans="1:18" x14ac:dyDescent="0.2">
      <c r="B18" s="30" t="s">
        <v>39</v>
      </c>
      <c r="C18" s="21"/>
      <c r="D18" s="21"/>
      <c r="E18" s="21"/>
      <c r="F18" s="21"/>
      <c r="G18" s="22"/>
      <c r="H18" s="45" t="str">
        <f t="shared" si="4"/>
        <v/>
      </c>
      <c r="I18" s="45" t="str">
        <f t="shared" si="4"/>
        <v/>
      </c>
      <c r="J18" s="45" t="str">
        <f t="shared" si="4"/>
        <v/>
      </c>
      <c r="K18" s="45" t="str">
        <f t="shared" si="4"/>
        <v/>
      </c>
      <c r="L18" s="24" t="str">
        <f t="shared" si="5"/>
        <v/>
      </c>
      <c r="M18" s="21"/>
      <c r="N18" s="21"/>
      <c r="O18" s="21"/>
      <c r="P18" s="21"/>
      <c r="Q18" s="22"/>
      <c r="R18" s="44"/>
    </row>
    <row r="19" spans="1:18" x14ac:dyDescent="0.2">
      <c r="B19" s="13" t="s">
        <v>40</v>
      </c>
      <c r="C19" s="21"/>
      <c r="D19" s="21"/>
      <c r="E19" s="21"/>
      <c r="F19" s="21"/>
      <c r="G19" s="22"/>
      <c r="H19" s="46"/>
      <c r="I19" s="46"/>
      <c r="J19" s="46"/>
      <c r="K19" s="46"/>
      <c r="L19" s="24" t="str">
        <f t="shared" si="5"/>
        <v/>
      </c>
      <c r="M19" s="47" t="s">
        <v>15</v>
      </c>
      <c r="N19" s="47" t="s">
        <v>15</v>
      </c>
      <c r="O19" s="47" t="s">
        <v>15</v>
      </c>
      <c r="P19" s="47" t="s">
        <v>15</v>
      </c>
      <c r="Q19" s="48" t="s">
        <v>22</v>
      </c>
      <c r="R19" s="44"/>
    </row>
    <row r="20" spans="1:18" x14ac:dyDescent="0.2">
      <c r="B20" s="13" t="s">
        <v>41</v>
      </c>
      <c r="C20" s="21"/>
      <c r="D20" s="21"/>
      <c r="E20" s="21"/>
      <c r="F20" s="21"/>
      <c r="G20" s="22"/>
      <c r="H20" s="45" t="str">
        <f t="shared" ref="H20:K21" si="6">IF(M20="","",G20*(1+M20))</f>
        <v/>
      </c>
      <c r="I20" s="45" t="str">
        <f t="shared" si="6"/>
        <v/>
      </c>
      <c r="J20" s="45" t="str">
        <f t="shared" si="6"/>
        <v/>
      </c>
      <c r="K20" s="45" t="str">
        <f t="shared" si="6"/>
        <v/>
      </c>
      <c r="L20" s="24" t="str">
        <f t="shared" si="5"/>
        <v/>
      </c>
      <c r="M20" s="21"/>
      <c r="N20" s="21"/>
      <c r="O20" s="21"/>
      <c r="P20" s="21"/>
      <c r="Q20" s="22"/>
      <c r="R20" s="44"/>
    </row>
    <row r="21" spans="1:18" x14ac:dyDescent="0.2">
      <c r="B21" s="13" t="s">
        <v>67</v>
      </c>
      <c r="C21" s="21"/>
      <c r="D21" s="21"/>
      <c r="E21" s="21"/>
      <c r="F21" s="21"/>
      <c r="G21" s="22"/>
      <c r="H21" s="45" t="str">
        <f t="shared" si="6"/>
        <v/>
      </c>
      <c r="I21" s="45" t="str">
        <f t="shared" si="6"/>
        <v/>
      </c>
      <c r="J21" s="45" t="str">
        <f t="shared" si="6"/>
        <v/>
      </c>
      <c r="K21" s="45" t="str">
        <f t="shared" si="6"/>
        <v/>
      </c>
      <c r="L21" s="24" t="str">
        <f t="shared" si="5"/>
        <v/>
      </c>
      <c r="M21" s="21"/>
      <c r="N21" s="21"/>
      <c r="O21" s="21"/>
      <c r="P21" s="21"/>
      <c r="Q21" s="22"/>
      <c r="R21" s="44"/>
    </row>
    <row r="22" spans="1:18" s="14" customFormat="1" x14ac:dyDescent="0.2">
      <c r="B22" s="14" t="s">
        <v>72</v>
      </c>
      <c r="C22" s="33">
        <f t="shared" ref="C22:K22" si="7">SUM(C16:C21)</f>
        <v>0</v>
      </c>
      <c r="D22" s="33">
        <f>SUM(D16:D21)</f>
        <v>0</v>
      </c>
      <c r="E22" s="33">
        <f t="shared" si="7"/>
        <v>0</v>
      </c>
      <c r="F22" s="33">
        <f t="shared" si="7"/>
        <v>0</v>
      </c>
      <c r="G22" s="34">
        <f t="shared" si="7"/>
        <v>0</v>
      </c>
      <c r="H22" s="49">
        <f t="shared" si="7"/>
        <v>0</v>
      </c>
      <c r="I22" s="35">
        <f t="shared" si="7"/>
        <v>0</v>
      </c>
      <c r="J22" s="35">
        <f t="shared" si="7"/>
        <v>0</v>
      </c>
      <c r="K22" s="35">
        <f t="shared" si="7"/>
        <v>0</v>
      </c>
      <c r="L22" s="36" t="str">
        <f>IF(AND(G22&gt;0,C22&gt;0),(G22/C22)^(1/4)-1,IF(AND(G22&lt;=0,C22&gt;0),(F22/C22)^(1/3)-1,""))</f>
        <v/>
      </c>
      <c r="M22" s="37" t="str">
        <f>IF(G22&lt;=0,"",(H22-G22)/G22)</f>
        <v/>
      </c>
      <c r="N22" s="37" t="str">
        <f>IF(H22&lt;=0,"",(I22-H22)/H22)</f>
        <v/>
      </c>
      <c r="O22" s="37" t="str">
        <f>IF(I22&lt;=0,"",(J22-I22)/I22)</f>
        <v/>
      </c>
      <c r="P22" s="37" t="str">
        <f>IF(J22&lt;=0,"",(K22-J22)/J22)</f>
        <v/>
      </c>
      <c r="Q22" s="50"/>
      <c r="R22" s="50"/>
    </row>
    <row r="23" spans="1:18" s="51" customFormat="1" x14ac:dyDescent="0.2">
      <c r="B23" s="52"/>
      <c r="C23" s="53"/>
      <c r="D23" s="53"/>
      <c r="E23" s="53"/>
      <c r="F23" s="53"/>
      <c r="G23" s="54"/>
      <c r="H23" s="53"/>
      <c r="I23" s="53"/>
      <c r="J23" s="53"/>
      <c r="K23" s="53"/>
    </row>
    <row r="24" spans="1:18" s="35" customFormat="1" x14ac:dyDescent="0.2">
      <c r="A24" s="131" t="s">
        <v>10</v>
      </c>
      <c r="B24" s="131"/>
      <c r="C24" s="35">
        <f>C13-C22</f>
        <v>0</v>
      </c>
      <c r="D24" s="35">
        <f t="shared" ref="D24:K24" si="8">D13-D22</f>
        <v>0</v>
      </c>
      <c r="E24" s="35">
        <f t="shared" si="8"/>
        <v>0</v>
      </c>
      <c r="F24" s="35">
        <f t="shared" si="8"/>
        <v>0</v>
      </c>
      <c r="G24" s="55">
        <f t="shared" si="8"/>
        <v>0</v>
      </c>
      <c r="H24" s="35">
        <f t="shared" si="8"/>
        <v>0</v>
      </c>
      <c r="I24" s="35">
        <f t="shared" si="8"/>
        <v>0</v>
      </c>
      <c r="J24" s="35">
        <f t="shared" si="8"/>
        <v>0</v>
      </c>
      <c r="K24" s="35">
        <f t="shared" si="8"/>
        <v>0</v>
      </c>
    </row>
    <row r="25" spans="1:18" x14ac:dyDescent="0.2">
      <c r="A25" s="56"/>
      <c r="B25" s="56"/>
      <c r="C25" s="56"/>
      <c r="D25" s="56"/>
      <c r="E25" s="56"/>
      <c r="F25" s="56"/>
      <c r="G25" s="57"/>
      <c r="H25" s="56"/>
      <c r="I25" s="56"/>
      <c r="J25" s="56"/>
      <c r="K25" s="56"/>
      <c r="L25" s="44"/>
    </row>
    <row r="26" spans="1:18" x14ac:dyDescent="0.2">
      <c r="A26" s="58" t="s">
        <v>21</v>
      </c>
      <c r="B26" s="56"/>
      <c r="C26" s="56"/>
      <c r="D26" s="56"/>
      <c r="E26" s="56"/>
      <c r="F26" s="56"/>
      <c r="G26" s="57"/>
      <c r="H26" s="56"/>
      <c r="I26" s="56"/>
      <c r="J26" s="56"/>
      <c r="K26" s="56"/>
      <c r="L26" s="44"/>
    </row>
    <row r="27" spans="1:18" s="23" customFormat="1" x14ac:dyDescent="0.2">
      <c r="B27" s="59" t="s">
        <v>7</v>
      </c>
      <c r="C27" s="21"/>
      <c r="D27" s="21"/>
      <c r="E27" s="21"/>
      <c r="F27" s="21"/>
      <c r="G27" s="22"/>
      <c r="H27" s="60">
        <f>G28</f>
        <v>0</v>
      </c>
      <c r="I27" s="60">
        <f>H28</f>
        <v>0</v>
      </c>
      <c r="J27" s="60">
        <f>I28</f>
        <v>0</v>
      </c>
      <c r="K27" s="56">
        <f>J28</f>
        <v>0</v>
      </c>
    </row>
    <row r="28" spans="1:18" x14ac:dyDescent="0.2">
      <c r="A28" s="56"/>
      <c r="B28" s="61" t="s">
        <v>6</v>
      </c>
      <c r="C28" s="21"/>
      <c r="D28" s="21"/>
      <c r="E28" s="21"/>
      <c r="F28" s="21"/>
      <c r="G28" s="22"/>
      <c r="H28" s="60">
        <f>H24+H27</f>
        <v>0</v>
      </c>
      <c r="I28" s="60">
        <f>I24+I27</f>
        <v>0</v>
      </c>
      <c r="J28" s="60">
        <f>J24+J27</f>
        <v>0</v>
      </c>
      <c r="K28" s="56">
        <f>K24+K27</f>
        <v>0</v>
      </c>
      <c r="L28" s="56"/>
    </row>
    <row r="29" spans="1:18" s="31" customFormat="1" x14ac:dyDescent="0.2">
      <c r="A29" s="62"/>
      <c r="B29" s="56" t="s">
        <v>78</v>
      </c>
      <c r="C29" s="21"/>
      <c r="D29" s="21"/>
      <c r="E29" s="21"/>
      <c r="F29" s="21"/>
      <c r="G29" s="22"/>
      <c r="H29" s="63"/>
      <c r="I29" s="63"/>
      <c r="J29" s="63"/>
      <c r="K29" s="64"/>
      <c r="L29" s="65"/>
    </row>
    <row r="30" spans="1:18" s="35" customFormat="1" x14ac:dyDescent="0.2">
      <c r="B30" s="66" t="s">
        <v>75</v>
      </c>
      <c r="C30" s="21"/>
      <c r="D30" s="21"/>
      <c r="E30" s="21"/>
      <c r="F30" s="21"/>
      <c r="G30" s="22"/>
      <c r="H30" s="33">
        <f>H28-H29</f>
        <v>0</v>
      </c>
      <c r="I30" s="33">
        <f>I28-I29</f>
        <v>0</v>
      </c>
      <c r="J30" s="33">
        <f>J28-J29</f>
        <v>0</v>
      </c>
      <c r="K30" s="33">
        <f>K28-K29</f>
        <v>0</v>
      </c>
      <c r="M30" s="67"/>
    </row>
    <row r="31" spans="1:18" ht="13.5" thickBot="1" x14ac:dyDescent="0.25">
      <c r="B31" s="13" t="s">
        <v>76</v>
      </c>
      <c r="C31" s="68" t="str">
        <f>IF(C22&gt;0,C30/C22," ")</f>
        <v xml:space="preserve"> </v>
      </c>
      <c r="D31" s="68" t="str">
        <f t="shared" ref="D31:K31" si="9">IF(D22&gt;0,D30/D22," ")</f>
        <v xml:space="preserve"> </v>
      </c>
      <c r="E31" s="68" t="str">
        <f t="shared" si="9"/>
        <v xml:space="preserve"> </v>
      </c>
      <c r="F31" s="68" t="str">
        <f t="shared" si="9"/>
        <v xml:space="preserve"> </v>
      </c>
      <c r="G31" s="69" t="str">
        <f t="shared" si="9"/>
        <v xml:space="preserve"> </v>
      </c>
      <c r="H31" s="68" t="str">
        <f t="shared" si="9"/>
        <v xml:space="preserve"> </v>
      </c>
      <c r="I31" s="68" t="str">
        <f t="shared" si="9"/>
        <v xml:space="preserve"> </v>
      </c>
      <c r="J31" s="68" t="str">
        <f t="shared" si="9"/>
        <v xml:space="preserve"> </v>
      </c>
      <c r="K31" s="68" t="str">
        <f t="shared" si="9"/>
        <v xml:space="preserve"> </v>
      </c>
    </row>
    <row r="32" spans="1:18" s="14" customFormat="1" ht="13.5" thickTop="1" x14ac:dyDescent="0.2">
      <c r="A32" s="31"/>
      <c r="L32" s="70"/>
    </row>
    <row r="33" spans="2:12" x14ac:dyDescent="0.2">
      <c r="B33" s="14"/>
      <c r="L33" s="71"/>
    </row>
    <row r="34" spans="2:12" x14ac:dyDescent="0.2">
      <c r="L34" s="71"/>
    </row>
    <row r="35" spans="2:12" x14ac:dyDescent="0.2">
      <c r="L35" s="71"/>
    </row>
    <row r="36" spans="2:12" x14ac:dyDescent="0.2">
      <c r="L36" s="71"/>
    </row>
    <row r="37" spans="2:12" x14ac:dyDescent="0.2">
      <c r="L37" s="71"/>
    </row>
    <row r="38" spans="2:12" x14ac:dyDescent="0.2">
      <c r="L38" s="71"/>
    </row>
    <row r="39" spans="2:12" x14ac:dyDescent="0.2">
      <c r="L39" s="71"/>
    </row>
    <row r="40" spans="2:12" x14ac:dyDescent="0.2">
      <c r="L40" s="71"/>
    </row>
    <row r="41" spans="2:12" x14ac:dyDescent="0.2">
      <c r="L41" s="71"/>
    </row>
    <row r="42" spans="2:12" s="14" customFormat="1" x14ac:dyDescent="0.2">
      <c r="L42" s="70"/>
    </row>
    <row r="43" spans="2:12" x14ac:dyDescent="0.2">
      <c r="L43" s="71"/>
    </row>
    <row r="44" spans="2:12" x14ac:dyDescent="0.2">
      <c r="L44" s="71"/>
    </row>
    <row r="45" spans="2:12" x14ac:dyDescent="0.2">
      <c r="L45" s="71"/>
    </row>
    <row r="46" spans="2:12" x14ac:dyDescent="0.2">
      <c r="L46" s="71"/>
    </row>
    <row r="47" spans="2:12" x14ac:dyDescent="0.2">
      <c r="L47" s="71"/>
    </row>
    <row r="48" spans="2:12" x14ac:dyDescent="0.2">
      <c r="L48" s="71"/>
    </row>
    <row r="49" spans="2:12" x14ac:dyDescent="0.2">
      <c r="L49" s="71"/>
    </row>
    <row r="51" spans="2:12" x14ac:dyDescent="0.2">
      <c r="B51" s="119"/>
    </row>
    <row r="52" spans="2:12" x14ac:dyDescent="0.2">
      <c r="B52" s="119"/>
    </row>
  </sheetData>
  <mergeCells count="4">
    <mergeCell ref="A24:B24"/>
    <mergeCell ref="C4:F4"/>
    <mergeCell ref="M4:Q4"/>
    <mergeCell ref="H4:K4"/>
  </mergeCells>
  <phoneticPr fontId="0" type="noConversion"/>
  <conditionalFormatting sqref="A1">
    <cfRule type="cellIs" dxfId="0" priority="1" stopIfTrue="1" operator="equal">
      <formula>"{ENTER NAME OF CITY HERE}"</formula>
    </cfRule>
  </conditionalFormatting>
  <pageMargins left="0.25" right="0.16" top="0.24" bottom="0.23" header="0.5" footer="0.23"/>
  <pageSetup paperSize="5" scale="83" orientation="landscape" r:id="rId1"/>
  <headerFooter alignWithMargins="0">
    <oddFooter>&amp;C&amp;"Times New Roman,Regular"&amp;A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4308A-5360-4E88-BFCE-BF365E8CFA86}">
  <sheetPr codeName="Sheet3">
    <tabColor indexed="26"/>
    <pageSetUpPr fitToPage="1"/>
  </sheetPr>
  <dimension ref="A1:X40"/>
  <sheetViews>
    <sheetView zoomScaleNormal="100" workbookViewId="0">
      <pane xSplit="2" ySplit="6" topLeftCell="C14" activePane="bottomRight" state="frozen"/>
      <selection pane="topRight" activeCell="C1" sqref="C1"/>
      <selection pane="bottomLeft" activeCell="A7" sqref="A7"/>
      <selection pane="bottomRight" activeCell="L5" sqref="L5:L6"/>
    </sheetView>
  </sheetViews>
  <sheetFormatPr defaultColWidth="9.7109375" defaultRowHeight="12.75" x14ac:dyDescent="0.2"/>
  <cols>
    <col min="1" max="1" width="2.140625" style="13" customWidth="1"/>
    <col min="2" max="2" width="39.7109375" style="13" customWidth="1"/>
    <col min="3" max="11" width="10.140625" style="13" customWidth="1"/>
    <col min="12" max="12" width="9.140625" style="40" customWidth="1"/>
    <col min="13" max="16" width="5" style="40" bestFit="1" customWidth="1"/>
    <col min="17" max="17" width="27" style="13" bestFit="1" customWidth="1"/>
    <col min="18" max="16384" width="9.7109375" style="13"/>
  </cols>
  <sheetData>
    <row r="1" spans="1:24" s="11" customFormat="1" ht="15.75" x14ac:dyDescent="0.25">
      <c r="A1" s="72" t="str">
        <f>IF('General Fund'!A1="{ENTER NAME OF LOCAL GOVERNMENT HERE}","{Enter name of local government on General Fund page}",'General Fund'!A1)</f>
        <v>{Enter name of local government on General Fund page}</v>
      </c>
      <c r="B1" s="73"/>
      <c r="C1" s="73"/>
      <c r="D1" s="73"/>
      <c r="E1" s="73"/>
      <c r="F1" s="73"/>
      <c r="G1" s="73"/>
      <c r="H1" s="73"/>
      <c r="I1" s="73"/>
      <c r="J1" s="73"/>
      <c r="K1" s="73"/>
      <c r="L1" s="73"/>
      <c r="M1" s="73"/>
      <c r="N1" s="73"/>
      <c r="O1" s="73"/>
      <c r="P1" s="73"/>
      <c r="Q1" s="73"/>
    </row>
    <row r="2" spans="1:24" s="11" customFormat="1" ht="15.75" x14ac:dyDescent="0.25">
      <c r="A2" s="12" t="str">
        <f>'General Fund'!A2</f>
        <v>Four Year Financial Plan, Fiscal Years</v>
      </c>
      <c r="C2" s="12" t="str">
        <f>'General Fund'!C2</f>
        <v>2022-2025</v>
      </c>
      <c r="E2" s="73"/>
      <c r="F2" s="73"/>
      <c r="G2" s="73"/>
      <c r="H2" s="73"/>
      <c r="I2" s="73"/>
      <c r="J2" s="73"/>
      <c r="K2" s="73"/>
      <c r="L2" s="73"/>
      <c r="M2" s="73"/>
      <c r="N2" s="73"/>
      <c r="O2" s="73"/>
      <c r="P2" s="73"/>
      <c r="Q2" s="73"/>
    </row>
    <row r="3" spans="1:24" s="11" customFormat="1" ht="15.75" x14ac:dyDescent="0.25">
      <c r="A3" s="74" t="s">
        <v>29</v>
      </c>
      <c r="B3" s="75"/>
      <c r="C3" s="73"/>
      <c r="D3" s="73"/>
      <c r="E3" s="73"/>
      <c r="F3" s="73"/>
      <c r="G3" s="73"/>
      <c r="H3" s="73"/>
      <c r="I3" s="73"/>
      <c r="J3" s="73"/>
      <c r="K3" s="73"/>
      <c r="L3" s="73"/>
      <c r="M3" s="73"/>
      <c r="N3" s="73"/>
      <c r="O3" s="73"/>
      <c r="P3" s="73"/>
      <c r="Q3" s="73"/>
    </row>
    <row r="4" spans="1:24" ht="13.5" thickBot="1" x14ac:dyDescent="0.25">
      <c r="A4" s="58"/>
      <c r="B4" s="56"/>
      <c r="C4" s="56"/>
      <c r="D4" s="56"/>
      <c r="E4" s="56"/>
      <c r="F4" s="56"/>
      <c r="G4" s="56"/>
      <c r="H4" s="56"/>
      <c r="I4" s="56"/>
      <c r="J4" s="56"/>
      <c r="K4" s="56"/>
      <c r="L4" s="56"/>
      <c r="M4" s="56"/>
      <c r="N4" s="56"/>
      <c r="O4" s="56"/>
      <c r="P4" s="56"/>
      <c r="Q4" s="56"/>
    </row>
    <row r="5" spans="1:24" ht="39" customHeight="1" thickTop="1" x14ac:dyDescent="0.2">
      <c r="A5" s="56"/>
      <c r="B5" s="58"/>
      <c r="C5" s="134" t="s">
        <v>3</v>
      </c>
      <c r="D5" s="135"/>
      <c r="E5" s="135"/>
      <c r="F5" s="135"/>
      <c r="G5" s="76" t="s">
        <v>8</v>
      </c>
      <c r="H5" s="135" t="s">
        <v>4</v>
      </c>
      <c r="I5" s="135"/>
      <c r="J5" s="135"/>
      <c r="K5" s="137"/>
      <c r="L5" s="128" t="str">
        <f>'General Fund'!L4</f>
        <v>Avg Ann Increase 2017- present</v>
      </c>
      <c r="M5" s="136" t="s">
        <v>14</v>
      </c>
      <c r="N5" s="136"/>
      <c r="O5" s="136"/>
      <c r="P5" s="136"/>
      <c r="Q5" s="136"/>
    </row>
    <row r="6" spans="1:24" s="51" customFormat="1" x14ac:dyDescent="0.2">
      <c r="B6" s="52"/>
      <c r="C6" s="53">
        <f>'General Fund'!C5</f>
        <v>2017</v>
      </c>
      <c r="D6" s="53">
        <f>'General Fund'!D5</f>
        <v>2018</v>
      </c>
      <c r="E6" s="53">
        <f>'General Fund'!E5</f>
        <v>2019</v>
      </c>
      <c r="F6" s="53">
        <f>'General Fund'!F5</f>
        <v>2020</v>
      </c>
      <c r="G6" s="77">
        <f>'General Fund'!G5</f>
        <v>2021</v>
      </c>
      <c r="H6" s="53">
        <f>'General Fund'!H5</f>
        <v>2022</v>
      </c>
      <c r="I6" s="53">
        <f>'General Fund'!I5</f>
        <v>2023</v>
      </c>
      <c r="J6" s="53">
        <f>'General Fund'!J5</f>
        <v>2024</v>
      </c>
      <c r="K6" s="53">
        <f>'General Fund'!K5</f>
        <v>2025</v>
      </c>
      <c r="L6" s="128"/>
      <c r="M6" s="53">
        <f>'General Fund'!M5</f>
        <v>2022</v>
      </c>
      <c r="N6" s="53">
        <f>'General Fund'!N5</f>
        <v>2023</v>
      </c>
      <c r="O6" s="53">
        <f>'General Fund'!O5</f>
        <v>2024</v>
      </c>
      <c r="P6" s="53">
        <f>'General Fund'!P5</f>
        <v>2025</v>
      </c>
      <c r="Q6" s="53" t="str">
        <f>'General Fund'!Q5</f>
        <v>Description</v>
      </c>
    </row>
    <row r="7" spans="1:24" ht="22.5" customHeight="1" x14ac:dyDescent="0.2">
      <c r="A7" s="58" t="s">
        <v>1</v>
      </c>
      <c r="B7" s="56"/>
      <c r="C7" s="56"/>
      <c r="D7" s="56"/>
      <c r="E7" s="56"/>
      <c r="F7" s="56"/>
      <c r="G7" s="57"/>
      <c r="H7" s="56"/>
      <c r="I7" s="56"/>
      <c r="J7" s="56"/>
      <c r="K7" s="56"/>
      <c r="L7" s="58"/>
      <c r="M7" s="58"/>
      <c r="N7" s="58"/>
      <c r="O7" s="58"/>
      <c r="P7" s="58"/>
      <c r="Q7" s="58"/>
    </row>
    <row r="8" spans="1:24" x14ac:dyDescent="0.2">
      <c r="A8" s="56"/>
      <c r="B8" s="56" t="s">
        <v>42</v>
      </c>
      <c r="C8" s="21"/>
      <c r="D8" s="21"/>
      <c r="E8" s="21"/>
      <c r="F8" s="21"/>
      <c r="G8" s="22"/>
      <c r="H8" s="78" t="str">
        <f t="shared" ref="H8:K11" si="0">IF(M8="","",G8*(1+M8))</f>
        <v/>
      </c>
      <c r="I8" s="78" t="str">
        <f t="shared" si="0"/>
        <v/>
      </c>
      <c r="J8" s="78" t="str">
        <f t="shared" si="0"/>
        <v/>
      </c>
      <c r="K8" s="78" t="str">
        <f t="shared" si="0"/>
        <v/>
      </c>
      <c r="L8" s="24" t="str">
        <f>IF(C8="","",IF(AND(G8&gt;=0,G8&lt;&gt;"",C8&gt;0),(G8/C8)^(1/4)-1,IF(AND(F8&gt;=0,C8&gt;0),(F8/C8)^(1/3)-1,"N/A")))</f>
        <v/>
      </c>
      <c r="M8" s="79"/>
      <c r="N8" s="25"/>
      <c r="O8" s="25"/>
      <c r="P8" s="25"/>
      <c r="Q8" s="46"/>
    </row>
    <row r="9" spans="1:24" x14ac:dyDescent="0.2">
      <c r="A9" s="56"/>
      <c r="B9" s="56" t="s">
        <v>33</v>
      </c>
      <c r="C9" s="21"/>
      <c r="D9" s="21"/>
      <c r="E9" s="21"/>
      <c r="F9" s="21"/>
      <c r="G9" s="22"/>
      <c r="H9" s="78" t="str">
        <f t="shared" si="0"/>
        <v/>
      </c>
      <c r="I9" s="78" t="str">
        <f t="shared" si="0"/>
        <v/>
      </c>
      <c r="J9" s="78" t="str">
        <f t="shared" si="0"/>
        <v/>
      </c>
      <c r="K9" s="78" t="str">
        <f t="shared" si="0"/>
        <v/>
      </c>
      <c r="L9" s="24" t="str">
        <f>IF(C9="","",IF(AND(G9&gt;=0,G9&lt;&gt;"",C9&gt;0),(G9/C9)^(1/4)-1,IF(AND(F9&gt;=0,C9&gt;0),(F9/C9)^(1/3)-1,"N/A")))</f>
        <v/>
      </c>
      <c r="M9" s="79"/>
      <c r="N9" s="25"/>
      <c r="O9" s="25"/>
      <c r="P9" s="25"/>
      <c r="Q9" s="46"/>
    </row>
    <row r="10" spans="1:24" x14ac:dyDescent="0.2">
      <c r="A10" s="56"/>
      <c r="B10" s="56" t="s">
        <v>67</v>
      </c>
      <c r="C10" s="21"/>
      <c r="D10" s="21"/>
      <c r="E10" s="21"/>
      <c r="F10" s="21"/>
      <c r="G10" s="22"/>
      <c r="H10" s="78" t="str">
        <f>IF(M10="","",G10*(1+M10))</f>
        <v/>
      </c>
      <c r="I10" s="78" t="str">
        <f>IF(N10="","",H10*(1+N10))</f>
        <v/>
      </c>
      <c r="J10" s="78" t="str">
        <f>IF(O10="","",I10*(1+O10))</f>
        <v/>
      </c>
      <c r="K10" s="78" t="str">
        <f>IF(P10="","",J10*(1+P10))</f>
        <v/>
      </c>
      <c r="L10" s="24" t="str">
        <f>IF(C10="","",IF(AND(G10&gt;=0,G10&lt;&gt;"",C10&gt;0),(G10/C10)^(1/4)-1,IF(AND(F10&gt;=0,C10&gt;0),(F10/C10)^(1/3)-1,"N/A")))</f>
        <v/>
      </c>
      <c r="M10" s="79"/>
      <c r="N10" s="25"/>
      <c r="O10" s="25"/>
      <c r="P10" s="25"/>
      <c r="Q10" s="46"/>
    </row>
    <row r="11" spans="1:24" x14ac:dyDescent="0.2">
      <c r="A11" s="56"/>
      <c r="B11" s="56" t="s">
        <v>32</v>
      </c>
      <c r="C11" s="21"/>
      <c r="D11" s="21"/>
      <c r="E11" s="21"/>
      <c r="F11" s="21"/>
      <c r="G11" s="22"/>
      <c r="H11" s="78" t="str">
        <f t="shared" si="0"/>
        <v/>
      </c>
      <c r="I11" s="78" t="str">
        <f t="shared" si="0"/>
        <v/>
      </c>
      <c r="J11" s="78" t="str">
        <f t="shared" si="0"/>
        <v/>
      </c>
      <c r="K11" s="78" t="str">
        <f t="shared" si="0"/>
        <v/>
      </c>
      <c r="L11" s="24" t="str">
        <f>IF(C11="","",IF(AND(G11&gt;=0,G11&lt;&gt;"",C11&gt;0),(G11/C11)^(1/4)-1,IF(AND(F11&gt;=0,C11&gt;0),(F11/C11)^(1/3)-1,"N/A")))</f>
        <v/>
      </c>
      <c r="M11" s="79"/>
      <c r="N11" s="25"/>
      <c r="O11" s="25"/>
      <c r="P11" s="25"/>
      <c r="Q11" s="46"/>
    </row>
    <row r="12" spans="1:24" s="14" customFormat="1" x14ac:dyDescent="0.2">
      <c r="A12" s="58"/>
      <c r="B12" s="32" t="s">
        <v>71</v>
      </c>
      <c r="C12" s="32">
        <f t="shared" ref="C12:K12" si="1">SUM(C8:C11)</f>
        <v>0</v>
      </c>
      <c r="D12" s="32">
        <f t="shared" si="1"/>
        <v>0</v>
      </c>
      <c r="E12" s="32">
        <f t="shared" si="1"/>
        <v>0</v>
      </c>
      <c r="F12" s="32">
        <f t="shared" si="1"/>
        <v>0</v>
      </c>
      <c r="G12" s="80">
        <f t="shared" si="1"/>
        <v>0</v>
      </c>
      <c r="H12" s="35">
        <f t="shared" si="1"/>
        <v>0</v>
      </c>
      <c r="I12" s="35">
        <f t="shared" si="1"/>
        <v>0</v>
      </c>
      <c r="J12" s="35">
        <f t="shared" si="1"/>
        <v>0</v>
      </c>
      <c r="K12" s="35">
        <f t="shared" si="1"/>
        <v>0</v>
      </c>
      <c r="L12" s="81" t="str">
        <f>IF(AND(G12&gt;0,C12&gt;0),(G12/C12)^(1/4)-1,IF(AND(G12&lt;=0,C12&gt;0),(F12/C12)^(1/3)-1,""))</f>
        <v/>
      </c>
      <c r="M12" s="37" t="str">
        <f>IF(G12&lt;=0,"",(H12-G12)/G12)</f>
        <v/>
      </c>
      <c r="N12" s="37" t="str">
        <f>IF(H12&lt;=0,"",(I12-H12)/H12)</f>
        <v/>
      </c>
      <c r="O12" s="37" t="str">
        <f>IF(I12&lt;=0,"",(J12-I12)/I12)</f>
        <v/>
      </c>
      <c r="P12" s="37" t="str">
        <f>IF(J12&lt;=0,"",(K12-J12)/J12)</f>
        <v/>
      </c>
      <c r="Q12" s="58"/>
    </row>
    <row r="13" spans="1:24" ht="21" customHeight="1" x14ac:dyDescent="0.2">
      <c r="A13" s="58" t="s">
        <v>2</v>
      </c>
      <c r="B13" s="56"/>
      <c r="C13" s="56"/>
      <c r="D13" s="56"/>
      <c r="E13" s="56"/>
      <c r="F13" s="56"/>
      <c r="G13" s="57"/>
      <c r="H13" s="56"/>
      <c r="I13" s="56"/>
      <c r="J13" s="56"/>
      <c r="K13" s="56"/>
      <c r="L13" s="38"/>
      <c r="Q13" s="56"/>
    </row>
    <row r="14" spans="1:24" x14ac:dyDescent="0.2">
      <c r="A14" s="56"/>
      <c r="B14" s="13" t="s">
        <v>37</v>
      </c>
      <c r="C14" s="21"/>
      <c r="D14" s="21"/>
      <c r="E14" s="21"/>
      <c r="F14" s="21"/>
      <c r="G14" s="22"/>
      <c r="H14" s="78" t="str">
        <f t="shared" ref="H14:H19" si="2">IF(M14="","",G14*(1+M14))</f>
        <v/>
      </c>
      <c r="I14" s="78" t="str">
        <f t="shared" ref="I14:I19" si="3">IF(N14="","",H14*(1+N14))</f>
        <v/>
      </c>
      <c r="J14" s="78" t="str">
        <f t="shared" ref="J14:J19" si="4">IF(O14="","",I14*(1+O14))</f>
        <v/>
      </c>
      <c r="K14" s="78" t="str">
        <f t="shared" ref="K14:K19" si="5">IF(P14="","",J14*(1+P14))</f>
        <v/>
      </c>
      <c r="L14" s="24" t="str">
        <f t="shared" ref="L14:L19" si="6">IF(C14="","",IF(AND(G14&gt;=0,G14&lt;&gt;"",C14&gt;0),(G14/C14)^(1/4)-1,IF(AND(F14&gt;=0,C14&gt;0),(F14/C14)^(1/3)-1,"N/A")))</f>
        <v/>
      </c>
      <c r="M14" s="82"/>
      <c r="N14" s="82"/>
      <c r="O14" s="82"/>
      <c r="P14" s="82"/>
      <c r="Q14" s="46"/>
    </row>
    <row r="15" spans="1:24" x14ac:dyDescent="0.2">
      <c r="A15" s="56"/>
      <c r="B15" s="13" t="s">
        <v>38</v>
      </c>
      <c r="C15" s="21"/>
      <c r="D15" s="21"/>
      <c r="E15" s="21"/>
      <c r="F15" s="21"/>
      <c r="G15" s="22"/>
      <c r="H15" s="78" t="str">
        <f t="shared" si="2"/>
        <v/>
      </c>
      <c r="I15" s="78" t="str">
        <f t="shared" si="3"/>
        <v/>
      </c>
      <c r="J15" s="78" t="str">
        <f t="shared" si="4"/>
        <v/>
      </c>
      <c r="K15" s="78" t="str">
        <f t="shared" si="5"/>
        <v/>
      </c>
      <c r="L15" s="24" t="str">
        <f t="shared" si="6"/>
        <v/>
      </c>
      <c r="M15" s="82"/>
      <c r="N15" s="82"/>
      <c r="O15" s="82"/>
      <c r="P15" s="82"/>
      <c r="Q15" s="46"/>
    </row>
    <row r="16" spans="1:24" x14ac:dyDescent="0.2">
      <c r="A16" s="56"/>
      <c r="B16" s="30" t="s">
        <v>39</v>
      </c>
      <c r="C16" s="21"/>
      <c r="D16" s="21"/>
      <c r="E16" s="21"/>
      <c r="F16" s="21"/>
      <c r="G16" s="22"/>
      <c r="H16" s="78" t="str">
        <f t="shared" si="2"/>
        <v/>
      </c>
      <c r="I16" s="78" t="str">
        <f t="shared" si="3"/>
        <v/>
      </c>
      <c r="J16" s="78" t="str">
        <f t="shared" si="4"/>
        <v/>
      </c>
      <c r="K16" s="78" t="str">
        <f t="shared" si="5"/>
        <v/>
      </c>
      <c r="L16" s="24" t="str">
        <f t="shared" si="6"/>
        <v/>
      </c>
      <c r="M16" s="82"/>
      <c r="N16" s="82"/>
      <c r="O16" s="82"/>
      <c r="P16" s="82"/>
      <c r="Q16" s="46"/>
      <c r="T16" s="44"/>
      <c r="U16" s="44"/>
      <c r="V16" s="44"/>
      <c r="W16" s="44"/>
      <c r="X16" s="44"/>
    </row>
    <row r="17" spans="1:18" x14ac:dyDescent="0.2">
      <c r="A17" s="56"/>
      <c r="B17" s="13" t="s">
        <v>40</v>
      </c>
      <c r="C17" s="21"/>
      <c r="D17" s="21"/>
      <c r="E17" s="21"/>
      <c r="F17" s="21"/>
      <c r="G17" s="22"/>
      <c r="H17" s="83"/>
      <c r="I17" s="84"/>
      <c r="J17" s="84"/>
      <c r="K17" s="84"/>
      <c r="L17" s="85" t="str">
        <f t="shared" si="6"/>
        <v/>
      </c>
      <c r="M17" s="82"/>
      <c r="N17" s="82"/>
      <c r="O17" s="82"/>
      <c r="P17" s="82"/>
      <c r="Q17" s="46"/>
    </row>
    <row r="18" spans="1:18" s="31" customFormat="1" x14ac:dyDescent="0.2">
      <c r="A18" s="62"/>
      <c r="B18" s="13" t="s">
        <v>41</v>
      </c>
      <c r="C18" s="21"/>
      <c r="D18" s="21"/>
      <c r="E18" s="21"/>
      <c r="F18" s="21"/>
      <c r="G18" s="22"/>
      <c r="H18" s="78" t="str">
        <f t="shared" si="2"/>
        <v/>
      </c>
      <c r="I18" s="78" t="str">
        <f t="shared" si="3"/>
        <v/>
      </c>
      <c r="J18" s="78" t="str">
        <f t="shared" si="4"/>
        <v/>
      </c>
      <c r="K18" s="78" t="str">
        <f t="shared" si="5"/>
        <v/>
      </c>
      <c r="L18" s="24" t="str">
        <f t="shared" si="6"/>
        <v/>
      </c>
      <c r="M18" s="82"/>
      <c r="N18" s="82"/>
      <c r="O18" s="82"/>
      <c r="P18" s="82"/>
      <c r="Q18" s="46"/>
    </row>
    <row r="19" spans="1:18" x14ac:dyDescent="0.2">
      <c r="B19" s="13" t="s">
        <v>67</v>
      </c>
      <c r="C19" s="21"/>
      <c r="D19" s="21"/>
      <c r="E19" s="21"/>
      <c r="F19" s="21"/>
      <c r="G19" s="22"/>
      <c r="H19" s="78" t="str">
        <f t="shared" si="2"/>
        <v/>
      </c>
      <c r="I19" s="78" t="str">
        <f t="shared" si="3"/>
        <v/>
      </c>
      <c r="J19" s="78" t="str">
        <f t="shared" si="4"/>
        <v/>
      </c>
      <c r="K19" s="78" t="str">
        <f t="shared" si="5"/>
        <v/>
      </c>
      <c r="L19" s="24" t="str">
        <f t="shared" si="6"/>
        <v/>
      </c>
      <c r="M19" s="82"/>
      <c r="N19" s="82"/>
      <c r="O19" s="82"/>
      <c r="P19" s="82"/>
      <c r="Q19" s="28"/>
      <c r="R19" s="44"/>
    </row>
    <row r="20" spans="1:18" s="14" customFormat="1" x14ac:dyDescent="0.2">
      <c r="A20" s="58"/>
      <c r="B20" s="14" t="s">
        <v>72</v>
      </c>
      <c r="C20" s="35">
        <f>SUM(C14:C19)</f>
        <v>0</v>
      </c>
      <c r="D20" s="35">
        <f t="shared" ref="D20:K20" si="7">SUM(D14:D19)</f>
        <v>0</v>
      </c>
      <c r="E20" s="35">
        <f t="shared" si="7"/>
        <v>0</v>
      </c>
      <c r="F20" s="35">
        <f t="shared" si="7"/>
        <v>0</v>
      </c>
      <c r="G20" s="55">
        <f t="shared" si="7"/>
        <v>0</v>
      </c>
      <c r="H20" s="35">
        <f t="shared" si="7"/>
        <v>0</v>
      </c>
      <c r="I20" s="35">
        <f t="shared" si="7"/>
        <v>0</v>
      </c>
      <c r="J20" s="35">
        <f t="shared" si="7"/>
        <v>0</v>
      </c>
      <c r="K20" s="35">
        <f t="shared" si="7"/>
        <v>0</v>
      </c>
      <c r="L20" s="81" t="str">
        <f>IF(AND(G20&gt;0,C20&gt;0),(G20/C20)^(1/4)-1,IF(AND(G20&lt;=0,C20&gt;0),(F20/C20)^(1/3)-1,""))</f>
        <v/>
      </c>
      <c r="M20" s="37" t="str">
        <f>IF(G20&lt;=0,"",(H20-G20)/G20)</f>
        <v/>
      </c>
      <c r="N20" s="37" t="str">
        <f>IF(H20&lt;=0,"",(I20-H20)/H20)</f>
        <v/>
      </c>
      <c r="O20" s="37" t="str">
        <f>IF(I20&lt;=0,"",(J20-I20)/I20)</f>
        <v/>
      </c>
      <c r="P20" s="37" t="str">
        <f>IF(J20&lt;=0,"",(K20-J20)/J20)</f>
        <v/>
      </c>
      <c r="Q20" s="58"/>
    </row>
    <row r="21" spans="1:18" x14ac:dyDescent="0.2">
      <c r="B21" s="58"/>
      <c r="C21" s="86"/>
      <c r="D21" s="86"/>
      <c r="E21" s="86"/>
      <c r="F21" s="86"/>
      <c r="G21" s="87"/>
      <c r="H21" s="86"/>
      <c r="I21" s="86"/>
      <c r="J21" s="86"/>
      <c r="K21" s="86"/>
      <c r="L21" s="86"/>
      <c r="M21" s="37"/>
      <c r="N21" s="86"/>
      <c r="O21" s="86"/>
      <c r="P21" s="86"/>
      <c r="Q21" s="86"/>
    </row>
    <row r="22" spans="1:18" x14ac:dyDescent="0.2">
      <c r="A22" s="138" t="s">
        <v>10</v>
      </c>
      <c r="B22" s="138"/>
      <c r="C22" s="35">
        <f>C12-C20</f>
        <v>0</v>
      </c>
      <c r="D22" s="35">
        <f t="shared" ref="D22:K22" si="8">D12-D20</f>
        <v>0</v>
      </c>
      <c r="E22" s="35">
        <f t="shared" si="8"/>
        <v>0</v>
      </c>
      <c r="F22" s="35">
        <f t="shared" si="8"/>
        <v>0</v>
      </c>
      <c r="G22" s="55">
        <f t="shared" si="8"/>
        <v>0</v>
      </c>
      <c r="H22" s="35">
        <f t="shared" si="8"/>
        <v>0</v>
      </c>
      <c r="I22" s="35">
        <f t="shared" si="8"/>
        <v>0</v>
      </c>
      <c r="J22" s="35">
        <f t="shared" si="8"/>
        <v>0</v>
      </c>
      <c r="K22" s="35">
        <f t="shared" si="8"/>
        <v>0</v>
      </c>
      <c r="L22" s="56"/>
      <c r="M22" s="56"/>
      <c r="N22" s="56"/>
      <c r="O22" s="56"/>
      <c r="P22" s="56"/>
      <c r="Q22" s="56"/>
      <c r="R22" s="44"/>
    </row>
    <row r="23" spans="1:18" x14ac:dyDescent="0.2">
      <c r="A23" s="88"/>
      <c r="B23" s="88"/>
      <c r="C23" s="58"/>
      <c r="D23" s="58"/>
      <c r="E23" s="58"/>
      <c r="F23" s="58"/>
      <c r="G23" s="89"/>
      <c r="H23" s="58"/>
      <c r="I23" s="58"/>
      <c r="J23" s="58"/>
      <c r="K23" s="58"/>
      <c r="L23" s="56"/>
      <c r="M23" s="56"/>
      <c r="N23" s="56"/>
      <c r="O23" s="56"/>
      <c r="P23" s="56"/>
      <c r="Q23" s="56"/>
      <c r="R23" s="44"/>
    </row>
    <row r="24" spans="1:18" x14ac:dyDescent="0.2">
      <c r="A24" s="58" t="s">
        <v>21</v>
      </c>
      <c r="B24" s="56"/>
      <c r="C24" s="56"/>
      <c r="D24" s="56"/>
      <c r="E24" s="56"/>
      <c r="F24" s="56"/>
      <c r="G24" s="57"/>
      <c r="H24" s="56"/>
      <c r="I24" s="56"/>
      <c r="J24" s="56"/>
      <c r="K24" s="56"/>
      <c r="L24" s="44"/>
      <c r="M24" s="13"/>
      <c r="N24" s="13"/>
      <c r="O24" s="13"/>
      <c r="P24" s="13"/>
    </row>
    <row r="25" spans="1:18" s="23" customFormat="1" x14ac:dyDescent="0.2">
      <c r="B25" s="59" t="s">
        <v>7</v>
      </c>
      <c r="C25" s="21"/>
      <c r="D25" s="21"/>
      <c r="E25" s="21"/>
      <c r="F25" s="21"/>
      <c r="G25" s="22"/>
      <c r="H25" s="45">
        <f>G26</f>
        <v>0</v>
      </c>
      <c r="I25" s="45">
        <f>H26</f>
        <v>0</v>
      </c>
      <c r="J25" s="45">
        <f>I26</f>
        <v>0</v>
      </c>
      <c r="K25" s="45">
        <f>J26</f>
        <v>0</v>
      </c>
    </row>
    <row r="26" spans="1:18" x14ac:dyDescent="0.2">
      <c r="A26" s="56"/>
      <c r="B26" s="61" t="s">
        <v>6</v>
      </c>
      <c r="C26" s="21"/>
      <c r="D26" s="21"/>
      <c r="E26" s="21"/>
      <c r="F26" s="21"/>
      <c r="G26" s="22"/>
      <c r="H26" s="45">
        <f>H22+H25</f>
        <v>0</v>
      </c>
      <c r="I26" s="45">
        <f>I22+I25</f>
        <v>0</v>
      </c>
      <c r="J26" s="45">
        <f>J22+J25</f>
        <v>0</v>
      </c>
      <c r="K26" s="45">
        <f>K22+K25</f>
        <v>0</v>
      </c>
      <c r="L26" s="44"/>
      <c r="M26" s="13"/>
      <c r="N26" s="13"/>
      <c r="O26" s="13"/>
      <c r="P26" s="13"/>
    </row>
    <row r="27" spans="1:18" x14ac:dyDescent="0.2">
      <c r="A27" s="62"/>
      <c r="B27" s="56" t="s">
        <v>78</v>
      </c>
      <c r="C27" s="21"/>
      <c r="D27" s="21"/>
      <c r="E27" s="21"/>
      <c r="F27" s="21"/>
      <c r="G27" s="22"/>
      <c r="H27" s="90"/>
      <c r="I27" s="90"/>
      <c r="J27" s="90"/>
      <c r="K27" s="90"/>
      <c r="L27" s="91"/>
      <c r="M27" s="13"/>
      <c r="N27" s="13"/>
      <c r="O27" s="13"/>
      <c r="P27" s="13"/>
    </row>
    <row r="28" spans="1:18" s="35" customFormat="1" x14ac:dyDescent="0.2">
      <c r="B28" s="66" t="s">
        <v>75</v>
      </c>
      <c r="C28" s="92"/>
      <c r="D28" s="92"/>
      <c r="E28" s="92"/>
      <c r="F28" s="92"/>
      <c r="G28" s="93"/>
      <c r="H28" s="94">
        <f>IF(AND(C20&gt;0, D20&gt;0,E20&gt;0, F20&gt;0), H26-H27,0)</f>
        <v>0</v>
      </c>
      <c r="I28" s="94">
        <f>IF(AND(D20&gt;0, E20&gt;0,F20&gt;0, G20&gt;0), I26-I27,0)</f>
        <v>0</v>
      </c>
      <c r="J28" s="94">
        <f>IF(AND(E20&gt;0, F20&gt;0,G20&gt;0, H20&gt;0), J26-J27,0)</f>
        <v>0</v>
      </c>
      <c r="K28" s="94">
        <f>IF(AND(F20&gt;0, G20&gt;0,H20&gt;0, I20&gt;0), K26-K27,0)</f>
        <v>0</v>
      </c>
    </row>
    <row r="29" spans="1:18" ht="13.5" thickBot="1" x14ac:dyDescent="0.25">
      <c r="B29" s="13" t="s">
        <v>76</v>
      </c>
      <c r="C29" s="95" t="str">
        <f>IF(C20&gt;0,C28/C20," ")</f>
        <v xml:space="preserve"> </v>
      </c>
      <c r="D29" s="95" t="str">
        <f t="shared" ref="D29:K29" si="9">IF(D20&gt;0,D28/D20," ")</f>
        <v xml:space="preserve"> </v>
      </c>
      <c r="E29" s="95" t="str">
        <f t="shared" si="9"/>
        <v xml:space="preserve"> </v>
      </c>
      <c r="F29" s="95" t="str">
        <f t="shared" si="9"/>
        <v xml:space="preserve"> </v>
      </c>
      <c r="G29" s="96" t="str">
        <f t="shared" si="9"/>
        <v xml:space="preserve"> </v>
      </c>
      <c r="H29" s="97" t="str">
        <f t="shared" si="9"/>
        <v xml:space="preserve"> </v>
      </c>
      <c r="I29" s="97" t="str">
        <f t="shared" si="9"/>
        <v xml:space="preserve"> </v>
      </c>
      <c r="J29" s="97" t="str">
        <f t="shared" si="9"/>
        <v xml:space="preserve"> </v>
      </c>
      <c r="K29" s="97" t="str">
        <f t="shared" si="9"/>
        <v xml:space="preserve"> </v>
      </c>
      <c r="L29" s="56"/>
      <c r="M29" s="56"/>
      <c r="N29" s="56"/>
      <c r="O29" s="56"/>
      <c r="P29" s="56"/>
      <c r="Q29" s="56"/>
      <c r="R29" s="44"/>
    </row>
    <row r="30" spans="1:18" ht="13.5" thickTop="1" x14ac:dyDescent="0.2">
      <c r="A30" s="88"/>
      <c r="B30" s="88"/>
      <c r="C30" s="58"/>
      <c r="D30" s="58"/>
      <c r="E30" s="58"/>
      <c r="F30" s="58"/>
      <c r="G30" s="58"/>
      <c r="H30" s="58"/>
      <c r="I30" s="58"/>
      <c r="J30" s="58"/>
      <c r="K30" s="58"/>
      <c r="L30" s="56"/>
      <c r="M30" s="56"/>
      <c r="N30" s="56"/>
      <c r="O30" s="56"/>
      <c r="P30" s="56"/>
      <c r="Q30" s="56"/>
      <c r="R30" s="44"/>
    </row>
    <row r="31" spans="1:18" x14ac:dyDescent="0.2">
      <c r="A31" s="62"/>
      <c r="B31" s="56"/>
      <c r="C31" s="23"/>
      <c r="D31" s="23"/>
      <c r="E31" s="23"/>
      <c r="F31" s="23"/>
      <c r="G31" s="23"/>
      <c r="H31" s="23"/>
      <c r="I31" s="23"/>
      <c r="J31" s="23"/>
      <c r="K31" s="23"/>
      <c r="L31" s="56"/>
      <c r="M31" s="56"/>
      <c r="N31" s="56"/>
      <c r="O31" s="56"/>
      <c r="P31" s="56"/>
      <c r="Q31" s="56"/>
    </row>
    <row r="32" spans="1:18" s="14" customFormat="1" x14ac:dyDescent="0.2">
      <c r="A32" s="58"/>
      <c r="B32" s="58"/>
      <c r="C32" s="35"/>
      <c r="D32" s="35"/>
      <c r="E32" s="35"/>
      <c r="F32" s="35"/>
      <c r="G32" s="35"/>
      <c r="H32" s="35"/>
      <c r="I32" s="35"/>
      <c r="J32" s="35"/>
      <c r="K32" s="35"/>
      <c r="L32" s="56"/>
      <c r="M32" s="56"/>
      <c r="N32" s="56"/>
      <c r="O32" s="56"/>
      <c r="P32" s="56"/>
      <c r="Q32" s="56"/>
    </row>
    <row r="33" spans="1:17" s="14" customFormat="1" x14ac:dyDescent="0.2">
      <c r="A33" s="58"/>
      <c r="B33" s="58"/>
      <c r="C33" s="35"/>
      <c r="D33" s="35"/>
      <c r="E33" s="35"/>
      <c r="F33" s="35"/>
      <c r="G33" s="35"/>
      <c r="H33" s="35"/>
      <c r="I33" s="35"/>
      <c r="J33" s="35"/>
      <c r="K33" s="35"/>
      <c r="L33" s="56"/>
      <c r="M33" s="56"/>
      <c r="N33" s="56"/>
      <c r="O33" s="56"/>
      <c r="P33" s="56"/>
      <c r="Q33" s="56"/>
    </row>
    <row r="34" spans="1:17" s="14" customFormat="1" x14ac:dyDescent="0.2">
      <c r="A34" s="58"/>
      <c r="B34" s="58"/>
      <c r="C34" s="35"/>
      <c r="D34" s="35"/>
      <c r="E34" s="35"/>
      <c r="F34" s="35"/>
      <c r="G34" s="35"/>
      <c r="H34" s="35"/>
      <c r="I34" s="35"/>
      <c r="J34" s="35"/>
      <c r="K34" s="35"/>
      <c r="L34" s="56"/>
      <c r="M34" s="56"/>
      <c r="N34" s="56"/>
      <c r="O34" s="56"/>
      <c r="P34" s="56"/>
      <c r="Q34" s="56"/>
    </row>
    <row r="35" spans="1:17" s="14" customFormat="1" x14ac:dyDescent="0.2">
      <c r="A35" s="58"/>
      <c r="B35" s="58"/>
      <c r="C35" s="35"/>
      <c r="D35" s="35"/>
      <c r="E35" s="35"/>
      <c r="F35" s="35"/>
      <c r="G35" s="35"/>
      <c r="H35" s="35"/>
      <c r="I35" s="35"/>
      <c r="J35" s="35"/>
      <c r="K35" s="35"/>
      <c r="L35" s="56"/>
      <c r="M35" s="56"/>
      <c r="N35" s="56"/>
      <c r="O35" s="56"/>
      <c r="P35" s="56"/>
      <c r="Q35" s="56"/>
    </row>
    <row r="36" spans="1:17" s="14" customFormat="1" x14ac:dyDescent="0.2">
      <c r="A36" s="58"/>
      <c r="B36" s="58"/>
      <c r="C36" s="35"/>
      <c r="D36" s="35"/>
      <c r="E36" s="35"/>
      <c r="F36" s="35"/>
      <c r="G36" s="35"/>
      <c r="H36" s="35"/>
      <c r="I36" s="35"/>
      <c r="J36" s="35"/>
      <c r="K36" s="35"/>
      <c r="L36" s="56"/>
      <c r="M36" s="56"/>
      <c r="N36" s="56"/>
      <c r="O36" s="56"/>
      <c r="P36" s="56"/>
      <c r="Q36" s="56"/>
    </row>
    <row r="37" spans="1:17" s="14" customFormat="1" x14ac:dyDescent="0.2">
      <c r="A37" s="58"/>
      <c r="B37" s="58"/>
      <c r="C37" s="35"/>
      <c r="D37" s="35"/>
      <c r="E37" s="35"/>
      <c r="F37" s="35"/>
      <c r="G37" s="35"/>
      <c r="H37" s="35"/>
      <c r="I37" s="35"/>
      <c r="J37" s="35"/>
      <c r="K37" s="35"/>
      <c r="L37" s="56"/>
      <c r="M37" s="56"/>
      <c r="N37" s="56"/>
      <c r="O37" s="56"/>
      <c r="P37" s="56"/>
      <c r="Q37" s="56"/>
    </row>
    <row r="38" spans="1:17" x14ac:dyDescent="0.2">
      <c r="C38" s="98"/>
      <c r="D38" s="98"/>
      <c r="E38" s="98"/>
      <c r="F38" s="98"/>
      <c r="G38" s="98"/>
      <c r="H38" s="98"/>
      <c r="I38" s="98"/>
      <c r="J38" s="98"/>
    </row>
    <row r="39" spans="1:17" x14ac:dyDescent="0.2">
      <c r="C39" s="98"/>
      <c r="D39" s="98"/>
      <c r="E39" s="98"/>
      <c r="F39" s="98"/>
      <c r="G39" s="98"/>
      <c r="H39" s="98"/>
      <c r="I39" s="98"/>
      <c r="J39" s="98"/>
    </row>
    <row r="40" spans="1:17" x14ac:dyDescent="0.2">
      <c r="C40" s="98"/>
      <c r="D40" s="98"/>
      <c r="E40" s="98"/>
      <c r="F40" s="98"/>
      <c r="G40" s="98"/>
      <c r="H40" s="98"/>
      <c r="I40" s="98"/>
      <c r="J40" s="98"/>
    </row>
  </sheetData>
  <mergeCells count="4">
    <mergeCell ref="C5:F5"/>
    <mergeCell ref="M5:Q5"/>
    <mergeCell ref="H5:K5"/>
    <mergeCell ref="A22:B22"/>
  </mergeCells>
  <phoneticPr fontId="2" type="noConversion"/>
  <pageMargins left="0.17" right="0.16" top="0.27" bottom="0.17" header="0.18" footer="0.17"/>
  <pageSetup paperSize="5" scale="85" orientation="landscape" r:id="rId1"/>
  <headerFooter alignWithMargins="0">
    <oddFooter>&amp;C&amp;"Times New Roman,Regular"&amp;A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BD044-9F73-4083-A0D8-E9E0A6BC5886}">
  <sheetPr codeName="Sheet4">
    <tabColor indexed="26"/>
    <pageSetUpPr fitToPage="1"/>
  </sheetPr>
  <dimension ref="A1:X40"/>
  <sheetViews>
    <sheetView tabSelected="1" workbookViewId="0">
      <pane xSplit="2" ySplit="6" topLeftCell="C7" activePane="bottomRight" state="frozen"/>
      <selection pane="topRight" activeCell="C1" sqref="C1"/>
      <selection pane="bottomLeft" activeCell="A7" sqref="A7"/>
      <selection pane="bottomRight" activeCell="L5" sqref="L5:L6"/>
    </sheetView>
  </sheetViews>
  <sheetFormatPr defaultColWidth="9.7109375" defaultRowHeight="12.75" x14ac:dyDescent="0.2"/>
  <cols>
    <col min="1" max="1" width="2.140625" style="13" customWidth="1"/>
    <col min="2" max="2" width="39.5703125" style="13" customWidth="1"/>
    <col min="3" max="11" width="10.140625" style="13" customWidth="1"/>
    <col min="12" max="12" width="9.140625" style="40" customWidth="1"/>
    <col min="13" max="16" width="5" style="40" bestFit="1" customWidth="1"/>
    <col min="17" max="17" width="27" style="13" bestFit="1" customWidth="1"/>
    <col min="18" max="16384" width="9.7109375" style="13"/>
  </cols>
  <sheetData>
    <row r="1" spans="1:24" s="11" customFormat="1" ht="15.75" x14ac:dyDescent="0.25">
      <c r="A1" s="72" t="str">
        <f>IF('General Fund'!A1="{ENTER NAME OF LOCAL GOVERNMENT HERE}","{Enter name of local government on General Fund page}",'General Fund'!A1)</f>
        <v>{Enter name of local government on General Fund page}</v>
      </c>
      <c r="B1" s="73"/>
      <c r="C1" s="73"/>
      <c r="D1" s="73"/>
      <c r="E1" s="73"/>
      <c r="F1" s="73"/>
      <c r="G1" s="73"/>
      <c r="H1" s="73"/>
      <c r="I1" s="73"/>
      <c r="J1" s="73"/>
      <c r="K1" s="73"/>
      <c r="L1" s="73"/>
      <c r="M1" s="73"/>
      <c r="N1" s="73"/>
      <c r="O1" s="73"/>
      <c r="P1" s="73"/>
      <c r="Q1" s="73"/>
    </row>
    <row r="2" spans="1:24" s="11" customFormat="1" ht="15.75" x14ac:dyDescent="0.25">
      <c r="A2" s="12" t="str">
        <f>'General Fund'!A2</f>
        <v>Four Year Financial Plan, Fiscal Years</v>
      </c>
      <c r="C2" s="12" t="str">
        <f>'General Fund'!C2</f>
        <v>2022-2025</v>
      </c>
      <c r="E2" s="73"/>
      <c r="F2" s="73"/>
      <c r="G2" s="73"/>
      <c r="H2" s="73"/>
      <c r="I2" s="73"/>
      <c r="J2" s="73"/>
      <c r="K2" s="73"/>
      <c r="L2" s="73"/>
      <c r="M2" s="73"/>
      <c r="N2" s="73"/>
      <c r="O2" s="73"/>
      <c r="P2" s="73"/>
      <c r="Q2" s="73"/>
    </row>
    <row r="3" spans="1:24" s="11" customFormat="1" ht="15.75" x14ac:dyDescent="0.25">
      <c r="A3" s="74" t="s">
        <v>29</v>
      </c>
      <c r="B3" s="75"/>
      <c r="C3" s="73"/>
      <c r="D3" s="73"/>
      <c r="E3" s="73"/>
      <c r="F3" s="73"/>
      <c r="G3" s="73"/>
      <c r="H3" s="73"/>
      <c r="I3" s="73"/>
      <c r="J3" s="73"/>
      <c r="K3" s="73"/>
      <c r="L3" s="73"/>
      <c r="M3" s="73"/>
      <c r="N3" s="73"/>
      <c r="O3" s="73"/>
      <c r="P3" s="73"/>
      <c r="Q3" s="73"/>
    </row>
    <row r="4" spans="1:24" ht="13.5" thickBot="1" x14ac:dyDescent="0.25">
      <c r="A4" s="58"/>
      <c r="B4" s="56"/>
      <c r="C4" s="56"/>
      <c r="D4" s="56"/>
      <c r="E4" s="56"/>
      <c r="F4" s="56"/>
      <c r="G4" s="56"/>
      <c r="H4" s="56"/>
      <c r="I4" s="56"/>
      <c r="J4" s="56"/>
      <c r="K4" s="56"/>
      <c r="L4" s="56"/>
      <c r="M4" s="56"/>
      <c r="N4" s="56"/>
      <c r="O4" s="56"/>
      <c r="P4" s="56"/>
      <c r="Q4" s="56"/>
    </row>
    <row r="5" spans="1:24" ht="39" customHeight="1" thickTop="1" x14ac:dyDescent="0.2">
      <c r="A5" s="56"/>
      <c r="B5" s="58"/>
      <c r="C5" s="134" t="s">
        <v>3</v>
      </c>
      <c r="D5" s="135"/>
      <c r="E5" s="135"/>
      <c r="F5" s="135"/>
      <c r="G5" s="76" t="s">
        <v>8</v>
      </c>
      <c r="H5" s="135" t="s">
        <v>4</v>
      </c>
      <c r="I5" s="135"/>
      <c r="J5" s="135"/>
      <c r="K5" s="137"/>
      <c r="L5" s="128" t="str">
        <f>'General Fund'!L4</f>
        <v>Avg Ann Increase 2017- present</v>
      </c>
      <c r="M5" s="136" t="s">
        <v>14</v>
      </c>
      <c r="N5" s="136"/>
      <c r="O5" s="136"/>
      <c r="P5" s="136"/>
      <c r="Q5" s="136"/>
    </row>
    <row r="6" spans="1:24" s="51" customFormat="1" x14ac:dyDescent="0.2">
      <c r="B6" s="52"/>
      <c r="C6" s="53">
        <f>'General Fund'!C5</f>
        <v>2017</v>
      </c>
      <c r="D6" s="53">
        <f>'General Fund'!D5</f>
        <v>2018</v>
      </c>
      <c r="E6" s="53">
        <f>'General Fund'!E5</f>
        <v>2019</v>
      </c>
      <c r="F6" s="53">
        <f>'General Fund'!F5</f>
        <v>2020</v>
      </c>
      <c r="G6" s="77">
        <f>'General Fund'!G5</f>
        <v>2021</v>
      </c>
      <c r="H6" s="53">
        <f>'General Fund'!H5</f>
        <v>2022</v>
      </c>
      <c r="I6" s="53">
        <f>'General Fund'!I5</f>
        <v>2023</v>
      </c>
      <c r="J6" s="53">
        <f>'General Fund'!J5</f>
        <v>2024</v>
      </c>
      <c r="K6" s="53">
        <f>'General Fund'!K5</f>
        <v>2025</v>
      </c>
      <c r="L6" s="128"/>
      <c r="M6" s="53">
        <f>'General Fund'!M5</f>
        <v>2022</v>
      </c>
      <c r="N6" s="53">
        <f>'General Fund'!N5</f>
        <v>2023</v>
      </c>
      <c r="O6" s="53">
        <f>'General Fund'!O5</f>
        <v>2024</v>
      </c>
      <c r="P6" s="53">
        <f>'General Fund'!P5</f>
        <v>2025</v>
      </c>
      <c r="Q6" s="53" t="str">
        <f>'General Fund'!Q5</f>
        <v>Description</v>
      </c>
    </row>
    <row r="7" spans="1:24" ht="22.5" customHeight="1" x14ac:dyDescent="0.2">
      <c r="A7" s="58" t="s">
        <v>1</v>
      </c>
      <c r="B7" s="56"/>
      <c r="C7" s="56"/>
      <c r="D7" s="56"/>
      <c r="E7" s="56"/>
      <c r="F7" s="56"/>
      <c r="G7" s="57"/>
      <c r="H7" s="56"/>
      <c r="I7" s="56"/>
      <c r="J7" s="56"/>
      <c r="K7" s="56"/>
      <c r="L7" s="58"/>
      <c r="M7" s="58"/>
      <c r="N7" s="58"/>
      <c r="O7" s="58"/>
      <c r="P7" s="58"/>
      <c r="Q7" s="58"/>
    </row>
    <row r="8" spans="1:24" x14ac:dyDescent="0.2">
      <c r="A8" s="56"/>
      <c r="B8" s="56" t="s">
        <v>42</v>
      </c>
      <c r="C8" s="21"/>
      <c r="D8" s="21"/>
      <c r="E8" s="21"/>
      <c r="F8" s="21"/>
      <c r="G8" s="22"/>
      <c r="H8" s="78" t="str">
        <f t="shared" ref="H8:K11" si="0">IF(M8="","",G8*(1+M8))</f>
        <v/>
      </c>
      <c r="I8" s="78" t="str">
        <f t="shared" si="0"/>
        <v/>
      </c>
      <c r="J8" s="78" t="str">
        <f t="shared" si="0"/>
        <v/>
      </c>
      <c r="K8" s="78" t="str">
        <f t="shared" si="0"/>
        <v/>
      </c>
      <c r="L8" s="24" t="str">
        <f>IF(C8="","",IF(AND(G8&gt;=0,G8&lt;&gt;"",C8&gt;0),(G8/C8)^(1/4)-1,IF(AND(F8&gt;=0,C8&gt;0),(F8/C8)^(1/3)-1,"N/A")))</f>
        <v/>
      </c>
      <c r="M8" s="79"/>
      <c r="N8" s="25"/>
      <c r="O8" s="25"/>
      <c r="P8" s="25"/>
      <c r="Q8" s="46"/>
    </row>
    <row r="9" spans="1:24" x14ac:dyDescent="0.2">
      <c r="A9" s="56"/>
      <c r="B9" s="56" t="s">
        <v>33</v>
      </c>
      <c r="C9" s="21"/>
      <c r="D9" s="21"/>
      <c r="E9" s="21"/>
      <c r="F9" s="21"/>
      <c r="G9" s="22"/>
      <c r="H9" s="78" t="str">
        <f t="shared" si="0"/>
        <v/>
      </c>
      <c r="I9" s="78" t="str">
        <f t="shared" si="0"/>
        <v/>
      </c>
      <c r="J9" s="78" t="str">
        <f t="shared" si="0"/>
        <v/>
      </c>
      <c r="K9" s="78" t="str">
        <f t="shared" si="0"/>
        <v/>
      </c>
      <c r="L9" s="24" t="str">
        <f>IF(C9="","",IF(AND(G9&gt;=0,G9&lt;&gt;"",C9&gt;0),(G9/C9)^(1/4)-1,IF(AND(F9&gt;=0,C9&gt;0),(F9/C9)^(1/3)-1,"N/A")))</f>
        <v/>
      </c>
      <c r="M9" s="79"/>
      <c r="N9" s="25"/>
      <c r="O9" s="25"/>
      <c r="P9" s="25"/>
      <c r="Q9" s="46"/>
    </row>
    <row r="10" spans="1:24" x14ac:dyDescent="0.2">
      <c r="A10" s="56"/>
      <c r="B10" s="56" t="s">
        <v>67</v>
      </c>
      <c r="C10" s="21"/>
      <c r="D10" s="21"/>
      <c r="E10" s="21"/>
      <c r="F10" s="21"/>
      <c r="G10" s="22"/>
      <c r="H10" s="78" t="str">
        <f>IF(M10="","",G10*(1+M10))</f>
        <v/>
      </c>
      <c r="I10" s="78" t="str">
        <f>IF(N10="","",H10*(1+N10))</f>
        <v/>
      </c>
      <c r="J10" s="78" t="str">
        <f>IF(O10="","",I10*(1+O10))</f>
        <v/>
      </c>
      <c r="K10" s="78" t="str">
        <f>IF(P10="","",J10*(1+P10))</f>
        <v/>
      </c>
      <c r="L10" s="24" t="str">
        <f>IF(C10="","",IF(AND(G10&gt;=0,G10&lt;&gt;"",C10&gt;0),(G10/C10)^(1/4)-1,IF(AND(F10&gt;=0,C10&gt;0),(F10/C10)^(1/3)-1,"N/A")))</f>
        <v/>
      </c>
      <c r="M10" s="79"/>
      <c r="N10" s="25"/>
      <c r="O10" s="25"/>
      <c r="P10" s="25"/>
      <c r="Q10" s="46"/>
    </row>
    <row r="11" spans="1:24" x14ac:dyDescent="0.2">
      <c r="A11" s="56"/>
      <c r="B11" s="56" t="s">
        <v>32</v>
      </c>
      <c r="C11" s="21"/>
      <c r="D11" s="21"/>
      <c r="E11" s="21"/>
      <c r="F11" s="21"/>
      <c r="G11" s="22"/>
      <c r="H11" s="78" t="str">
        <f t="shared" si="0"/>
        <v/>
      </c>
      <c r="I11" s="78" t="str">
        <f t="shared" si="0"/>
        <v/>
      </c>
      <c r="J11" s="78" t="str">
        <f t="shared" si="0"/>
        <v/>
      </c>
      <c r="K11" s="78" t="str">
        <f t="shared" si="0"/>
        <v/>
      </c>
      <c r="L11" s="24" t="str">
        <f>IF(C11="","",IF(AND(G11&gt;=0,G11&lt;&gt;"",C11&gt;0),(G11/C11)^(1/4)-1,IF(AND(F11&gt;=0,C11&gt;0),(F11/C11)^(1/3)-1,"N/A")))</f>
        <v/>
      </c>
      <c r="M11" s="79"/>
      <c r="N11" s="25"/>
      <c r="O11" s="25"/>
      <c r="P11" s="25"/>
      <c r="Q11" s="46"/>
    </row>
    <row r="12" spans="1:24" s="14" customFormat="1" x14ac:dyDescent="0.2">
      <c r="A12" s="58"/>
      <c r="B12" s="32" t="s">
        <v>71</v>
      </c>
      <c r="C12" s="32">
        <f t="shared" ref="C12:K12" si="1">SUM(C8:C11)</f>
        <v>0</v>
      </c>
      <c r="D12" s="32">
        <f t="shared" si="1"/>
        <v>0</v>
      </c>
      <c r="E12" s="32">
        <f t="shared" si="1"/>
        <v>0</v>
      </c>
      <c r="F12" s="32">
        <f t="shared" si="1"/>
        <v>0</v>
      </c>
      <c r="G12" s="80">
        <f t="shared" si="1"/>
        <v>0</v>
      </c>
      <c r="H12" s="35">
        <f t="shared" si="1"/>
        <v>0</v>
      </c>
      <c r="I12" s="35">
        <f t="shared" si="1"/>
        <v>0</v>
      </c>
      <c r="J12" s="35">
        <f t="shared" si="1"/>
        <v>0</v>
      </c>
      <c r="K12" s="35">
        <f t="shared" si="1"/>
        <v>0</v>
      </c>
      <c r="L12" s="81" t="str">
        <f>IF(AND(G12&gt;0,C12&gt;0),(G12/C12)^(1/4)-1,IF(AND(G12&lt;=0,C12&gt;0),(F12/C12)^(1/3)-1,""))</f>
        <v/>
      </c>
      <c r="M12" s="37" t="str">
        <f>IF(G12&lt;=0,"",(H12-G12)/G12)</f>
        <v/>
      </c>
      <c r="N12" s="37" t="str">
        <f>IF(H12&lt;=0,"",(I12-H12)/H12)</f>
        <v/>
      </c>
      <c r="O12" s="37" t="str">
        <f>IF(I12&lt;=0,"",(J12-I12)/I12)</f>
        <v/>
      </c>
      <c r="P12" s="37" t="str">
        <f>IF(J12&lt;=0,"",(K12-J12)/J12)</f>
        <v/>
      </c>
      <c r="Q12" s="58"/>
    </row>
    <row r="13" spans="1:24" ht="21" customHeight="1" x14ac:dyDescent="0.2">
      <c r="A13" s="58" t="s">
        <v>2</v>
      </c>
      <c r="B13" s="56"/>
      <c r="C13" s="56"/>
      <c r="D13" s="56"/>
      <c r="E13" s="56"/>
      <c r="F13" s="56"/>
      <c r="G13" s="57"/>
      <c r="H13" s="56"/>
      <c r="I13" s="56"/>
      <c r="J13" s="56"/>
      <c r="K13" s="56"/>
      <c r="L13" s="38"/>
      <c r="Q13" s="56"/>
    </row>
    <row r="14" spans="1:24" x14ac:dyDescent="0.2">
      <c r="A14" s="56"/>
      <c r="B14" s="13" t="s">
        <v>37</v>
      </c>
      <c r="C14" s="21"/>
      <c r="D14" s="21"/>
      <c r="E14" s="21"/>
      <c r="F14" s="21"/>
      <c r="G14" s="22"/>
      <c r="H14" s="78" t="str">
        <f t="shared" ref="H14:K19" si="2">IF(M14="","",G14*(1+M14))</f>
        <v/>
      </c>
      <c r="I14" s="78" t="str">
        <f t="shared" si="2"/>
        <v/>
      </c>
      <c r="J14" s="78" t="str">
        <f t="shared" si="2"/>
        <v/>
      </c>
      <c r="K14" s="78" t="str">
        <f t="shared" si="2"/>
        <v/>
      </c>
      <c r="L14" s="24" t="str">
        <f t="shared" ref="L14:L19" si="3">IF(C14="","",IF(AND(G14&gt;=0,G14&lt;&gt;"",C14&gt;0),(G14/C14)^(1/4)-1,IF(AND(F14&gt;=0,C14&gt;0),(F14/C14)^(1/3)-1,"N/A")))</f>
        <v/>
      </c>
      <c r="M14" s="82"/>
      <c r="N14" s="82"/>
      <c r="O14" s="82"/>
      <c r="P14" s="82"/>
      <c r="Q14" s="46"/>
    </row>
    <row r="15" spans="1:24" x14ac:dyDescent="0.2">
      <c r="A15" s="56"/>
      <c r="B15" s="13" t="s">
        <v>38</v>
      </c>
      <c r="C15" s="21"/>
      <c r="D15" s="21"/>
      <c r="E15" s="21"/>
      <c r="F15" s="21"/>
      <c r="G15" s="22"/>
      <c r="H15" s="78" t="str">
        <f t="shared" si="2"/>
        <v/>
      </c>
      <c r="I15" s="78" t="str">
        <f t="shared" si="2"/>
        <v/>
      </c>
      <c r="J15" s="78" t="str">
        <f t="shared" si="2"/>
        <v/>
      </c>
      <c r="K15" s="78" t="str">
        <f t="shared" si="2"/>
        <v/>
      </c>
      <c r="L15" s="24" t="str">
        <f t="shared" si="3"/>
        <v/>
      </c>
      <c r="M15" s="82"/>
      <c r="N15" s="82"/>
      <c r="O15" s="82"/>
      <c r="P15" s="82"/>
      <c r="Q15" s="46"/>
    </row>
    <row r="16" spans="1:24" x14ac:dyDescent="0.2">
      <c r="A16" s="56"/>
      <c r="B16" s="30" t="s">
        <v>39</v>
      </c>
      <c r="C16" s="21"/>
      <c r="D16" s="21"/>
      <c r="E16" s="21"/>
      <c r="F16" s="21"/>
      <c r="G16" s="22"/>
      <c r="H16" s="78" t="str">
        <f t="shared" si="2"/>
        <v/>
      </c>
      <c r="I16" s="78" t="str">
        <f t="shared" si="2"/>
        <v/>
      </c>
      <c r="J16" s="78" t="str">
        <f t="shared" si="2"/>
        <v/>
      </c>
      <c r="K16" s="78" t="str">
        <f t="shared" si="2"/>
        <v/>
      </c>
      <c r="L16" s="24" t="str">
        <f t="shared" si="3"/>
        <v/>
      </c>
      <c r="M16" s="82"/>
      <c r="N16" s="82"/>
      <c r="O16" s="82"/>
      <c r="P16" s="82"/>
      <c r="Q16" s="46"/>
      <c r="T16" s="44"/>
      <c r="U16" s="44"/>
      <c r="V16" s="44"/>
      <c r="W16" s="44"/>
      <c r="X16" s="44"/>
    </row>
    <row r="17" spans="1:18" x14ac:dyDescent="0.2">
      <c r="A17" s="56"/>
      <c r="B17" s="13" t="s">
        <v>40</v>
      </c>
      <c r="C17" s="21"/>
      <c r="D17" s="21"/>
      <c r="E17" s="21"/>
      <c r="F17" s="21"/>
      <c r="G17" s="22"/>
      <c r="H17" s="83"/>
      <c r="I17" s="84"/>
      <c r="J17" s="84"/>
      <c r="K17" s="84"/>
      <c r="L17" s="24" t="str">
        <f t="shared" si="3"/>
        <v/>
      </c>
      <c r="M17" s="82"/>
      <c r="N17" s="82"/>
      <c r="O17" s="82"/>
      <c r="P17" s="82"/>
      <c r="Q17" s="46"/>
    </row>
    <row r="18" spans="1:18" s="31" customFormat="1" x14ac:dyDescent="0.2">
      <c r="A18" s="62"/>
      <c r="B18" s="13" t="s">
        <v>41</v>
      </c>
      <c r="C18" s="21"/>
      <c r="D18" s="21"/>
      <c r="E18" s="21"/>
      <c r="F18" s="21"/>
      <c r="G18" s="22"/>
      <c r="H18" s="78" t="str">
        <f t="shared" si="2"/>
        <v/>
      </c>
      <c r="I18" s="78" t="str">
        <f t="shared" si="2"/>
        <v/>
      </c>
      <c r="J18" s="78" t="str">
        <f t="shared" si="2"/>
        <v/>
      </c>
      <c r="K18" s="78" t="str">
        <f t="shared" si="2"/>
        <v/>
      </c>
      <c r="L18" s="24" t="str">
        <f t="shared" si="3"/>
        <v/>
      </c>
      <c r="M18" s="82"/>
      <c r="N18" s="82"/>
      <c r="O18" s="82"/>
      <c r="P18" s="82"/>
      <c r="Q18" s="46"/>
    </row>
    <row r="19" spans="1:18" x14ac:dyDescent="0.2">
      <c r="B19" s="13" t="s">
        <v>67</v>
      </c>
      <c r="C19" s="21"/>
      <c r="D19" s="21"/>
      <c r="E19" s="21"/>
      <c r="F19" s="21"/>
      <c r="G19" s="22"/>
      <c r="H19" s="78" t="str">
        <f t="shared" si="2"/>
        <v/>
      </c>
      <c r="I19" s="78" t="str">
        <f t="shared" si="2"/>
        <v/>
      </c>
      <c r="J19" s="78" t="str">
        <f t="shared" si="2"/>
        <v/>
      </c>
      <c r="K19" s="78" t="str">
        <f t="shared" si="2"/>
        <v/>
      </c>
      <c r="L19" s="24" t="str">
        <f t="shared" si="3"/>
        <v/>
      </c>
      <c r="M19" s="82"/>
      <c r="N19" s="82"/>
      <c r="O19" s="82"/>
      <c r="P19" s="82"/>
      <c r="Q19" s="28"/>
      <c r="R19" s="44"/>
    </row>
    <row r="20" spans="1:18" s="14" customFormat="1" x14ac:dyDescent="0.2">
      <c r="A20" s="58"/>
      <c r="B20" s="14" t="s">
        <v>72</v>
      </c>
      <c r="C20" s="35">
        <f>SUM(C14:C19)</f>
        <v>0</v>
      </c>
      <c r="D20" s="35">
        <f t="shared" ref="D20:K20" si="4">SUM(D14:D19)</f>
        <v>0</v>
      </c>
      <c r="E20" s="35">
        <f t="shared" si="4"/>
        <v>0</v>
      </c>
      <c r="F20" s="35">
        <f t="shared" si="4"/>
        <v>0</v>
      </c>
      <c r="G20" s="55">
        <f t="shared" si="4"/>
        <v>0</v>
      </c>
      <c r="H20" s="35">
        <f t="shared" si="4"/>
        <v>0</v>
      </c>
      <c r="I20" s="35">
        <f t="shared" si="4"/>
        <v>0</v>
      </c>
      <c r="J20" s="35">
        <f t="shared" si="4"/>
        <v>0</v>
      </c>
      <c r="K20" s="35">
        <f t="shared" si="4"/>
        <v>0</v>
      </c>
      <c r="L20" s="81" t="str">
        <f>IF(AND(G20&gt;0,C20&gt;0),(G20/C20)^(1/4)-1,IF(AND(G20&lt;=0,C20&gt;0),(F20/C20)^(1/3)-1,""))</f>
        <v/>
      </c>
      <c r="M20" s="37" t="str">
        <f>IF(G20&lt;=0,"",(H20-G20)/G20)</f>
        <v/>
      </c>
      <c r="N20" s="37" t="str">
        <f>IF(H20&lt;=0,"",(I20-H20)/H20)</f>
        <v/>
      </c>
      <c r="O20" s="37" t="str">
        <f>IF(I20&lt;=0,"",(J20-I20)/I20)</f>
        <v/>
      </c>
      <c r="P20" s="37" t="str">
        <f>IF(J20&lt;=0,"",(K20-J20)/J20)</f>
        <v/>
      </c>
      <c r="Q20" s="58"/>
    </row>
    <row r="21" spans="1:18" x14ac:dyDescent="0.2">
      <c r="B21" s="58"/>
      <c r="C21" s="86"/>
      <c r="D21" s="86"/>
      <c r="E21" s="86"/>
      <c r="F21" s="86"/>
      <c r="G21" s="87"/>
      <c r="H21" s="86"/>
      <c r="I21" s="86"/>
      <c r="J21" s="86"/>
      <c r="K21" s="86"/>
      <c r="L21" s="86"/>
      <c r="M21" s="37"/>
      <c r="N21" s="86"/>
      <c r="O21" s="86"/>
      <c r="P21" s="86"/>
      <c r="Q21" s="86"/>
    </row>
    <row r="22" spans="1:18" x14ac:dyDescent="0.2">
      <c r="A22" s="138" t="s">
        <v>10</v>
      </c>
      <c r="B22" s="138"/>
      <c r="C22" s="35">
        <f>C12-C20</f>
        <v>0</v>
      </c>
      <c r="D22" s="35">
        <f t="shared" ref="D22:K22" si="5">D12-D20</f>
        <v>0</v>
      </c>
      <c r="E22" s="35">
        <f t="shared" si="5"/>
        <v>0</v>
      </c>
      <c r="F22" s="35">
        <f t="shared" si="5"/>
        <v>0</v>
      </c>
      <c r="G22" s="55">
        <f t="shared" si="5"/>
        <v>0</v>
      </c>
      <c r="H22" s="35">
        <f t="shared" si="5"/>
        <v>0</v>
      </c>
      <c r="I22" s="35">
        <f t="shared" si="5"/>
        <v>0</v>
      </c>
      <c r="J22" s="35">
        <f t="shared" si="5"/>
        <v>0</v>
      </c>
      <c r="K22" s="35">
        <f t="shared" si="5"/>
        <v>0</v>
      </c>
      <c r="L22" s="56"/>
      <c r="M22" s="56"/>
      <c r="N22" s="56"/>
      <c r="O22" s="56"/>
      <c r="P22" s="56"/>
      <c r="Q22" s="56"/>
      <c r="R22" s="44"/>
    </row>
    <row r="23" spans="1:18" x14ac:dyDescent="0.2">
      <c r="A23" s="88"/>
      <c r="B23" s="88"/>
      <c r="C23" s="58"/>
      <c r="D23" s="58"/>
      <c r="E23" s="58"/>
      <c r="F23" s="58"/>
      <c r="G23" s="89"/>
      <c r="H23" s="58"/>
      <c r="I23" s="58"/>
      <c r="J23" s="58"/>
      <c r="K23" s="58"/>
      <c r="L23" s="56"/>
      <c r="M23" s="56"/>
      <c r="N23" s="56"/>
      <c r="O23" s="56"/>
      <c r="P23" s="56"/>
      <c r="Q23" s="56"/>
      <c r="R23" s="44"/>
    </row>
    <row r="24" spans="1:18" x14ac:dyDescent="0.2">
      <c r="A24" s="58" t="s">
        <v>21</v>
      </c>
      <c r="B24" s="56"/>
      <c r="C24" s="56"/>
      <c r="D24" s="56"/>
      <c r="E24" s="56"/>
      <c r="F24" s="56"/>
      <c r="G24" s="57"/>
      <c r="H24" s="56"/>
      <c r="I24" s="56"/>
      <c r="J24" s="56"/>
      <c r="K24" s="56"/>
      <c r="L24" s="44"/>
      <c r="M24" s="13"/>
      <c r="N24" s="13"/>
      <c r="O24" s="13"/>
      <c r="P24" s="13"/>
    </row>
    <row r="25" spans="1:18" s="23" customFormat="1" x14ac:dyDescent="0.2">
      <c r="B25" s="59" t="s">
        <v>7</v>
      </c>
      <c r="C25" s="21"/>
      <c r="D25" s="21"/>
      <c r="E25" s="21"/>
      <c r="F25" s="21"/>
      <c r="G25" s="22"/>
      <c r="H25" s="45">
        <f>G26</f>
        <v>0</v>
      </c>
      <c r="I25" s="45">
        <f>H26</f>
        <v>0</v>
      </c>
      <c r="J25" s="45">
        <f>I26</f>
        <v>0</v>
      </c>
      <c r="K25" s="45">
        <f>J26</f>
        <v>0</v>
      </c>
    </row>
    <row r="26" spans="1:18" x14ac:dyDescent="0.2">
      <c r="A26" s="56"/>
      <c r="B26" s="61" t="s">
        <v>6</v>
      </c>
      <c r="C26" s="21"/>
      <c r="D26" s="21"/>
      <c r="E26" s="21"/>
      <c r="F26" s="21"/>
      <c r="G26" s="22"/>
      <c r="H26" s="45">
        <f>H22+H25</f>
        <v>0</v>
      </c>
      <c r="I26" s="45">
        <f>I22+I25</f>
        <v>0</v>
      </c>
      <c r="J26" s="45">
        <f>J22+J25</f>
        <v>0</v>
      </c>
      <c r="K26" s="45">
        <f>K22+K25</f>
        <v>0</v>
      </c>
      <c r="L26" s="44"/>
      <c r="M26" s="13"/>
      <c r="N26" s="13"/>
      <c r="O26" s="13"/>
      <c r="P26" s="13"/>
    </row>
    <row r="27" spans="1:18" x14ac:dyDescent="0.2">
      <c r="A27" s="62"/>
      <c r="B27" s="56" t="s">
        <v>78</v>
      </c>
      <c r="C27" s="21"/>
      <c r="D27" s="21"/>
      <c r="E27" s="21"/>
      <c r="F27" s="21"/>
      <c r="G27" s="22"/>
      <c r="H27" s="90"/>
      <c r="I27" s="90"/>
      <c r="J27" s="90"/>
      <c r="K27" s="90"/>
      <c r="L27" s="91"/>
      <c r="M27" s="13"/>
      <c r="N27" s="13"/>
      <c r="O27" s="13"/>
      <c r="P27" s="13"/>
    </row>
    <row r="28" spans="1:18" s="35" customFormat="1" x14ac:dyDescent="0.2">
      <c r="B28" s="66" t="s">
        <v>75</v>
      </c>
      <c r="C28" s="92"/>
      <c r="D28" s="92"/>
      <c r="E28" s="92"/>
      <c r="F28" s="92"/>
      <c r="G28" s="93"/>
      <c r="H28" s="94">
        <f>IF(AND(C20&gt;0, D20&gt;0,E20&gt;0, F20&gt;0), H26-H27,0)</f>
        <v>0</v>
      </c>
      <c r="I28" s="94">
        <f>IF(AND(D20&gt;0, E20&gt;0,F20&gt;0, G20&gt;0), I26-I27,0)</f>
        <v>0</v>
      </c>
      <c r="J28" s="94">
        <f>IF(AND(E20&gt;0, F20&gt;0,G20&gt;0, H20&gt;0), J26-J27,0)</f>
        <v>0</v>
      </c>
      <c r="K28" s="94">
        <f>IF(AND(F20&gt;0, G20&gt;0,H20&gt;0, I20&gt;0), K26-K27,0)</f>
        <v>0</v>
      </c>
    </row>
    <row r="29" spans="1:18" ht="13.5" thickBot="1" x14ac:dyDescent="0.25">
      <c r="B29" s="13" t="s">
        <v>76</v>
      </c>
      <c r="C29" s="95" t="str">
        <f>IF(C20&gt;0,C28/C20," ")</f>
        <v xml:space="preserve"> </v>
      </c>
      <c r="D29" s="95" t="str">
        <f t="shared" ref="D29:K29" si="6">IF(D20&gt;0,D28/D20," ")</f>
        <v xml:space="preserve"> </v>
      </c>
      <c r="E29" s="95" t="str">
        <f t="shared" si="6"/>
        <v xml:space="preserve"> </v>
      </c>
      <c r="F29" s="95" t="str">
        <f t="shared" si="6"/>
        <v xml:space="preserve"> </v>
      </c>
      <c r="G29" s="96" t="str">
        <f t="shared" si="6"/>
        <v xml:space="preserve"> </v>
      </c>
      <c r="H29" s="97" t="str">
        <f t="shared" si="6"/>
        <v xml:space="preserve"> </v>
      </c>
      <c r="I29" s="97" t="str">
        <f t="shared" si="6"/>
        <v xml:space="preserve"> </v>
      </c>
      <c r="J29" s="97" t="str">
        <f t="shared" si="6"/>
        <v xml:space="preserve"> </v>
      </c>
      <c r="K29" s="97" t="str">
        <f t="shared" si="6"/>
        <v xml:space="preserve"> </v>
      </c>
      <c r="L29" s="56"/>
      <c r="M29" s="56"/>
      <c r="N29" s="56"/>
      <c r="O29" s="56"/>
      <c r="P29" s="56"/>
      <c r="Q29" s="56"/>
      <c r="R29" s="44"/>
    </row>
    <row r="30" spans="1:18" ht="13.5" thickTop="1" x14ac:dyDescent="0.2">
      <c r="A30" s="88"/>
      <c r="B30" s="88"/>
      <c r="C30" s="58"/>
      <c r="D30" s="58"/>
      <c r="E30" s="58"/>
      <c r="F30" s="58"/>
      <c r="G30" s="58"/>
      <c r="H30" s="58"/>
      <c r="I30" s="58"/>
      <c r="J30" s="58"/>
      <c r="K30" s="58"/>
      <c r="L30" s="56"/>
      <c r="M30" s="56"/>
      <c r="N30" s="56"/>
      <c r="O30" s="56"/>
      <c r="P30" s="56"/>
      <c r="Q30" s="56"/>
      <c r="R30" s="44"/>
    </row>
    <row r="31" spans="1:18" x14ac:dyDescent="0.2">
      <c r="A31" s="62"/>
      <c r="B31" s="56"/>
      <c r="C31" s="23"/>
      <c r="D31" s="23"/>
      <c r="E31" s="23"/>
      <c r="F31" s="23"/>
      <c r="G31" s="23"/>
      <c r="H31" s="23"/>
      <c r="I31" s="23"/>
      <c r="J31" s="23"/>
      <c r="K31" s="23"/>
      <c r="L31" s="56"/>
      <c r="M31" s="56"/>
      <c r="N31" s="56"/>
      <c r="O31" s="56"/>
      <c r="P31" s="56"/>
      <c r="Q31" s="56"/>
    </row>
    <row r="32" spans="1:18" s="14" customFormat="1" x14ac:dyDescent="0.2">
      <c r="A32" s="58"/>
      <c r="B32" s="58"/>
      <c r="C32" s="35"/>
      <c r="D32" s="35"/>
      <c r="E32" s="35"/>
      <c r="F32" s="35"/>
      <c r="G32" s="35"/>
      <c r="H32" s="35"/>
      <c r="I32" s="35"/>
      <c r="J32" s="35"/>
      <c r="K32" s="35"/>
      <c r="L32" s="56"/>
      <c r="M32" s="56"/>
      <c r="N32" s="56"/>
      <c r="O32" s="56"/>
      <c r="P32" s="56"/>
      <c r="Q32" s="56"/>
    </row>
    <row r="33" spans="1:17" s="14" customFormat="1" x14ac:dyDescent="0.2">
      <c r="A33" s="58"/>
      <c r="B33" s="58"/>
      <c r="C33" s="35"/>
      <c r="D33" s="35"/>
      <c r="E33" s="35"/>
      <c r="F33" s="35"/>
      <c r="G33" s="35"/>
      <c r="H33" s="35"/>
      <c r="I33" s="35"/>
      <c r="J33" s="35"/>
      <c r="K33" s="35"/>
      <c r="L33" s="56"/>
      <c r="M33" s="56"/>
      <c r="N33" s="56"/>
      <c r="O33" s="56"/>
      <c r="P33" s="56"/>
      <c r="Q33" s="56"/>
    </row>
    <row r="34" spans="1:17" s="14" customFormat="1" x14ac:dyDescent="0.2">
      <c r="A34" s="58"/>
      <c r="B34" s="58"/>
      <c r="C34" s="35"/>
      <c r="D34" s="35"/>
      <c r="E34" s="35"/>
      <c r="F34" s="35"/>
      <c r="G34" s="35"/>
      <c r="H34" s="35"/>
      <c r="I34" s="35"/>
      <c r="J34" s="35"/>
      <c r="K34" s="35"/>
      <c r="L34" s="56"/>
      <c r="M34" s="56"/>
      <c r="N34" s="56"/>
      <c r="O34" s="56"/>
      <c r="P34" s="56"/>
      <c r="Q34" s="56"/>
    </row>
    <row r="35" spans="1:17" s="14" customFormat="1" x14ac:dyDescent="0.2">
      <c r="A35" s="58"/>
      <c r="B35" s="58"/>
      <c r="C35" s="35"/>
      <c r="D35" s="35"/>
      <c r="E35" s="35"/>
      <c r="F35" s="35"/>
      <c r="G35" s="35"/>
      <c r="H35" s="35"/>
      <c r="I35" s="35"/>
      <c r="J35" s="35"/>
      <c r="K35" s="35"/>
      <c r="L35" s="56"/>
      <c r="M35" s="56"/>
      <c r="N35" s="56"/>
      <c r="O35" s="56"/>
      <c r="P35" s="56"/>
      <c r="Q35" s="56"/>
    </row>
    <row r="36" spans="1:17" s="14" customFormat="1" x14ac:dyDescent="0.2">
      <c r="A36" s="58"/>
      <c r="B36" s="58"/>
      <c r="C36" s="35"/>
      <c r="D36" s="35"/>
      <c r="E36" s="35"/>
      <c r="F36" s="35"/>
      <c r="G36" s="35"/>
      <c r="H36" s="35"/>
      <c r="I36" s="35"/>
      <c r="J36" s="35"/>
      <c r="K36" s="35"/>
      <c r="L36" s="56"/>
      <c r="M36" s="56"/>
      <c r="N36" s="56"/>
      <c r="O36" s="56"/>
      <c r="P36" s="56"/>
      <c r="Q36" s="56"/>
    </row>
    <row r="37" spans="1:17" s="14" customFormat="1" x14ac:dyDescent="0.2">
      <c r="A37" s="58"/>
      <c r="B37" s="58"/>
      <c r="C37" s="35"/>
      <c r="D37" s="35"/>
      <c r="E37" s="35"/>
      <c r="F37" s="35"/>
      <c r="G37" s="35"/>
      <c r="H37" s="35"/>
      <c r="I37" s="35"/>
      <c r="J37" s="35"/>
      <c r="K37" s="35"/>
      <c r="L37" s="56"/>
      <c r="M37" s="56"/>
      <c r="N37" s="56"/>
      <c r="O37" s="56"/>
      <c r="P37" s="56"/>
      <c r="Q37" s="56"/>
    </row>
    <row r="38" spans="1:17" x14ac:dyDescent="0.2">
      <c r="C38" s="98"/>
      <c r="D38" s="98"/>
      <c r="E38" s="98"/>
      <c r="F38" s="98"/>
      <c r="G38" s="98"/>
      <c r="H38" s="98"/>
      <c r="I38" s="98"/>
      <c r="J38" s="98"/>
    </row>
    <row r="39" spans="1:17" x14ac:dyDescent="0.2">
      <c r="C39" s="98"/>
      <c r="D39" s="98"/>
      <c r="E39" s="98"/>
      <c r="F39" s="98"/>
      <c r="G39" s="98"/>
      <c r="H39" s="98"/>
      <c r="I39" s="98"/>
      <c r="J39" s="98"/>
    </row>
    <row r="40" spans="1:17" x14ac:dyDescent="0.2">
      <c r="C40" s="98"/>
      <c r="D40" s="98"/>
      <c r="E40" s="98"/>
      <c r="F40" s="98"/>
      <c r="G40" s="98"/>
      <c r="H40" s="98"/>
      <c r="I40" s="98"/>
      <c r="J40" s="98"/>
    </row>
  </sheetData>
  <mergeCells count="4">
    <mergeCell ref="A22:B22"/>
    <mergeCell ref="C5:F5"/>
    <mergeCell ref="M5:Q5"/>
    <mergeCell ref="H5:K5"/>
  </mergeCells>
  <phoneticPr fontId="2" type="noConversion"/>
  <pageMargins left="0.41" right="0.16" top="0.24" bottom="0.32" header="0.21" footer="0.17"/>
  <pageSetup paperSize="5" scale="85" orientation="landscape" r:id="rId1"/>
  <headerFooter alignWithMargins="0">
    <oddFooter>&amp;C&amp;"Times New Roman,Regular"&amp;A</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B275-AE74-4103-931B-88A973ABF9E2}">
  <sheetPr codeName="Sheet5">
    <tabColor indexed="47"/>
    <pageSetUpPr fitToPage="1"/>
  </sheetPr>
  <dimension ref="A1:R71"/>
  <sheetViews>
    <sheetView workbookViewId="0">
      <pane xSplit="2" ySplit="5" topLeftCell="C6" activePane="bottomRight" state="frozen"/>
      <selection pane="topRight" activeCell="C1" sqref="C1"/>
      <selection pane="bottomLeft" activeCell="A6" sqref="A6"/>
      <selection pane="bottomRight" activeCell="L4" sqref="L4:L5"/>
    </sheetView>
  </sheetViews>
  <sheetFormatPr defaultColWidth="9.7109375" defaultRowHeight="12.75" x14ac:dyDescent="0.2"/>
  <cols>
    <col min="1" max="1" width="1.7109375" style="13" customWidth="1"/>
    <col min="2" max="2" width="34" style="13" customWidth="1"/>
    <col min="3" max="7" width="11.5703125" style="13" bestFit="1" customWidth="1"/>
    <col min="8" max="8" width="12.42578125" style="13" bestFit="1" customWidth="1"/>
    <col min="9" max="9" width="12.5703125" style="13" bestFit="1" customWidth="1"/>
    <col min="10" max="10" width="12.140625" style="13" bestFit="1" customWidth="1"/>
    <col min="11" max="11" width="12.5703125" style="13" bestFit="1" customWidth="1"/>
    <col min="12" max="12" width="9.85546875" style="13" bestFit="1" customWidth="1"/>
    <col min="13" max="13" width="6.85546875" style="13" bestFit="1" customWidth="1"/>
    <col min="14" max="14" width="6.140625" style="13" customWidth="1"/>
    <col min="15" max="15" width="6.85546875" style="13" bestFit="1" customWidth="1"/>
    <col min="16" max="16" width="6.28515625" style="13" bestFit="1" customWidth="1"/>
    <col min="17" max="17" width="47" style="13" bestFit="1" customWidth="1"/>
    <col min="18" max="16384" width="9.7109375" style="13"/>
  </cols>
  <sheetData>
    <row r="1" spans="1:18" s="11" customFormat="1" ht="15.75" x14ac:dyDescent="0.25">
      <c r="A1" s="72" t="str">
        <f>IF('General Fund'!A1="{ENTER NAME OF LOCAL GOVERNMENT HERE}","{Enter name of local government on General Fund page}",'General Fund'!A1)</f>
        <v>{Enter name of local government on General Fund page}</v>
      </c>
    </row>
    <row r="2" spans="1:18" s="11" customFormat="1" ht="15.75" x14ac:dyDescent="0.25">
      <c r="A2" s="12" t="str">
        <f>'General Fund'!A2</f>
        <v>Four Year Financial Plan, Fiscal Years</v>
      </c>
      <c r="D2" s="12" t="str">
        <f>'General Fund'!C2</f>
        <v>2022-2025</v>
      </c>
    </row>
    <row r="3" spans="1:18" s="11" customFormat="1" ht="16.5" thickBot="1" x14ac:dyDescent="0.3">
      <c r="A3" s="12" t="s">
        <v>68</v>
      </c>
    </row>
    <row r="4" spans="1:18" ht="38.25" customHeight="1" thickTop="1" x14ac:dyDescent="0.2">
      <c r="B4" s="14"/>
      <c r="C4" s="132" t="s">
        <v>3</v>
      </c>
      <c r="D4" s="132"/>
      <c r="E4" s="132"/>
      <c r="F4" s="132"/>
      <c r="G4" s="15" t="s">
        <v>8</v>
      </c>
      <c r="H4" s="132" t="s">
        <v>4</v>
      </c>
      <c r="I4" s="132"/>
      <c r="J4" s="132"/>
      <c r="K4" s="132"/>
      <c r="L4" s="128" t="str">
        <f>'General Fund'!L4</f>
        <v>Avg Ann Increase 2017- present</v>
      </c>
      <c r="M4" s="133" t="str">
        <f>'General Fund'!M4:Q4</f>
        <v>Assumptions</v>
      </c>
      <c r="N4" s="133"/>
      <c r="O4" s="133"/>
      <c r="P4" s="133"/>
      <c r="Q4" s="133"/>
    </row>
    <row r="5" spans="1:18" x14ac:dyDescent="0.2">
      <c r="B5" s="14"/>
      <c r="C5" s="16">
        <f>'General Fund'!C5</f>
        <v>2017</v>
      </c>
      <c r="D5" s="16">
        <f>'General Fund'!D5</f>
        <v>2018</v>
      </c>
      <c r="E5" s="16">
        <f>'General Fund'!E5</f>
        <v>2019</v>
      </c>
      <c r="F5" s="16">
        <f>'General Fund'!F5</f>
        <v>2020</v>
      </c>
      <c r="G5" s="17">
        <f>'General Fund'!G5</f>
        <v>2021</v>
      </c>
      <c r="H5" s="16">
        <f>'General Fund'!H5</f>
        <v>2022</v>
      </c>
      <c r="I5" s="16">
        <f>'General Fund'!I5</f>
        <v>2023</v>
      </c>
      <c r="J5" s="16">
        <f>'General Fund'!J5</f>
        <v>2024</v>
      </c>
      <c r="K5" s="16">
        <f>'General Fund'!K5</f>
        <v>2025</v>
      </c>
      <c r="L5" s="128"/>
      <c r="M5" s="16">
        <f>'General Fund'!M5</f>
        <v>2022</v>
      </c>
      <c r="N5" s="16">
        <f>'General Fund'!N5</f>
        <v>2023</v>
      </c>
      <c r="O5" s="16">
        <f>'General Fund'!O5</f>
        <v>2024</v>
      </c>
      <c r="P5" s="16">
        <f>'General Fund'!P5</f>
        <v>2025</v>
      </c>
      <c r="Q5" s="16" t="str">
        <f>'General Fund'!Q5</f>
        <v>Description</v>
      </c>
    </row>
    <row r="6" spans="1:18" x14ac:dyDescent="0.2">
      <c r="A6" s="14" t="s">
        <v>18</v>
      </c>
      <c r="C6" s="98"/>
      <c r="D6" s="98"/>
      <c r="E6" s="98"/>
      <c r="F6" s="98"/>
      <c r="G6" s="99"/>
      <c r="H6" s="44"/>
      <c r="I6" s="44"/>
      <c r="J6" s="44"/>
      <c r="K6" s="44"/>
      <c r="L6" s="24"/>
      <c r="M6" s="40"/>
      <c r="N6" s="40"/>
      <c r="O6" s="40"/>
      <c r="P6" s="40"/>
      <c r="Q6" s="44"/>
      <c r="R6" s="44"/>
    </row>
    <row r="7" spans="1:18" x14ac:dyDescent="0.2">
      <c r="A7" s="27"/>
      <c r="B7" s="13" t="s">
        <v>43</v>
      </c>
      <c r="C7" s="21"/>
      <c r="D7" s="21"/>
      <c r="E7" s="21"/>
      <c r="F7" s="21"/>
      <c r="G7" s="22"/>
      <c r="H7" s="44" t="str">
        <f t="shared" ref="H7:K8" si="0">IF(M7="","",G7*(1+M7))</f>
        <v/>
      </c>
      <c r="I7" s="44" t="str">
        <f t="shared" si="0"/>
        <v/>
      </c>
      <c r="J7" s="44" t="str">
        <f t="shared" si="0"/>
        <v/>
      </c>
      <c r="K7" s="44" t="str">
        <f t="shared" si="0"/>
        <v/>
      </c>
      <c r="L7" s="24" t="str">
        <f>IF(C7="","",IF(AND(G7&gt;=0,G7&lt;&gt;"",C7&gt;0),(G7/C7)^(1/4)-1,IF(AND(F7&gt;=0,C7&gt;0),(F7/C7)^(1/3)-1,"N/A")))</f>
        <v/>
      </c>
      <c r="M7" s="25"/>
      <c r="N7" s="25"/>
      <c r="O7" s="25"/>
      <c r="P7" s="25"/>
      <c r="Q7" s="28"/>
      <c r="R7" s="44"/>
    </row>
    <row r="8" spans="1:18" x14ac:dyDescent="0.2">
      <c r="A8" s="27"/>
      <c r="B8" s="13" t="s">
        <v>44</v>
      </c>
      <c r="C8" s="21"/>
      <c r="D8" s="21"/>
      <c r="E8" s="21"/>
      <c r="F8" s="21"/>
      <c r="G8" s="22"/>
      <c r="H8" s="44" t="str">
        <f t="shared" si="0"/>
        <v/>
      </c>
      <c r="I8" s="44" t="str">
        <f t="shared" si="0"/>
        <v/>
      </c>
      <c r="J8" s="44" t="str">
        <f t="shared" si="0"/>
        <v/>
      </c>
      <c r="K8" s="44" t="str">
        <f t="shared" si="0"/>
        <v/>
      </c>
      <c r="L8" s="24" t="str">
        <f>IF(C8="","",IF(AND(G8&gt;=0,G8&lt;&gt;"",C8&gt;0),(G8/C8)^(1/4)-1,IF(AND(F8&gt;=0,C8&gt;0),(F8/C8)^(1/3)-1,"N/A")))</f>
        <v/>
      </c>
      <c r="M8" s="25"/>
      <c r="N8" s="25"/>
      <c r="O8" s="25"/>
      <c r="P8" s="25"/>
      <c r="Q8" s="28"/>
      <c r="R8" s="44"/>
    </row>
    <row r="9" spans="1:18" x14ac:dyDescent="0.2">
      <c r="A9" s="27"/>
      <c r="B9" s="13" t="s">
        <v>45</v>
      </c>
      <c r="C9" s="100" t="str">
        <f>IF(C8="","",C7/C8*1000)</f>
        <v/>
      </c>
      <c r="D9" s="100" t="str">
        <f t="shared" ref="D9:K9" si="1">IF(D8="","",D7/D8*1000)</f>
        <v/>
      </c>
      <c r="E9" s="100" t="str">
        <f t="shared" si="1"/>
        <v/>
      </c>
      <c r="F9" s="100" t="str">
        <f t="shared" si="1"/>
        <v/>
      </c>
      <c r="G9" s="101" t="str">
        <f t="shared" si="1"/>
        <v/>
      </c>
      <c r="H9" s="100" t="str">
        <f t="shared" si="1"/>
        <v/>
      </c>
      <c r="I9" s="100" t="str">
        <f t="shared" si="1"/>
        <v/>
      </c>
      <c r="J9" s="100" t="str">
        <f t="shared" si="1"/>
        <v/>
      </c>
      <c r="K9" s="100" t="str">
        <f t="shared" si="1"/>
        <v/>
      </c>
      <c r="L9" s="24" t="str">
        <f>IF(C9="","",IF(AND(G9&gt;=0,G9&lt;&gt;"",C9&gt;0),(G9/C9)^(1/4)-1,IF(AND(F9&gt;=0,C9&gt;0),(F9/C9)^(1/3)-1,"N/A")))</f>
        <v/>
      </c>
      <c r="M9" s="47" t="s">
        <v>15</v>
      </c>
      <c r="N9" s="47" t="s">
        <v>15</v>
      </c>
      <c r="O9" s="47" t="s">
        <v>15</v>
      </c>
      <c r="P9" s="47" t="s">
        <v>15</v>
      </c>
      <c r="Q9" s="48" t="s">
        <v>53</v>
      </c>
      <c r="R9" s="44"/>
    </row>
    <row r="10" spans="1:18" x14ac:dyDescent="0.2">
      <c r="A10" s="27"/>
      <c r="C10" s="98"/>
      <c r="D10" s="98"/>
      <c r="E10" s="98"/>
      <c r="F10" s="98"/>
      <c r="G10" s="99"/>
      <c r="H10" s="65"/>
      <c r="I10" s="65"/>
      <c r="J10" s="65"/>
      <c r="K10" s="65"/>
      <c r="L10" s="102"/>
      <c r="M10" s="40"/>
      <c r="N10" s="40"/>
      <c r="O10" s="40"/>
      <c r="P10" s="40"/>
      <c r="Q10" s="44"/>
      <c r="R10" s="44"/>
    </row>
    <row r="11" spans="1:18" x14ac:dyDescent="0.2">
      <c r="A11" s="103" t="s">
        <v>19</v>
      </c>
      <c r="C11" s="98"/>
      <c r="D11" s="98"/>
      <c r="E11" s="98"/>
      <c r="F11" s="98"/>
      <c r="G11" s="99"/>
      <c r="H11" s="44"/>
      <c r="I11" s="44"/>
      <c r="J11" s="44"/>
      <c r="K11" s="44"/>
      <c r="L11" s="24"/>
      <c r="M11" s="40"/>
      <c r="N11" s="40"/>
      <c r="O11" s="40"/>
      <c r="P11" s="40"/>
      <c r="Q11" s="44"/>
      <c r="R11" s="44"/>
    </row>
    <row r="12" spans="1:18" ht="25.5" x14ac:dyDescent="0.2">
      <c r="A12" s="27"/>
      <c r="B12" s="104" t="s">
        <v>77</v>
      </c>
      <c r="C12" s="105"/>
      <c r="D12" s="105"/>
      <c r="E12" s="105"/>
      <c r="F12" s="105"/>
      <c r="G12" s="106"/>
      <c r="H12" s="107"/>
      <c r="I12" s="107"/>
      <c r="J12" s="107"/>
      <c r="K12" s="107"/>
      <c r="L12" s="24" t="str">
        <f>IF(C12="","",IF(AND(G12&gt;=0,G12&lt;&gt;"",C12&gt;0),(G12/C12)^(1/4)-1,IF(AND(F12&gt;=0,C12&gt;0),(F12/C12)^(1/3)-1,"N/A")))</f>
        <v/>
      </c>
      <c r="M12" s="47" t="s">
        <v>15</v>
      </c>
      <c r="N12" s="47" t="s">
        <v>15</v>
      </c>
      <c r="O12" s="47" t="s">
        <v>15</v>
      </c>
      <c r="P12" s="47" t="s">
        <v>15</v>
      </c>
      <c r="Q12" s="48" t="s">
        <v>25</v>
      </c>
      <c r="R12" s="44"/>
    </row>
    <row r="13" spans="1:18" x14ac:dyDescent="0.2">
      <c r="A13" s="27"/>
      <c r="B13" s="13" t="s">
        <v>46</v>
      </c>
      <c r="C13" s="98" t="str">
        <f>IF(C12="","",C8/C12)</f>
        <v/>
      </c>
      <c r="D13" s="98" t="str">
        <f t="shared" ref="D13:K13" si="2">IF(D12="","",D8/D12)</f>
        <v/>
      </c>
      <c r="E13" s="98" t="str">
        <f t="shared" si="2"/>
        <v/>
      </c>
      <c r="F13" s="98" t="str">
        <f t="shared" si="2"/>
        <v/>
      </c>
      <c r="G13" s="99" t="str">
        <f t="shared" si="2"/>
        <v/>
      </c>
      <c r="H13" s="44" t="str">
        <f t="shared" si="2"/>
        <v/>
      </c>
      <c r="I13" s="44" t="str">
        <f t="shared" si="2"/>
        <v/>
      </c>
      <c r="J13" s="44" t="str">
        <f t="shared" si="2"/>
        <v/>
      </c>
      <c r="K13" s="44" t="str">
        <f t="shared" si="2"/>
        <v/>
      </c>
      <c r="L13" s="24" t="str">
        <f>IF(C13="","",IF(AND(G13&gt;=0,G13&lt;&gt;"",C13&gt;0),(G13/C13)^(1/4)-1,IF(AND(F13&gt;=0,C13&gt;0),(F13/C13)^(1/3)-1,"N/A")))</f>
        <v/>
      </c>
      <c r="M13" s="47" t="s">
        <v>15</v>
      </c>
      <c r="N13" s="47" t="s">
        <v>15</v>
      </c>
      <c r="O13" s="47" t="s">
        <v>15</v>
      </c>
      <c r="P13" s="47" t="s">
        <v>15</v>
      </c>
      <c r="Q13" s="48" t="s">
        <v>26</v>
      </c>
      <c r="R13" s="44"/>
    </row>
    <row r="14" spans="1:18" x14ac:dyDescent="0.2">
      <c r="A14" s="27"/>
      <c r="B14" s="13" t="s">
        <v>47</v>
      </c>
      <c r="C14" s="100" t="str">
        <f>IF(C13="","",C7/C13*1000)</f>
        <v/>
      </c>
      <c r="D14" s="100" t="str">
        <f t="shared" ref="D14:K14" si="3">IF(D13="","",D7/D13*1000)</f>
        <v/>
      </c>
      <c r="E14" s="100" t="str">
        <f t="shared" si="3"/>
        <v/>
      </c>
      <c r="F14" s="100" t="str">
        <f t="shared" si="3"/>
        <v/>
      </c>
      <c r="G14" s="101" t="str">
        <f t="shared" si="3"/>
        <v/>
      </c>
      <c r="H14" s="100" t="str">
        <f t="shared" si="3"/>
        <v/>
      </c>
      <c r="I14" s="100" t="str">
        <f t="shared" si="3"/>
        <v/>
      </c>
      <c r="J14" s="100" t="str">
        <f t="shared" si="3"/>
        <v/>
      </c>
      <c r="K14" s="100" t="str">
        <f t="shared" si="3"/>
        <v/>
      </c>
      <c r="L14" s="24" t="str">
        <f>IF(C14="","",IF(AND(G14&gt;=0,G14&lt;&gt;"",C14&gt;0),(G14/C14)^(1/4)-1,IF(AND(F14&gt;=0,C14&gt;0),(F14/C14)^(1/3)-1,"N/A")))</f>
        <v/>
      </c>
      <c r="M14" s="47" t="s">
        <v>15</v>
      </c>
      <c r="N14" s="47" t="s">
        <v>15</v>
      </c>
      <c r="O14" s="47" t="s">
        <v>15</v>
      </c>
      <c r="P14" s="47" t="s">
        <v>15</v>
      </c>
      <c r="Q14" s="48" t="s">
        <v>27</v>
      </c>
      <c r="R14" s="44"/>
    </row>
    <row r="15" spans="1:18" x14ac:dyDescent="0.2">
      <c r="A15" s="27"/>
      <c r="C15" s="98"/>
      <c r="D15" s="98"/>
      <c r="E15" s="98"/>
      <c r="F15" s="98"/>
      <c r="G15" s="99"/>
      <c r="H15" s="44"/>
      <c r="I15" s="44"/>
      <c r="J15" s="44"/>
      <c r="K15" s="44"/>
      <c r="L15" s="24"/>
      <c r="M15" s="47"/>
      <c r="N15" s="47"/>
      <c r="O15" s="47"/>
      <c r="P15" s="47"/>
      <c r="Q15" s="44"/>
      <c r="R15" s="44"/>
    </row>
    <row r="16" spans="1:18" x14ac:dyDescent="0.2">
      <c r="A16" s="103" t="s">
        <v>12</v>
      </c>
      <c r="C16" s="98"/>
      <c r="D16" s="98"/>
      <c r="E16" s="98"/>
      <c r="F16" s="98"/>
      <c r="G16" s="99"/>
      <c r="H16" s="44"/>
      <c r="I16" s="44"/>
      <c r="J16" s="44"/>
      <c r="K16" s="44"/>
      <c r="L16" s="24"/>
      <c r="M16" s="47"/>
      <c r="N16" s="47"/>
      <c r="O16" s="47"/>
      <c r="P16" s="47"/>
      <c r="Q16" s="44"/>
      <c r="R16" s="44"/>
    </row>
    <row r="17" spans="1:18" s="31" customFormat="1" x14ac:dyDescent="0.2">
      <c r="A17" s="29"/>
      <c r="B17" s="30" t="s">
        <v>20</v>
      </c>
      <c r="C17" s="21"/>
      <c r="D17" s="21"/>
      <c r="E17" s="21"/>
      <c r="F17" s="21"/>
      <c r="G17" s="22"/>
      <c r="H17" s="44" t="str">
        <f>IF(OR(H13="",G13="",F13="",E13="",D13=""),"",AVERAGE(D13:H13)*0.02)</f>
        <v/>
      </c>
      <c r="I17" s="44" t="str">
        <f>IF(OR(I13="",H13="",G13="",F13="",E13=""),"",AVERAGE(E13:I13)*0.02)</f>
        <v/>
      </c>
      <c r="J17" s="44" t="str">
        <f>IF(OR(J13="",I13="",H13="",G13="",F13=""),"",AVERAGE(F13:J13)*0.02)</f>
        <v/>
      </c>
      <c r="K17" s="44" t="str">
        <f>IF(OR(K13="",J13="",I13="",H13="",G13=""),"",AVERAGE(G13:K13)*0.02)</f>
        <v/>
      </c>
      <c r="L17" s="24" t="str">
        <f>IF(C17="","",IF(AND(G17&gt;=0,G17&lt;&gt;"",C17&gt;0),(G17/C17)^(1/4)-1,IF(AND(F17&gt;=0,C17&gt;0),(F17/C17)^(1/3)-1,"N/A")))</f>
        <v/>
      </c>
      <c r="M17" s="47" t="s">
        <v>15</v>
      </c>
      <c r="N17" s="47" t="s">
        <v>15</v>
      </c>
      <c r="O17" s="47" t="s">
        <v>15</v>
      </c>
      <c r="P17" s="47" t="s">
        <v>15</v>
      </c>
      <c r="Q17" s="48" t="s">
        <v>23</v>
      </c>
      <c r="R17" s="65"/>
    </row>
    <row r="18" spans="1:18" s="31" customFormat="1" x14ac:dyDescent="0.2">
      <c r="A18" s="29"/>
      <c r="B18" s="30" t="s">
        <v>16</v>
      </c>
      <c r="C18" s="21"/>
      <c r="D18" s="21"/>
      <c r="E18" s="21"/>
      <c r="F18" s="21"/>
      <c r="G18" s="22"/>
      <c r="H18" s="28"/>
      <c r="I18" s="28"/>
      <c r="J18" s="28"/>
      <c r="K18" s="28"/>
      <c r="L18" s="24" t="str">
        <f t="shared" ref="L18:L23" si="4">IF(C18="","",IF(AND(G18&gt;=0,G18&lt;&gt;"",C18&gt;0),(G18/C18)^(1/4)-1,IF(AND(F18&gt;=0,C18&gt;0),(F18/C18)^(1/3)-1,"N/A")))</f>
        <v/>
      </c>
      <c r="M18" s="47" t="s">
        <v>15</v>
      </c>
      <c r="N18" s="47" t="s">
        <v>15</v>
      </c>
      <c r="O18" s="47" t="s">
        <v>15</v>
      </c>
      <c r="P18" s="47" t="s">
        <v>15</v>
      </c>
      <c r="Q18" s="108" t="s">
        <v>24</v>
      </c>
      <c r="R18" s="65"/>
    </row>
    <row r="19" spans="1:18" ht="13.5" thickBot="1" x14ac:dyDescent="0.25">
      <c r="A19" s="27"/>
      <c r="B19" s="13" t="s">
        <v>17</v>
      </c>
      <c r="C19" s="21"/>
      <c r="D19" s="21"/>
      <c r="E19" s="21"/>
      <c r="F19" s="21"/>
      <c r="G19" s="109"/>
      <c r="H19" s="44" t="str">
        <f>IF(OR(H7="",H8=""),"",H7+H18)</f>
        <v/>
      </c>
      <c r="I19" s="44" t="str">
        <f>IF(OR(I7="",I8=""),"",I7+I18)</f>
        <v/>
      </c>
      <c r="J19" s="44" t="str">
        <f>IF(OR(J7="",J8=""),"",J7+J18)</f>
        <v/>
      </c>
      <c r="K19" s="44" t="str">
        <f>IF(OR(K7="",K8=""),"",K7+K18)</f>
        <v/>
      </c>
      <c r="L19" s="24" t="str">
        <f t="shared" si="4"/>
        <v/>
      </c>
      <c r="M19" s="47" t="s">
        <v>15</v>
      </c>
      <c r="N19" s="47" t="s">
        <v>15</v>
      </c>
      <c r="O19" s="47" t="s">
        <v>15</v>
      </c>
      <c r="P19" s="47" t="s">
        <v>15</v>
      </c>
      <c r="Q19" s="48" t="s">
        <v>28</v>
      </c>
      <c r="R19" s="44"/>
    </row>
    <row r="20" spans="1:18" ht="13.5" thickTop="1" x14ac:dyDescent="0.2"/>
    <row r="21" spans="1:18" x14ac:dyDescent="0.2">
      <c r="A21" s="14" t="s">
        <v>48</v>
      </c>
      <c r="C21" s="110"/>
      <c r="D21" s="110"/>
      <c r="E21" s="110"/>
      <c r="F21" s="110"/>
      <c r="G21" s="110"/>
      <c r="H21" s="110"/>
      <c r="I21" s="110"/>
      <c r="J21" s="110"/>
      <c r="K21" s="110"/>
      <c r="L21" s="24" t="str">
        <f t="shared" si="4"/>
        <v/>
      </c>
    </row>
    <row r="23" spans="1:18" x14ac:dyDescent="0.2">
      <c r="A23" s="14" t="s">
        <v>49</v>
      </c>
      <c r="C23" s="110"/>
      <c r="D23" s="110"/>
      <c r="E23" s="110"/>
      <c r="F23" s="110"/>
      <c r="G23" s="110"/>
      <c r="H23" s="110"/>
      <c r="I23" s="110"/>
      <c r="J23" s="110"/>
      <c r="K23" s="110"/>
      <c r="L23" s="24" t="str">
        <f t="shared" si="4"/>
        <v/>
      </c>
    </row>
    <row r="25" spans="1:18" x14ac:dyDescent="0.2">
      <c r="A25" s="62"/>
      <c r="B25" s="56"/>
      <c r="C25" s="56"/>
      <c r="D25" s="56"/>
      <c r="E25" s="111"/>
      <c r="F25" s="111"/>
      <c r="G25" s="111"/>
      <c r="H25" s="68"/>
      <c r="I25" s="68"/>
      <c r="J25" s="68"/>
      <c r="K25" s="68"/>
    </row>
    <row r="27" spans="1:18" x14ac:dyDescent="0.2">
      <c r="B27" s="14"/>
      <c r="L27" s="71"/>
    </row>
    <row r="28" spans="1:18" x14ac:dyDescent="0.2">
      <c r="L28" s="71"/>
    </row>
    <row r="29" spans="1:18" x14ac:dyDescent="0.2">
      <c r="L29" s="71"/>
    </row>
    <row r="30" spans="1:18" x14ac:dyDescent="0.2">
      <c r="L30" s="71"/>
    </row>
    <row r="31" spans="1:18" x14ac:dyDescent="0.2">
      <c r="L31" s="71"/>
    </row>
    <row r="32" spans="1:18" x14ac:dyDescent="0.2">
      <c r="L32" s="71"/>
    </row>
    <row r="33" spans="12:12" x14ac:dyDescent="0.2">
      <c r="L33" s="71"/>
    </row>
    <row r="34" spans="12:12" x14ac:dyDescent="0.2">
      <c r="L34" s="71"/>
    </row>
    <row r="35" spans="12:12" x14ac:dyDescent="0.2">
      <c r="L35" s="71"/>
    </row>
    <row r="36" spans="12:12" s="14" customFormat="1" x14ac:dyDescent="0.2">
      <c r="L36" s="70"/>
    </row>
    <row r="37" spans="12:12" x14ac:dyDescent="0.2">
      <c r="L37" s="71"/>
    </row>
    <row r="38" spans="12:12" x14ac:dyDescent="0.2">
      <c r="L38" s="71"/>
    </row>
    <row r="39" spans="12:12" x14ac:dyDescent="0.2">
      <c r="L39" s="71"/>
    </row>
    <row r="40" spans="12:12" x14ac:dyDescent="0.2">
      <c r="L40" s="71"/>
    </row>
    <row r="41" spans="12:12" x14ac:dyDescent="0.2">
      <c r="L41" s="71"/>
    </row>
    <row r="42" spans="12:12" x14ac:dyDescent="0.2">
      <c r="L42" s="71"/>
    </row>
    <row r="43" spans="12:12" x14ac:dyDescent="0.2">
      <c r="L43" s="71"/>
    </row>
    <row r="56" spans="2:17" x14ac:dyDescent="0.2">
      <c r="G56" s="98"/>
      <c r="H56" s="98"/>
      <c r="I56" s="98"/>
      <c r="J56" s="98"/>
      <c r="K56" s="98"/>
    </row>
    <row r="57" spans="2:17" x14ac:dyDescent="0.2">
      <c r="G57" s="98"/>
      <c r="H57" s="98"/>
      <c r="I57" s="98"/>
      <c r="J57" s="98"/>
      <c r="K57" s="98"/>
    </row>
    <row r="58" spans="2:17" x14ac:dyDescent="0.2">
      <c r="G58" s="98"/>
      <c r="H58" s="98"/>
      <c r="I58" s="98"/>
      <c r="J58" s="98"/>
      <c r="K58" s="98"/>
    </row>
    <row r="59" spans="2:17" x14ac:dyDescent="0.2">
      <c r="G59" s="98"/>
      <c r="H59" s="98"/>
      <c r="I59" s="98"/>
      <c r="J59" s="98"/>
      <c r="K59" s="98"/>
    </row>
    <row r="60" spans="2:17" x14ac:dyDescent="0.2">
      <c r="G60" s="98"/>
      <c r="H60" s="98"/>
      <c r="I60" s="98"/>
      <c r="J60" s="98"/>
      <c r="K60" s="98"/>
    </row>
    <row r="61" spans="2:17" x14ac:dyDescent="0.2">
      <c r="G61" s="98"/>
      <c r="H61" s="98"/>
      <c r="I61" s="98"/>
      <c r="J61" s="98"/>
      <c r="K61" s="98"/>
    </row>
    <row r="62" spans="2:17" x14ac:dyDescent="0.2">
      <c r="G62" s="98"/>
      <c r="H62" s="98"/>
      <c r="I62" s="98"/>
      <c r="J62" s="98"/>
      <c r="K62" s="98"/>
    </row>
    <row r="63" spans="2:17" x14ac:dyDescent="0.2">
      <c r="B63" s="14"/>
      <c r="C63" s="16"/>
      <c r="D63" s="16"/>
      <c r="E63" s="16"/>
      <c r="F63" s="16"/>
      <c r="G63" s="16"/>
      <c r="H63" s="16"/>
      <c r="I63" s="16"/>
      <c r="J63" s="16"/>
      <c r="K63" s="16"/>
      <c r="L63" s="16"/>
      <c r="M63" s="16"/>
      <c r="N63" s="16"/>
      <c r="O63" s="16"/>
      <c r="P63" s="16"/>
      <c r="Q63" s="16"/>
    </row>
    <row r="64" spans="2:17" x14ac:dyDescent="0.2">
      <c r="C64" s="98"/>
      <c r="D64" s="98"/>
      <c r="E64" s="98"/>
      <c r="F64" s="98"/>
      <c r="G64" s="98"/>
      <c r="H64" s="98"/>
      <c r="I64" s="98"/>
      <c r="J64" s="98"/>
      <c r="K64" s="98"/>
    </row>
    <row r="65" spans="3:12" x14ac:dyDescent="0.2">
      <c r="C65" s="98"/>
      <c r="D65" s="98"/>
      <c r="E65" s="98"/>
      <c r="F65" s="98"/>
      <c r="G65" s="98"/>
      <c r="H65" s="98"/>
      <c r="I65" s="98"/>
      <c r="J65" s="98"/>
      <c r="K65" s="98"/>
      <c r="L65" s="71"/>
    </row>
    <row r="66" spans="3:12" x14ac:dyDescent="0.2">
      <c r="C66" s="98"/>
      <c r="D66" s="98"/>
      <c r="E66" s="98"/>
      <c r="F66" s="98"/>
      <c r="G66" s="98"/>
      <c r="H66" s="98"/>
      <c r="I66" s="98"/>
      <c r="J66" s="98"/>
      <c r="K66" s="98"/>
    </row>
    <row r="69" spans="3:12" x14ac:dyDescent="0.2">
      <c r="C69" s="26"/>
      <c r="D69" s="26"/>
      <c r="E69" s="26"/>
      <c r="F69" s="26"/>
    </row>
    <row r="70" spans="3:12" x14ac:dyDescent="0.2">
      <c r="G70" s="26"/>
    </row>
    <row r="71" spans="3:12" x14ac:dyDescent="0.2">
      <c r="H71" s="26"/>
      <c r="I71" s="26"/>
      <c r="J71" s="26"/>
      <c r="K71" s="26"/>
    </row>
  </sheetData>
  <mergeCells count="3">
    <mergeCell ref="C4:F4"/>
    <mergeCell ref="H4:K4"/>
    <mergeCell ref="M4:Q4"/>
  </mergeCells>
  <phoneticPr fontId="2" type="noConversion"/>
  <pageMargins left="0.17" right="0.16" top="1" bottom="1" header="0.5" footer="0.5"/>
  <pageSetup paperSize="5" scale="78" orientation="landscape" r:id="rId1"/>
  <headerFooter alignWithMargins="0">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DF490-E4B3-43D0-9267-9F668936D182}">
  <sheetPr codeName="Sheet6">
    <tabColor indexed="47"/>
    <pageSetUpPr fitToPage="1"/>
  </sheetPr>
  <dimension ref="A1:K67"/>
  <sheetViews>
    <sheetView zoomScaleNormal="100" workbookViewId="0">
      <pane xSplit="2" ySplit="6" topLeftCell="C7" activePane="bottomRight" state="frozen"/>
      <selection pane="topRight" activeCell="C1" sqref="C1"/>
      <selection pane="bottomLeft" activeCell="A7" sqref="A7"/>
      <selection pane="bottomRight" activeCell="G6" sqref="G6"/>
    </sheetView>
  </sheetViews>
  <sheetFormatPr defaultRowHeight="12.75" x14ac:dyDescent="0.2"/>
  <cols>
    <col min="1" max="1" width="2" style="13" customWidth="1"/>
    <col min="2" max="2" width="39.7109375" style="13" customWidth="1"/>
    <col min="3" max="11" width="12.140625" style="114" customWidth="1"/>
    <col min="12" max="13" width="9.140625" style="13"/>
    <col min="14" max="14" width="3.140625" style="13" customWidth="1"/>
    <col min="15" max="16384" width="9.140625" style="13"/>
  </cols>
  <sheetData>
    <row r="1" spans="1:11" s="11" customFormat="1" ht="15.75" x14ac:dyDescent="0.25">
      <c r="A1" s="72" t="str">
        <f>IF('General Fund'!A1="{ENTER NAME OF LOCAL GOVERNMENT HERE}","{Enter name of local government on General Fund page}",'General Fund'!A1)</f>
        <v>{Enter name of local government on General Fund page}</v>
      </c>
      <c r="C1" s="112"/>
      <c r="D1" s="112"/>
      <c r="E1" s="112"/>
      <c r="F1" s="112"/>
      <c r="G1" s="112"/>
      <c r="H1" s="112"/>
      <c r="I1" s="112"/>
      <c r="J1" s="112"/>
      <c r="K1" s="112"/>
    </row>
    <row r="2" spans="1:11" s="11" customFormat="1" ht="15.75" x14ac:dyDescent="0.25">
      <c r="A2" s="12" t="str">
        <f>'General Fund'!A2</f>
        <v>Four Year Financial Plan, Fiscal Years</v>
      </c>
      <c r="C2" s="113" t="str">
        <f>'General Fund'!C2</f>
        <v>2022-2025</v>
      </c>
      <c r="D2" s="112"/>
      <c r="F2" s="112"/>
      <c r="G2" s="112"/>
      <c r="H2" s="112"/>
      <c r="I2" s="112"/>
      <c r="J2" s="112"/>
      <c r="K2" s="112"/>
    </row>
    <row r="3" spans="1:11" s="11" customFormat="1" ht="15.75" x14ac:dyDescent="0.25">
      <c r="A3" s="12" t="s">
        <v>9</v>
      </c>
      <c r="C3" s="112"/>
      <c r="D3" s="112"/>
      <c r="E3" s="112"/>
      <c r="F3" s="112"/>
      <c r="G3" s="112"/>
      <c r="H3" s="112"/>
      <c r="I3" s="112"/>
      <c r="J3" s="112"/>
      <c r="K3" s="112"/>
    </row>
    <row r="4" spans="1:11" ht="13.5" thickBot="1" x14ac:dyDescent="0.25"/>
    <row r="5" spans="1:11" ht="13.5" thickTop="1" x14ac:dyDescent="0.2">
      <c r="A5" s="14"/>
      <c r="B5" s="14"/>
      <c r="C5" s="139" t="s">
        <v>3</v>
      </c>
      <c r="D5" s="140"/>
      <c r="E5" s="140"/>
      <c r="F5" s="140"/>
      <c r="G5" s="115" t="s">
        <v>8</v>
      </c>
      <c r="H5" s="140" t="s">
        <v>4</v>
      </c>
      <c r="I5" s="140"/>
      <c r="J5" s="140"/>
      <c r="K5" s="140"/>
    </row>
    <row r="6" spans="1:11" s="51" customFormat="1" x14ac:dyDescent="0.2">
      <c r="B6" s="52"/>
      <c r="C6" s="53">
        <f>'General Fund'!C5</f>
        <v>2017</v>
      </c>
      <c r="D6" s="53">
        <f>'General Fund'!D5</f>
        <v>2018</v>
      </c>
      <c r="E6" s="53">
        <f>'General Fund'!E5</f>
        <v>2019</v>
      </c>
      <c r="F6" s="53">
        <f>'General Fund'!F5</f>
        <v>2020</v>
      </c>
      <c r="G6" s="54">
        <f>'General Fund'!G5</f>
        <v>2021</v>
      </c>
      <c r="H6" s="53">
        <f>'General Fund'!H5</f>
        <v>2022</v>
      </c>
      <c r="I6" s="53">
        <f>'General Fund'!I5</f>
        <v>2023</v>
      </c>
      <c r="J6" s="53">
        <f>'General Fund'!J5</f>
        <v>2024</v>
      </c>
      <c r="K6" s="53">
        <f>'General Fund'!K5</f>
        <v>2025</v>
      </c>
    </row>
    <row r="7" spans="1:11" s="23" customFormat="1" x14ac:dyDescent="0.2">
      <c r="A7" s="35" t="s">
        <v>5</v>
      </c>
      <c r="G7" s="116"/>
    </row>
    <row r="8" spans="1:11" s="23" customFormat="1" x14ac:dyDescent="0.2">
      <c r="B8" s="23" t="s">
        <v>73</v>
      </c>
      <c r="C8" s="23">
        <f>'General Fund'!C13</f>
        <v>0</v>
      </c>
      <c r="D8" s="23">
        <f>'General Fund'!D13</f>
        <v>0</v>
      </c>
      <c r="E8" s="23">
        <f>'General Fund'!E13</f>
        <v>0</v>
      </c>
      <c r="F8" s="23">
        <f>'General Fund'!F13</f>
        <v>0</v>
      </c>
      <c r="G8" s="116">
        <f>'General Fund'!G13</f>
        <v>0</v>
      </c>
      <c r="H8" s="23">
        <f>'General Fund'!H13</f>
        <v>0</v>
      </c>
      <c r="I8" s="23">
        <f>'General Fund'!I13</f>
        <v>0</v>
      </c>
      <c r="J8" s="23">
        <f>'General Fund'!J13</f>
        <v>0</v>
      </c>
      <c r="K8" s="23">
        <f>'General Fund'!K13</f>
        <v>0</v>
      </c>
    </row>
    <row r="9" spans="1:11" s="23" customFormat="1" x14ac:dyDescent="0.2">
      <c r="B9" s="23" t="s">
        <v>74</v>
      </c>
      <c r="C9" s="23">
        <f>'General Fund'!C22</f>
        <v>0</v>
      </c>
      <c r="D9" s="23">
        <f>'General Fund'!D22</f>
        <v>0</v>
      </c>
      <c r="E9" s="23">
        <f>'General Fund'!E22</f>
        <v>0</v>
      </c>
      <c r="F9" s="23">
        <f>'General Fund'!F22</f>
        <v>0</v>
      </c>
      <c r="G9" s="116">
        <f>'General Fund'!G22</f>
        <v>0</v>
      </c>
      <c r="H9" s="23">
        <f>'General Fund'!H22</f>
        <v>0</v>
      </c>
      <c r="I9" s="23">
        <f>'General Fund'!I22</f>
        <v>0</v>
      </c>
      <c r="J9" s="23">
        <f>'General Fund'!J22</f>
        <v>0</v>
      </c>
      <c r="K9" s="23">
        <f>'General Fund'!K22</f>
        <v>0</v>
      </c>
    </row>
    <row r="10" spans="1:11" s="23" customFormat="1" x14ac:dyDescent="0.2">
      <c r="B10" s="23" t="s">
        <v>10</v>
      </c>
      <c r="C10" s="23">
        <f>'General Fund'!C24</f>
        <v>0</v>
      </c>
      <c r="D10" s="23">
        <f>'General Fund'!D24</f>
        <v>0</v>
      </c>
      <c r="E10" s="23">
        <f>'General Fund'!E24</f>
        <v>0</v>
      </c>
      <c r="F10" s="23">
        <f>'General Fund'!F24</f>
        <v>0</v>
      </c>
      <c r="G10" s="116">
        <f>'General Fund'!G24</f>
        <v>0</v>
      </c>
      <c r="H10" s="23">
        <f>'General Fund'!H24</f>
        <v>0</v>
      </c>
      <c r="I10" s="23">
        <f>'General Fund'!I24</f>
        <v>0</v>
      </c>
      <c r="J10" s="23">
        <f>'General Fund'!J24</f>
        <v>0</v>
      </c>
      <c r="K10" s="23">
        <f>'General Fund'!K24</f>
        <v>0</v>
      </c>
    </row>
    <row r="11" spans="1:11" s="23" customFormat="1" x14ac:dyDescent="0.2">
      <c r="B11" s="23" t="s">
        <v>75</v>
      </c>
      <c r="C11" s="23">
        <f>'General Fund'!C30</f>
        <v>0</v>
      </c>
      <c r="D11" s="23">
        <f>'General Fund'!D30</f>
        <v>0</v>
      </c>
      <c r="E11" s="23">
        <f>'General Fund'!E30</f>
        <v>0</v>
      </c>
      <c r="F11" s="23">
        <f>'General Fund'!F30</f>
        <v>0</v>
      </c>
      <c r="G11" s="116">
        <f>'General Fund'!G30</f>
        <v>0</v>
      </c>
      <c r="H11" s="23">
        <f>'General Fund'!H30</f>
        <v>0</v>
      </c>
      <c r="I11" s="23">
        <f>'General Fund'!I30</f>
        <v>0</v>
      </c>
      <c r="J11" s="23">
        <f>'General Fund'!J30</f>
        <v>0</v>
      </c>
      <c r="K11" s="23">
        <f>'General Fund'!K30</f>
        <v>0</v>
      </c>
    </row>
    <row r="12" spans="1:11" s="23" customFormat="1" x14ac:dyDescent="0.2">
      <c r="G12" s="116"/>
    </row>
    <row r="13" spans="1:11" s="23" customFormat="1" x14ac:dyDescent="0.2">
      <c r="A13" s="35" t="str">
        <f>IF('Operating Fund 1'!A3="{Enter name of fund here}","Operating Fund 1",'Operating Fund 1'!A3)</f>
        <v>Operating Fund 1</v>
      </c>
      <c r="G13" s="116"/>
    </row>
    <row r="14" spans="1:11" s="23" customFormat="1" x14ac:dyDescent="0.2">
      <c r="B14" s="23" t="s">
        <v>73</v>
      </c>
      <c r="C14" s="23">
        <f>'Operating Fund 1'!C12</f>
        <v>0</v>
      </c>
      <c r="D14" s="23">
        <f>'Operating Fund 1'!D12</f>
        <v>0</v>
      </c>
      <c r="E14" s="23">
        <f>'Operating Fund 1'!E12</f>
        <v>0</v>
      </c>
      <c r="F14" s="23">
        <f>'Operating Fund 1'!F12</f>
        <v>0</v>
      </c>
      <c r="G14" s="116">
        <f>'Operating Fund 1'!G12</f>
        <v>0</v>
      </c>
      <c r="H14" s="23">
        <f>'Operating Fund 1'!H12</f>
        <v>0</v>
      </c>
      <c r="I14" s="23">
        <f>'Operating Fund 1'!I12</f>
        <v>0</v>
      </c>
      <c r="J14" s="23">
        <f>'Operating Fund 1'!J12</f>
        <v>0</v>
      </c>
      <c r="K14" s="23">
        <f>'Operating Fund 1'!K12</f>
        <v>0</v>
      </c>
    </row>
    <row r="15" spans="1:11" s="23" customFormat="1" x14ac:dyDescent="0.2">
      <c r="B15" s="23" t="s">
        <v>74</v>
      </c>
      <c r="C15" s="23">
        <f>'Operating Fund 1'!C20</f>
        <v>0</v>
      </c>
      <c r="D15" s="23">
        <f>'Operating Fund 1'!D20</f>
        <v>0</v>
      </c>
      <c r="E15" s="23">
        <f>'Operating Fund 1'!E20</f>
        <v>0</v>
      </c>
      <c r="F15" s="23">
        <f>'Operating Fund 1'!F20</f>
        <v>0</v>
      </c>
      <c r="G15" s="116">
        <f>'Operating Fund 1'!G20</f>
        <v>0</v>
      </c>
      <c r="H15" s="23">
        <f>'Operating Fund 1'!H20</f>
        <v>0</v>
      </c>
      <c r="I15" s="23">
        <f>'Operating Fund 1'!I20</f>
        <v>0</v>
      </c>
      <c r="J15" s="23">
        <f>'Operating Fund 1'!J20</f>
        <v>0</v>
      </c>
      <c r="K15" s="23">
        <f>'Operating Fund 1'!K20</f>
        <v>0</v>
      </c>
    </row>
    <row r="16" spans="1:11" s="23" customFormat="1" x14ac:dyDescent="0.2">
      <c r="B16" s="23" t="s">
        <v>10</v>
      </c>
      <c r="C16" s="23">
        <f>'Operating Fund 1'!C22</f>
        <v>0</v>
      </c>
      <c r="D16" s="23">
        <f>'Operating Fund 1'!D22</f>
        <v>0</v>
      </c>
      <c r="E16" s="23">
        <f>'Operating Fund 1'!E22</f>
        <v>0</v>
      </c>
      <c r="F16" s="23">
        <f>'Operating Fund 1'!F22</f>
        <v>0</v>
      </c>
      <c r="G16" s="116">
        <f>'Operating Fund 1'!G22</f>
        <v>0</v>
      </c>
      <c r="H16" s="23">
        <f>'Operating Fund 1'!H22</f>
        <v>0</v>
      </c>
      <c r="I16" s="23">
        <f>'Operating Fund 1'!I22</f>
        <v>0</v>
      </c>
      <c r="J16" s="23">
        <f>'Operating Fund 1'!J22</f>
        <v>0</v>
      </c>
      <c r="K16" s="23">
        <f>'Operating Fund 1'!K22</f>
        <v>0</v>
      </c>
    </row>
    <row r="17" spans="1:11" s="23" customFormat="1" x14ac:dyDescent="0.2">
      <c r="B17" s="23" t="s">
        <v>75</v>
      </c>
      <c r="C17" s="23">
        <f>'Operating Fund 1'!C28</f>
        <v>0</v>
      </c>
      <c r="D17" s="23">
        <f>'Operating Fund 1'!D28</f>
        <v>0</v>
      </c>
      <c r="E17" s="23">
        <f>'Operating Fund 1'!E28</f>
        <v>0</v>
      </c>
      <c r="F17" s="23">
        <f>'Operating Fund 1'!F28</f>
        <v>0</v>
      </c>
      <c r="G17" s="116">
        <f>'Operating Fund 1'!G28</f>
        <v>0</v>
      </c>
      <c r="H17" s="23">
        <f>'Operating Fund 1'!H28</f>
        <v>0</v>
      </c>
      <c r="I17" s="23">
        <f>'Operating Fund 1'!I28</f>
        <v>0</v>
      </c>
      <c r="J17" s="23">
        <f>'Operating Fund 1'!J28</f>
        <v>0</v>
      </c>
      <c r="K17" s="23">
        <f>'Operating Fund 1'!K28</f>
        <v>0</v>
      </c>
    </row>
    <row r="18" spans="1:11" s="23" customFormat="1" x14ac:dyDescent="0.2">
      <c r="G18" s="116"/>
    </row>
    <row r="19" spans="1:11" s="23" customFormat="1" x14ac:dyDescent="0.2">
      <c r="A19" s="35" t="str">
        <f>IF('Operating Fund 2'!A3="{Enter name of fund here}","Operating Fund 2",'Operating Fund 2'!A3)</f>
        <v>Operating Fund 2</v>
      </c>
      <c r="G19" s="116"/>
    </row>
    <row r="20" spans="1:11" s="23" customFormat="1" x14ac:dyDescent="0.2">
      <c r="B20" s="23" t="s">
        <v>73</v>
      </c>
      <c r="C20" s="23">
        <f>'Operating Fund 2'!C12</f>
        <v>0</v>
      </c>
      <c r="D20" s="23">
        <f>'Operating Fund 2'!D12</f>
        <v>0</v>
      </c>
      <c r="E20" s="23">
        <f>'Operating Fund 2'!E12</f>
        <v>0</v>
      </c>
      <c r="F20" s="23">
        <f>'Operating Fund 2'!F12</f>
        <v>0</v>
      </c>
      <c r="G20" s="116">
        <f>'Operating Fund 2'!G12</f>
        <v>0</v>
      </c>
      <c r="H20" s="23">
        <f>'Operating Fund 2'!H12</f>
        <v>0</v>
      </c>
      <c r="I20" s="23">
        <f>'Operating Fund 2'!I12</f>
        <v>0</v>
      </c>
      <c r="J20" s="23">
        <f>'Operating Fund 2'!J12</f>
        <v>0</v>
      </c>
      <c r="K20" s="23">
        <f>'Operating Fund 2'!K12</f>
        <v>0</v>
      </c>
    </row>
    <row r="21" spans="1:11" s="23" customFormat="1" x14ac:dyDescent="0.2">
      <c r="B21" s="23" t="s">
        <v>74</v>
      </c>
      <c r="C21" s="23">
        <f>'Operating Fund 2'!C20</f>
        <v>0</v>
      </c>
      <c r="D21" s="23">
        <f>'Operating Fund 2'!D20</f>
        <v>0</v>
      </c>
      <c r="E21" s="23">
        <f>'Operating Fund 2'!E20</f>
        <v>0</v>
      </c>
      <c r="F21" s="23">
        <f>'Operating Fund 2'!F20</f>
        <v>0</v>
      </c>
      <c r="G21" s="116">
        <f>'Operating Fund 2'!G20</f>
        <v>0</v>
      </c>
      <c r="H21" s="23">
        <f>'Operating Fund 2'!H20</f>
        <v>0</v>
      </c>
      <c r="I21" s="23">
        <f>'Operating Fund 2'!I20</f>
        <v>0</v>
      </c>
      <c r="J21" s="23">
        <f>'Operating Fund 2'!J20</f>
        <v>0</v>
      </c>
      <c r="K21" s="23">
        <f>'Operating Fund 2'!K20</f>
        <v>0</v>
      </c>
    </row>
    <row r="22" spans="1:11" s="23" customFormat="1" x14ac:dyDescent="0.2">
      <c r="B22" s="23" t="s">
        <v>10</v>
      </c>
      <c r="C22" s="23">
        <f>'Operating Fund 2'!C22</f>
        <v>0</v>
      </c>
      <c r="D22" s="23">
        <f>'Operating Fund 2'!D22</f>
        <v>0</v>
      </c>
      <c r="E22" s="23">
        <f>'Operating Fund 2'!E22</f>
        <v>0</v>
      </c>
      <c r="F22" s="23">
        <f>'Operating Fund 2'!F22</f>
        <v>0</v>
      </c>
      <c r="G22" s="116">
        <f>'Operating Fund 2'!G22</f>
        <v>0</v>
      </c>
      <c r="H22" s="23">
        <f>'Operating Fund 2'!H22</f>
        <v>0</v>
      </c>
      <c r="I22" s="23">
        <f>'Operating Fund 2'!I22</f>
        <v>0</v>
      </c>
      <c r="J22" s="23">
        <f>'Operating Fund 2'!J22</f>
        <v>0</v>
      </c>
      <c r="K22" s="23">
        <f>'Operating Fund 2'!K22</f>
        <v>0</v>
      </c>
    </row>
    <row r="23" spans="1:11" s="23" customFormat="1" x14ac:dyDescent="0.2">
      <c r="B23" s="23" t="s">
        <v>75</v>
      </c>
      <c r="C23" s="23">
        <f>'Operating Fund 2'!C28</f>
        <v>0</v>
      </c>
      <c r="D23" s="23">
        <f>'Operating Fund 2'!D28</f>
        <v>0</v>
      </c>
      <c r="E23" s="23">
        <f>'Operating Fund 2'!E28</f>
        <v>0</v>
      </c>
      <c r="F23" s="23">
        <f>'Operating Fund 2'!F28</f>
        <v>0</v>
      </c>
      <c r="G23" s="116">
        <f>'Operating Fund 2'!G28</f>
        <v>0</v>
      </c>
      <c r="H23" s="23">
        <f>'Operating Fund 2'!H28</f>
        <v>0</v>
      </c>
      <c r="I23" s="23">
        <f>'Operating Fund 2'!I28</f>
        <v>0</v>
      </c>
      <c r="J23" s="23">
        <f>'Operating Fund 2'!J28</f>
        <v>0</v>
      </c>
      <c r="K23" s="23">
        <f>'Operating Fund 2'!K28</f>
        <v>0</v>
      </c>
    </row>
    <row r="24" spans="1:11" s="23" customFormat="1" x14ac:dyDescent="0.2">
      <c r="G24" s="116"/>
    </row>
    <row r="25" spans="1:11" s="23" customFormat="1" x14ac:dyDescent="0.2">
      <c r="A25" s="35" t="s">
        <v>11</v>
      </c>
      <c r="G25" s="116"/>
    </row>
    <row r="26" spans="1:11" s="23" customFormat="1" x14ac:dyDescent="0.2">
      <c r="B26" s="23" t="s">
        <v>73</v>
      </c>
      <c r="C26" s="23">
        <f>SUM(C8,C14,C20)</f>
        <v>0</v>
      </c>
      <c r="D26" s="23">
        <f t="shared" ref="D26:K26" si="0">SUM(D8,D14,D20)</f>
        <v>0</v>
      </c>
      <c r="E26" s="23">
        <f t="shared" si="0"/>
        <v>0</v>
      </c>
      <c r="F26" s="23">
        <f t="shared" si="0"/>
        <v>0</v>
      </c>
      <c r="G26" s="116">
        <f t="shared" si="0"/>
        <v>0</v>
      </c>
      <c r="H26" s="23">
        <f t="shared" si="0"/>
        <v>0</v>
      </c>
      <c r="I26" s="23">
        <f t="shared" si="0"/>
        <v>0</v>
      </c>
      <c r="J26" s="23">
        <f t="shared" si="0"/>
        <v>0</v>
      </c>
      <c r="K26" s="23">
        <f t="shared" si="0"/>
        <v>0</v>
      </c>
    </row>
    <row r="27" spans="1:11" s="23" customFormat="1" x14ac:dyDescent="0.2">
      <c r="B27" s="23" t="s">
        <v>74</v>
      </c>
      <c r="C27" s="23">
        <f>SUM(C9,C15,C21)</f>
        <v>0</v>
      </c>
      <c r="D27" s="23">
        <f t="shared" ref="D27:K27" si="1">SUM(D9,D15,D21)</f>
        <v>0</v>
      </c>
      <c r="E27" s="23">
        <f t="shared" si="1"/>
        <v>0</v>
      </c>
      <c r="F27" s="23">
        <f t="shared" si="1"/>
        <v>0</v>
      </c>
      <c r="G27" s="116">
        <f t="shared" si="1"/>
        <v>0</v>
      </c>
      <c r="H27" s="23">
        <f t="shared" si="1"/>
        <v>0</v>
      </c>
      <c r="I27" s="23">
        <f t="shared" si="1"/>
        <v>0</v>
      </c>
      <c r="J27" s="23">
        <f t="shared" si="1"/>
        <v>0</v>
      </c>
      <c r="K27" s="23">
        <f t="shared" si="1"/>
        <v>0</v>
      </c>
    </row>
    <row r="28" spans="1:11" s="23" customFormat="1" x14ac:dyDescent="0.2">
      <c r="B28" s="23" t="s">
        <v>10</v>
      </c>
      <c r="C28" s="23">
        <f>SUM(C10,C16,C22)</f>
        <v>0</v>
      </c>
      <c r="D28" s="23">
        <f t="shared" ref="D28:K28" si="2">SUM(D10,D16,D22)</f>
        <v>0</v>
      </c>
      <c r="E28" s="23">
        <f t="shared" si="2"/>
        <v>0</v>
      </c>
      <c r="F28" s="23">
        <f t="shared" si="2"/>
        <v>0</v>
      </c>
      <c r="G28" s="116">
        <f t="shared" si="2"/>
        <v>0</v>
      </c>
      <c r="H28" s="23">
        <f t="shared" si="2"/>
        <v>0</v>
      </c>
      <c r="I28" s="23">
        <f t="shared" si="2"/>
        <v>0</v>
      </c>
      <c r="J28" s="23">
        <f t="shared" si="2"/>
        <v>0</v>
      </c>
      <c r="K28" s="23">
        <f t="shared" si="2"/>
        <v>0</v>
      </c>
    </row>
    <row r="29" spans="1:11" s="23" customFormat="1" x14ac:dyDescent="0.2">
      <c r="B29" s="23" t="s">
        <v>75</v>
      </c>
      <c r="C29" s="23">
        <f>SUM(C11,C17,C23)</f>
        <v>0</v>
      </c>
      <c r="D29" s="23">
        <f t="shared" ref="D29:K29" si="3">SUM(D11,D17,D23)</f>
        <v>0</v>
      </c>
      <c r="E29" s="23">
        <f t="shared" si="3"/>
        <v>0</v>
      </c>
      <c r="F29" s="23">
        <f t="shared" si="3"/>
        <v>0</v>
      </c>
      <c r="G29" s="116">
        <f t="shared" si="3"/>
        <v>0</v>
      </c>
      <c r="H29" s="23">
        <f t="shared" si="3"/>
        <v>0</v>
      </c>
      <c r="I29" s="23">
        <f t="shared" si="3"/>
        <v>0</v>
      </c>
      <c r="J29" s="23">
        <f t="shared" si="3"/>
        <v>0</v>
      </c>
      <c r="K29" s="23">
        <f t="shared" si="3"/>
        <v>0</v>
      </c>
    </row>
    <row r="30" spans="1:11" ht="13.5" thickBot="1" x14ac:dyDescent="0.25">
      <c r="B30" s="13" t="s">
        <v>76</v>
      </c>
      <c r="C30" s="68" t="str">
        <f>IF(C27&gt;0,C29/C27," ")</f>
        <v xml:space="preserve"> </v>
      </c>
      <c r="D30" s="68" t="str">
        <f t="shared" ref="D30:K30" si="4">IF(D27&gt;0,D29/D27," ")</f>
        <v xml:space="preserve"> </v>
      </c>
      <c r="E30" s="68" t="str">
        <f t="shared" si="4"/>
        <v xml:space="preserve"> </v>
      </c>
      <c r="F30" s="68" t="str">
        <f t="shared" si="4"/>
        <v xml:space="preserve"> </v>
      </c>
      <c r="G30" s="69" t="str">
        <f t="shared" si="4"/>
        <v xml:space="preserve"> </v>
      </c>
      <c r="H30" s="68" t="str">
        <f t="shared" si="4"/>
        <v xml:space="preserve"> </v>
      </c>
      <c r="I30" s="68" t="str">
        <f t="shared" si="4"/>
        <v xml:space="preserve"> </v>
      </c>
      <c r="J30" s="68" t="str">
        <f t="shared" si="4"/>
        <v xml:space="preserve"> </v>
      </c>
      <c r="K30" s="68" t="str">
        <f t="shared" si="4"/>
        <v xml:space="preserve"> </v>
      </c>
    </row>
    <row r="31" spans="1:11" s="35" customFormat="1" ht="13.5" thickTop="1" x14ac:dyDescent="0.2"/>
    <row r="32" spans="1:11" s="117" customFormat="1" x14ac:dyDescent="0.2"/>
    <row r="33" s="35" customFormat="1" x14ac:dyDescent="0.2"/>
    <row r="34" s="35" customFormat="1" x14ac:dyDescent="0.2"/>
    <row r="35" s="35" customFormat="1" x14ac:dyDescent="0.2"/>
    <row r="36" s="35" customFormat="1" x14ac:dyDescent="0.2"/>
    <row r="37" s="35" customFormat="1" x14ac:dyDescent="0.2"/>
    <row r="38" s="35" customFormat="1" x14ac:dyDescent="0.2"/>
    <row r="39" s="35" customFormat="1" x14ac:dyDescent="0.2"/>
    <row r="40" s="35" customFormat="1" x14ac:dyDescent="0.2"/>
    <row r="41" s="35" customFormat="1" x14ac:dyDescent="0.2"/>
    <row r="42" s="35" customFormat="1" x14ac:dyDescent="0.2"/>
    <row r="43" s="35" customFormat="1" x14ac:dyDescent="0.2"/>
    <row r="44" s="35" customFormat="1" x14ac:dyDescent="0.2"/>
    <row r="45" s="35" customFormat="1" x14ac:dyDescent="0.2"/>
    <row r="46" s="35" customFormat="1" x14ac:dyDescent="0.2"/>
    <row r="47" s="23" customFormat="1" x14ac:dyDescent="0.2"/>
    <row r="48" s="23" customFormat="1" x14ac:dyDescent="0.2"/>
    <row r="49" spans="2:11" s="23" customFormat="1" x14ac:dyDescent="0.2"/>
    <row r="50" spans="2:11" s="23" customFormat="1" x14ac:dyDescent="0.2"/>
    <row r="51" spans="2:11" s="23" customFormat="1" x14ac:dyDescent="0.2"/>
    <row r="52" spans="2:11" s="23" customFormat="1" x14ac:dyDescent="0.2"/>
    <row r="53" spans="2:11" s="23" customFormat="1" x14ac:dyDescent="0.2">
      <c r="C53" s="118"/>
      <c r="D53" s="118"/>
      <c r="E53" s="118"/>
      <c r="F53" s="118"/>
      <c r="G53" s="118"/>
      <c r="H53" s="118"/>
      <c r="I53" s="118"/>
      <c r="J53" s="118"/>
      <c r="K53" s="118"/>
    </row>
    <row r="54" spans="2:11" x14ac:dyDescent="0.2">
      <c r="B54" s="23"/>
      <c r="C54" s="23"/>
      <c r="D54" s="23"/>
      <c r="E54" s="23"/>
      <c r="F54" s="23"/>
    </row>
    <row r="55" spans="2:11" x14ac:dyDescent="0.2">
      <c r="G55" s="23"/>
    </row>
    <row r="56" spans="2:11" x14ac:dyDescent="0.2">
      <c r="H56" s="23"/>
      <c r="I56" s="23"/>
      <c r="J56" s="23"/>
      <c r="K56" s="23"/>
    </row>
    <row r="59" spans="2:11" x14ac:dyDescent="0.2">
      <c r="C59" s="118"/>
      <c r="D59" s="118"/>
      <c r="E59" s="118"/>
      <c r="F59" s="118"/>
      <c r="G59" s="118"/>
      <c r="H59" s="118"/>
      <c r="I59" s="118"/>
      <c r="J59" s="118"/>
      <c r="K59" s="118"/>
    </row>
    <row r="60" spans="2:11" x14ac:dyDescent="0.2">
      <c r="B60" s="23"/>
      <c r="C60" s="23"/>
      <c r="D60" s="23"/>
      <c r="E60" s="23"/>
      <c r="F60" s="23"/>
    </row>
    <row r="61" spans="2:11" x14ac:dyDescent="0.2">
      <c r="G61" s="23"/>
    </row>
    <row r="62" spans="2:11" x14ac:dyDescent="0.2">
      <c r="H62" s="23"/>
      <c r="I62" s="23"/>
      <c r="J62" s="23"/>
      <c r="K62" s="23"/>
    </row>
    <row r="65" spans="2:11" x14ac:dyDescent="0.2">
      <c r="C65" s="118"/>
      <c r="D65" s="118"/>
      <c r="E65" s="118"/>
      <c r="F65" s="118"/>
      <c r="G65" s="118"/>
      <c r="H65" s="118"/>
      <c r="I65" s="118"/>
      <c r="J65" s="118"/>
      <c r="K65" s="118"/>
    </row>
    <row r="66" spans="2:11" x14ac:dyDescent="0.2">
      <c r="B66" s="23"/>
    </row>
    <row r="67" spans="2:11" x14ac:dyDescent="0.2">
      <c r="B67" s="23"/>
    </row>
  </sheetData>
  <mergeCells count="2">
    <mergeCell ref="C5:F5"/>
    <mergeCell ref="H5:K5"/>
  </mergeCells>
  <phoneticPr fontId="2" type="noConversion"/>
  <pageMargins left="0.28000000000000003" right="0.16" top="0.33" bottom="0.38" header="0.5" footer="0.21"/>
  <pageSetup paperSize="5" scale="84" orientation="landscape" r:id="rId1"/>
  <headerFooter alignWithMargins="0">
    <oddFooter>&amp;C&amp;"Times New Roman,Regular"&amp;A</oddFooter>
  </headerFooter>
  <rowBreaks count="2" manualBreakCount="2">
    <brk id="25" max="17" man="1"/>
    <brk id="76"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120988-4417-4EDC-A5CA-4E36C23503FA}"/>
</file>

<file path=customXml/itemProps2.xml><?xml version="1.0" encoding="utf-8"?>
<ds:datastoreItem xmlns:ds="http://schemas.openxmlformats.org/officeDocument/2006/customXml" ds:itemID="{C552D39E-31FF-4322-B5A4-1419894C3B3C}"/>
</file>

<file path=customXml/itemProps3.xml><?xml version="1.0" encoding="utf-8"?>
<ds:datastoreItem xmlns:ds="http://schemas.openxmlformats.org/officeDocument/2006/customXml" ds:itemID="{B62A59A3-5EB6-486A-9F90-1B00318323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Introduction</vt:lpstr>
      <vt:lpstr>General Fund</vt:lpstr>
      <vt:lpstr>Operating Fund 1</vt:lpstr>
      <vt:lpstr>Operating Fund 2</vt:lpstr>
      <vt:lpstr>Levy and Employment</vt:lpstr>
      <vt:lpstr>Summary</vt:lpstr>
      <vt:lpstr>'General Fund'!Print_Area</vt:lpstr>
      <vt:lpstr>'Levy and Employment'!Print_Area</vt:lpstr>
      <vt:lpstr>'Operating Fund 1'!Print_Area</vt:lpstr>
      <vt:lpstr>'Operating Fund 2'!Print_Area</vt:lpstr>
      <vt:lpstr>Summary!Print_Area</vt:lpstr>
    </vt:vector>
  </TitlesOfParts>
  <Company>LGS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Multi-Year Financial Planning Tool-Munis</dc:title>
  <dc:creator>Office of the NYS Comptroller</dc:creator>
  <cp:lastModifiedBy>James T Griffin</cp:lastModifiedBy>
  <cp:lastPrinted>2021-09-08T16:28:23Z</cp:lastPrinted>
  <dcterms:created xsi:type="dcterms:W3CDTF">2005-06-24T18:36:43Z</dcterms:created>
  <dcterms:modified xsi:type="dcterms:W3CDTF">2026-07-23T14:52:04Z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76bc99-b2d9-4c72-8373-71b8b88f3815_Enabled">
    <vt:lpwstr>true</vt:lpwstr>
  </property>
  <property fmtid="{D5CDD505-2E9C-101B-9397-08002B2CF9AE}" pid="3" name="MSIP_Label_c376bc99-b2d9-4c72-8373-71b8b88f3815_SetDate">
    <vt:lpwstr>2026-07-23T13:49:51Z</vt:lpwstr>
  </property>
  <property fmtid="{D5CDD505-2E9C-101B-9397-08002B2CF9AE}" pid="4" name="MSIP_Label_c376bc99-b2d9-4c72-8373-71b8b88f3815_Method">
    <vt:lpwstr>Standard</vt:lpwstr>
  </property>
  <property fmtid="{D5CDD505-2E9C-101B-9397-08002B2CF9AE}" pid="5" name="MSIP_Label_c376bc99-b2d9-4c72-8373-71b8b88f3815_Name">
    <vt:lpwstr>Internal Use Only</vt:lpwstr>
  </property>
  <property fmtid="{D5CDD505-2E9C-101B-9397-08002B2CF9AE}" pid="6" name="MSIP_Label_c376bc99-b2d9-4c72-8373-71b8b88f3815_SiteId">
    <vt:lpwstr>23b2cc00-e776-44cb-a980-c7c90c455026</vt:lpwstr>
  </property>
  <property fmtid="{D5CDD505-2E9C-101B-9397-08002B2CF9AE}" pid="7" name="MSIP_Label_c376bc99-b2d9-4c72-8373-71b8b88f3815_ActionId">
    <vt:lpwstr>287de5d3-849d-42b3-8b05-adc6b58c024f</vt:lpwstr>
  </property>
  <property fmtid="{D5CDD505-2E9C-101B-9397-08002B2CF9AE}" pid="8" name="MSIP_Label_c376bc99-b2d9-4c72-8373-71b8b88f3815_ContentBits">
    <vt:lpwstr>0</vt:lpwstr>
  </property>
  <property fmtid="{D5CDD505-2E9C-101B-9397-08002B2CF9AE}" pid="9" name="MSIP_Label_c376bc99-b2d9-4c72-8373-71b8b88f3815_Tag">
    <vt:lpwstr>10, 3, 0, 1</vt:lpwstr>
  </property>
</Properties>
</file>