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klaplante\Downloads\"/>
    </mc:Choice>
  </mc:AlternateContent>
  <xr:revisionPtr revIDLastSave="0" documentId="8_{D707C8C8-81D4-417F-AB10-AEE167F05ACA}" xr6:coauthVersionLast="47" xr6:coauthVersionMax="47" xr10:uidLastSave="{00000000-0000-0000-0000-000000000000}"/>
  <bookViews>
    <workbookView xWindow="140" yWindow="80" windowWidth="19380" windowHeight="11200" xr2:uid="{71402B85-685C-4EA1-B4A2-31E35CD2A1D6}"/>
  </bookViews>
  <sheets>
    <sheet name="SDVOB Public Directory Export ("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 l="1"/>
  <c r="J2" i="1"/>
  <c r="N2" i="1"/>
  <c r="A3" i="1"/>
  <c r="J3" i="1"/>
  <c r="N3" i="1"/>
  <c r="A4" i="1"/>
  <c r="J4" i="1"/>
  <c r="N4" i="1"/>
  <c r="A5" i="1"/>
  <c r="J5" i="1"/>
  <c r="N5" i="1"/>
  <c r="A6" i="1"/>
  <c r="J6" i="1"/>
  <c r="N6" i="1"/>
  <c r="A7" i="1"/>
  <c r="J7" i="1"/>
  <c r="N7" i="1"/>
  <c r="A8" i="1"/>
  <c r="J8" i="1"/>
  <c r="N8" i="1"/>
  <c r="A9" i="1"/>
  <c r="J9" i="1"/>
  <c r="N9" i="1"/>
  <c r="A10" i="1"/>
  <c r="J10" i="1"/>
  <c r="N10" i="1"/>
  <c r="A11" i="1"/>
  <c r="J11" i="1"/>
  <c r="N11" i="1"/>
  <c r="A12" i="1"/>
  <c r="J12" i="1"/>
  <c r="N12" i="1"/>
  <c r="A13" i="1"/>
  <c r="J13" i="1"/>
  <c r="N13" i="1"/>
  <c r="A14" i="1"/>
  <c r="J14" i="1"/>
  <c r="N14" i="1"/>
</calcChain>
</file>

<file path=xl/sharedStrings.xml><?xml version="1.0" encoding="utf-8"?>
<sst xmlns="http://schemas.openxmlformats.org/spreadsheetml/2006/main" count="240" uniqueCount="182">
  <si>
    <t>Control Number</t>
  </si>
  <si>
    <t>Classification</t>
  </si>
  <si>
    <t>Categories</t>
  </si>
  <si>
    <t>Specific Function</t>
  </si>
  <si>
    <t>NAICS Code(s)</t>
  </si>
  <si>
    <t>Key Words</t>
  </si>
  <si>
    <t>Business Size</t>
  </si>
  <si>
    <t>Counties Served</t>
  </si>
  <si>
    <t>Business Name</t>
  </si>
  <si>
    <t>NYS Vendor ID Number</t>
  </si>
  <si>
    <t>Street</t>
  </si>
  <si>
    <t>City</t>
  </si>
  <si>
    <t>State</t>
  </si>
  <si>
    <t>Zip</t>
  </si>
  <si>
    <t>County Located</t>
  </si>
  <si>
    <t>Home Region</t>
  </si>
  <si>
    <t>Primary SDV Name</t>
  </si>
  <si>
    <t>Contact Email Address</t>
  </si>
  <si>
    <t>Phone Number</t>
  </si>
  <si>
    <t>Business Webpage</t>
  </si>
  <si>
    <t>NYS Centralized Contract Titles</t>
  </si>
  <si>
    <t>Consulting And Other Services</t>
  </si>
  <si>
    <t>Administrative &amp; Technical</t>
  </si>
  <si>
    <t>Organizational Development and Training</t>
  </si>
  <si>
    <t>541611 -- 541612 -- 611430</t>
  </si>
  <si>
    <t>talent management -- training -- leadership development -- organizational culture -- performance management -- human resources -- executive coaching</t>
  </si>
  <si>
    <t>From 1000000 To 4999999</t>
  </si>
  <si>
    <t>Albany -- Allegany -- Bronx -- Broome -- Cattaraugus -- Cayuga -- Chautauqua -- Chemung -- Chenango -- Clinton -- Columbia -- Cortland -- Delaware -- Dutchess -- Erie -- Essex -- Franklin -- Fulton -- Genesee -- Greene -- Hamilton -- Herkimer -- Jefferson -- Kings -- Lewis -- Livingston -- Madison -- Monroe -- Montgomery -- Nassau -- New York -- Niagara -- Oneida -- Onondaga -- Ontario -- Orange -- Orleans -- Oswego -- Otsego -- Putnam -- Queens -- Rensselaer -- Richmond -- Rockland -- Saratoga -- Schenectady -- Schoharie -- Schuyler -- Seneca -- St. Lawrence -- Steuben -- Suffolk -- Sullivan -- Tioga -- Tompkins -- Ulster -- Warren -- Washington -- Wayne -- Westchester -- Wyoming -- Yates</t>
  </si>
  <si>
    <t>gothamCulture LLC</t>
  </si>
  <si>
    <t>25 Broadway 9th Floor</t>
  </si>
  <si>
    <t>New York</t>
  </si>
  <si>
    <t>NY</t>
  </si>
  <si>
    <t>New York City</t>
  </si>
  <si>
    <t>Cancialosi , Christopher</t>
  </si>
  <si>
    <t>chris.cancialosi@gothamculture.com</t>
  </si>
  <si>
    <t>(732) 610-7884</t>
  </si>
  <si>
    <t>gothamculture.com</t>
  </si>
  <si>
    <t>Training and Leadership Development</t>
  </si>
  <si>
    <t>541618 -- 541611 -- 541612 -- 611430</t>
  </si>
  <si>
    <t>followership -- servant leadership -- leadership training -- values -- development -- emotional intelligence -- communication -- culture -- change management -- team building -- training -- resiliency -- ethics -- risk management -- leadership</t>
  </si>
  <si>
    <t>Less Than 100000</t>
  </si>
  <si>
    <t>DiMarco Consulting Group, LLC</t>
  </si>
  <si>
    <t>PO Box 372</t>
  </si>
  <si>
    <t>Potsdam</t>
  </si>
  <si>
    <t>St. Lawrence</t>
  </si>
  <si>
    <t>North Country</t>
  </si>
  <si>
    <t>DiMarco , Abrahm</t>
  </si>
  <si>
    <t>abrahm.dimarco@gmail.com</t>
  </si>
  <si>
    <t>(315) 261-2435</t>
  </si>
  <si>
    <t>dimarcocg.com</t>
  </si>
  <si>
    <t>Information Technology -- Telecommunications -- Administrative &amp; Technical -- Freight, Moving &amp; Warehousing</t>
  </si>
  <si>
    <t>Program Management/Leadership Training</t>
  </si>
  <si>
    <t>541618 -- 541614 -- 541611 -- 541990 -- 541420 -- 611430</t>
  </si>
  <si>
    <t>skills training -- emotional intelligence -- prosci -- inclusion -- diversity -- deia -- change management -- training -- project management -- continuous improvement -- logistics -- equity -- agile -- six sigma -- disc -- professional development -- management consulting -- leadership</t>
  </si>
  <si>
    <t>From 100000 To 499999</t>
  </si>
  <si>
    <t>KingFisher Services, LLC</t>
  </si>
  <si>
    <t>461 Morgan Road</t>
  </si>
  <si>
    <t>Scottsdale</t>
  </si>
  <si>
    <t>PA</t>
  </si>
  <si>
    <t>Out-Of-State</t>
  </si>
  <si>
    <t>King , Kenneth</t>
  </si>
  <si>
    <t>colkking@gmail.com</t>
  </si>
  <si>
    <t>(724) 640-5450</t>
  </si>
  <si>
    <t>www.kingfisher.llc</t>
  </si>
  <si>
    <t>Personal Protective Equipment(PPE) &amp;Related Items</t>
  </si>
  <si>
    <t>Miscellaneous -- Educational &amp; Recreational -- Administrative &amp; Technical</t>
  </si>
  <si>
    <t>Leadership Consulting, Training, Corportate Facilitation, Keynote Speaking, Executive Coaching, Professional Development, DISC Behavioral Analyst, Family/Parent Guide</t>
  </si>
  <si>
    <t>541611 -- 541612 -- 624190 -- 611710 -- 611699 -- 611430</t>
  </si>
  <si>
    <t>consulting -- family/parent guide -- behavioral analyst -- training -- team building -- workforce development -- communication -- facilitation -- conflict resolution -- soft skills -- coaching -- transformation -- professional development -- knowledge -- management -- leadership -- keynote speaking -- strategic planning</t>
  </si>
  <si>
    <t>statewide</t>
  </si>
  <si>
    <t>Alethes Consulting Group, LLC</t>
  </si>
  <si>
    <t>4001 Ayden Court</t>
  </si>
  <si>
    <t>Bowie</t>
  </si>
  <si>
    <t>MD</t>
  </si>
  <si>
    <t>Sharon D Green</t>
  </si>
  <si>
    <t>sharon@alethesconsultinggroup.com</t>
  </si>
  <si>
    <t>(240) 245-0503</t>
  </si>
  <si>
    <t>alethesconsultinggroup.com</t>
  </si>
  <si>
    <t>Administrative &amp; Technical -- Educational &amp; Recreational</t>
  </si>
  <si>
    <t>Design and Implementation of Employee Training Curriculum and Methods</t>
  </si>
  <si>
    <t>541611 -- 541990 -- 512110 -- 611420 -- 611430 -- 611710</t>
  </si>
  <si>
    <t>mobile -- training -- virtual -- applications -- instruction -- development -- design -- system -- learning -- management -- instructor led -- human -- coaching -- curriculum -- performance -- maintenance -- information -- leadership</t>
  </si>
  <si>
    <t>Over 5 Million</t>
  </si>
  <si>
    <t>Victor 12, Inc.</t>
  </si>
  <si>
    <t>2000 N. Alafaya Trail Suite 300</t>
  </si>
  <si>
    <t>Orlando</t>
  </si>
  <si>
    <t>FL</t>
  </si>
  <si>
    <t>Coster , John E.</t>
  </si>
  <si>
    <t>jcoster@victor12.com</t>
  </si>
  <si>
    <t>(352) 843-7157</t>
  </si>
  <si>
    <t>www.victor12.com</t>
  </si>
  <si>
    <t>Educational &amp; Recreational</t>
  </si>
  <si>
    <t>Professional and Management Development Training</t>
  </si>
  <si>
    <t>relationship building -- leadership skills -- management skills -- presentation skills -- training -- management -- professional development -- manager training -- development -- virtual training -- online training -- leadership</t>
  </si>
  <si>
    <t>From 500000 To 999999</t>
  </si>
  <si>
    <t>Blue Sky Associates of Upstate NY, Inc. dba Dale Carnegie Training</t>
  </si>
  <si>
    <t>1200A Scottsville Road Suite 375</t>
  </si>
  <si>
    <t>Rochester</t>
  </si>
  <si>
    <t>Monroe</t>
  </si>
  <si>
    <t>Finger Lakes</t>
  </si>
  <si>
    <t>Escher , Douglas J.</t>
  </si>
  <si>
    <t>doug.escher@dalecarnegie.com</t>
  </si>
  <si>
    <t>(585) 328-4980</t>
  </si>
  <si>
    <t>www.rochester.dalecarnegie.com</t>
  </si>
  <si>
    <t>Research and Evaluation Services</t>
  </si>
  <si>
    <t>541820 -- 541720 -- 541613 -- 541611</t>
  </si>
  <si>
    <t>human-centered communications -- design methodology -- campaign planning -- city and regional planning -- public relations -- marketing -- economic development -- consulting -- urban planning design -- crisis-action planning -- research and evaluation -- product development -- architecture design services -- future concepts -- leadership</t>
  </si>
  <si>
    <t>Stephen Matthew Designs, LLC</t>
  </si>
  <si>
    <t>1015 Genoa Street</t>
  </si>
  <si>
    <t>Coral Gables</t>
  </si>
  <si>
    <t>Wisniew , Stephen M.</t>
  </si>
  <si>
    <t>contact@stephenmatthewdesign.com</t>
  </si>
  <si>
    <t>(561) 866-9468</t>
  </si>
  <si>
    <t>www.stephenmatthewdesign.com</t>
  </si>
  <si>
    <t>Management and Logistics Consulting</t>
  </si>
  <si>
    <t>541614 -- 541611 -- 611430</t>
  </si>
  <si>
    <t>work force development -- project management training -- transportation -- skills and trade training -- leadership training and development -- security -- logistics -- management consulting</t>
  </si>
  <si>
    <t>Apex Solutions Group LLC</t>
  </si>
  <si>
    <t>570 Broad Street</t>
  </si>
  <si>
    <t>Newark</t>
  </si>
  <si>
    <t>NJ</t>
  </si>
  <si>
    <t>Jenkins , Lonell</t>
  </si>
  <si>
    <t>yemi.daramola@apexsolgroup.com</t>
  </si>
  <si>
    <t>(516) 360-5921</t>
  </si>
  <si>
    <t>www.apexsolgroup.com</t>
  </si>
  <si>
    <t>Miscellaneous -- Administrative &amp; Technical -- Educational &amp; Recreational</t>
  </si>
  <si>
    <t xml:space="preserve">Integrity Solutions Services LLC was established in 2023 to provide â€œIntegrityâ€ based solutions to enhance confidence, team play and leadership skills for young men and women looking to excel in todayâ€™s workforce.  We take leadership training and experience our instructors have gained as senior military officers or civilian sector leaders, and share this knowledge in a low threat environment.  We also offer additional soft skills 
training, procurement services and many of our instructors offer consulting services to the military in areas of Air Operations, Joint All Domain Command &amp; Control, exercise augmentation and more.
</t>
  </si>
  <si>
    <t>541611 -- 812990 -- 921190 -- 928110</t>
  </si>
  <si>
    <t>leadership training, procurement services, defense, military exercise support, soft skills training</t>
  </si>
  <si>
    <t>Integrity Solutions Services LLC</t>
  </si>
  <si>
    <t>2551 Country Lane</t>
  </si>
  <si>
    <t>Baldwinsville</t>
  </si>
  <si>
    <t>James J Muscatello</t>
  </si>
  <si>
    <t>INTEGRITYSOLUTIONS2022@YAHOO.COM</t>
  </si>
  <si>
    <t>(315) 920-9045</t>
  </si>
  <si>
    <t>https://www.integritysolutionsservices.com</t>
  </si>
  <si>
    <t>Educational &amp; Recreational -- Administrative &amp; Technical -- Miscellaneous</t>
  </si>
  <si>
    <t>Executive coaching, facilitation, consulting, and training.</t>
  </si>
  <si>
    <t>561320 -- 561330 -- 541612 -- 541613 -- 541611 -- 541618 -- 813410 -- 611699 -- 611430 -- 611110 -- 611310 -- 928110</t>
  </si>
  <si>
    <t>executive coaching -- operations consulting -- human resources -- consulting -- education -- marketing -- facilitation -- communications -- change management -- training -- leadership development -- strategic planning</t>
  </si>
  <si>
    <t>Boss Mamas Corporation</t>
  </si>
  <si>
    <t>23 East 10th St Apt 227</t>
  </si>
  <si>
    <t>ANALIZA WOLF</t>
  </si>
  <si>
    <t>ANALIZAQWOLF@GMAIL.COM</t>
  </si>
  <si>
    <t>(847) 636-8788</t>
  </si>
  <si>
    <t>www.analizawolf.com</t>
  </si>
  <si>
    <t>Administrative &amp; Technical -- Miscellaneous -- Transportation, Bus, Rail, Marine &amp; Aviation -- Freight, Moving &amp; Warehousing</t>
  </si>
  <si>
    <t>Managment Consulting Services, to include but not limited to: Strategy, Operations, IT, Human Capital &amp; Supply Chain</t>
  </si>
  <si>
    <t>541519 -- 541690 -- 541618 -- 541614 -- 541611 -- 541612</t>
  </si>
  <si>
    <t>learning -- development -- human resources -- human capital -- supply chain -- logistics -- culture -- strategy -- hr -- training -- project managment -- program managment -- database managment -- employee engagment -- leadership</t>
  </si>
  <si>
    <t>MelniCo LLC</t>
  </si>
  <si>
    <t>171 S Main Ave</t>
  </si>
  <si>
    <t>Albany</t>
  </si>
  <si>
    <t>Capital Region</t>
  </si>
  <si>
    <t>Myles Melnicoff</t>
  </si>
  <si>
    <t>myles@melni.co</t>
  </si>
  <si>
    <t>(630) 709-7695</t>
  </si>
  <si>
    <t>Safety &amp; Security</t>
  </si>
  <si>
    <t>Safety and Security Consulting</t>
  </si>
  <si>
    <t>safety, security, leadership, consulting</t>
  </si>
  <si>
    <t>BARCSafety LLC dba BARC Safety</t>
  </si>
  <si>
    <t>17993 S Avenida Armoniosa</t>
  </si>
  <si>
    <t>Sahuarita</t>
  </si>
  <si>
    <t>AZ</t>
  </si>
  <si>
    <t>Genesee</t>
  </si>
  <si>
    <t>Kenneth Cummins</t>
  </si>
  <si>
    <t>ken@barcsafety.com</t>
  </si>
  <si>
    <t>(253) 830-4849</t>
  </si>
  <si>
    <t>www.barcsafety.com</t>
  </si>
  <si>
    <t>Information Technology</t>
  </si>
  <si>
    <t>IT Consulting and Services</t>
  </si>
  <si>
    <t>541612 -- 541611 -- 541618 -- 541511 -- 541519 -- 541512</t>
  </si>
  <si>
    <t>it consulting -- multidisciplinary expertise -- azure -- policy analysis -- program evaluation -- servicenow customization -- data analytics -- organizational development -- software development -- digital transformation -- cybersecurity advisory -- systems integration -- public administration consulting -- technical project management -- international development -- capacity building -- infrastructure support enterprise risk management (erm) -- leadership development -- cloud architecture -- artificial intelligence -- change management -- automation scripting -- python -- global and government advisory services -- powershell -- governance advisory</t>
  </si>
  <si>
    <t>Elucidate, LLC</t>
  </si>
  <si>
    <t>10 Irving Place</t>
  </si>
  <si>
    <t>New Rochelle</t>
  </si>
  <si>
    <t>Westchester</t>
  </si>
  <si>
    <t>Mid-Hudson</t>
  </si>
  <si>
    <t>Samuel , Kalonji</t>
  </si>
  <si>
    <t>ksamuel@elucidateglobal.com</t>
  </si>
  <si>
    <t>(803) 719-0392</t>
  </si>
  <si>
    <t>https://elucidateglobal.com/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</si>
</sst>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
    <xf numFmtId="0" fontId="0" fillId="0" borderId="0" xfId="0"/>
    <xf numFmtId="0" fontId="0" fillId="0" borderId="0" xfId="0"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A9FF-2FF5-4811-9DEB-8FA3D6EDD128}">
  <dimension ref="A1:U14"/>
  <sheetViews>
    <sheetView tabSelected="1" workbookViewId="0"/>
  </sheetViews>
  <sheetFormatPr defaultRowHeight="14.5" x14ac:dyDescent="0.35"/>
  <cols>
    <col min="2" max="2" width="14.81640625" customWidth="1"/>
    <col min="4" max="4" width="35.453125" customWidth="1"/>
    <col min="9" max="9" width="60.453125" bestFit="1" customWidth="1"/>
    <col min="17" max="17" width="22.54296875" bestFit="1" customWidth="1"/>
    <col min="18" max="18" width="37.54296875" bestFit="1" customWidth="1"/>
    <col min="19" max="19" width="14.26953125" bestFit="1" customWidth="1"/>
  </cols>
  <sheetData>
    <row r="1" spans="1:21"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row>
    <row r="2" spans="1:21" x14ac:dyDescent="0.35">
      <c r="A2" t="str">
        <f>"151099"</f>
        <v>151099</v>
      </c>
      <c r="B2" t="s">
        <v>21</v>
      </c>
      <c r="C2" t="s">
        <v>22</v>
      </c>
      <c r="D2" t="s">
        <v>23</v>
      </c>
      <c r="E2" t="s">
        <v>24</v>
      </c>
      <c r="F2" t="s">
        <v>25</v>
      </c>
      <c r="G2" t="s">
        <v>26</v>
      </c>
      <c r="H2" t="s">
        <v>27</v>
      </c>
      <c r="I2" t="s">
        <v>28</v>
      </c>
      <c r="J2" t="str">
        <f>"1100155628"</f>
        <v>1100155628</v>
      </c>
      <c r="K2" t="s">
        <v>29</v>
      </c>
      <c r="L2" t="s">
        <v>30</v>
      </c>
      <c r="M2" t="s">
        <v>31</v>
      </c>
      <c r="N2" t="str">
        <f>"10004"</f>
        <v>10004</v>
      </c>
      <c r="O2" t="s">
        <v>30</v>
      </c>
      <c r="P2" t="s">
        <v>32</v>
      </c>
      <c r="Q2" t="s">
        <v>33</v>
      </c>
      <c r="R2" t="s">
        <v>34</v>
      </c>
      <c r="S2" t="s">
        <v>35</v>
      </c>
      <c r="T2" t="s">
        <v>36</v>
      </c>
    </row>
    <row r="3" spans="1:21" x14ac:dyDescent="0.35">
      <c r="A3" t="str">
        <f>"171373"</f>
        <v>171373</v>
      </c>
      <c r="B3" t="s">
        <v>21</v>
      </c>
      <c r="C3" t="s">
        <v>22</v>
      </c>
      <c r="D3" t="s">
        <v>37</v>
      </c>
      <c r="E3" t="s">
        <v>38</v>
      </c>
      <c r="F3" t="s">
        <v>39</v>
      </c>
      <c r="G3" t="s">
        <v>40</v>
      </c>
      <c r="H3" t="s">
        <v>27</v>
      </c>
      <c r="I3" t="s">
        <v>41</v>
      </c>
      <c r="J3" t="str">
        <f>"1100177773"</f>
        <v>1100177773</v>
      </c>
      <c r="K3" t="s">
        <v>42</v>
      </c>
      <c r="L3" t="s">
        <v>43</v>
      </c>
      <c r="M3" t="s">
        <v>31</v>
      </c>
      <c r="N3" t="str">
        <f>"13676"</f>
        <v>13676</v>
      </c>
      <c r="O3" t="s">
        <v>44</v>
      </c>
      <c r="P3" t="s">
        <v>45</v>
      </c>
      <c r="Q3" t="s">
        <v>46</v>
      </c>
      <c r="R3" t="s">
        <v>47</v>
      </c>
      <c r="S3" t="s">
        <v>48</v>
      </c>
      <c r="T3" t="s">
        <v>49</v>
      </c>
    </row>
    <row r="4" spans="1:21" x14ac:dyDescent="0.35">
      <c r="A4" t="str">
        <f>"181581"</f>
        <v>181581</v>
      </c>
      <c r="B4" t="s">
        <v>21</v>
      </c>
      <c r="C4" t="s">
        <v>50</v>
      </c>
      <c r="D4" t="s">
        <v>51</v>
      </c>
      <c r="E4" t="s">
        <v>52</v>
      </c>
      <c r="F4" t="s">
        <v>53</v>
      </c>
      <c r="G4" t="s">
        <v>54</v>
      </c>
      <c r="H4" t="s">
        <v>27</v>
      </c>
      <c r="I4" t="s">
        <v>55</v>
      </c>
      <c r="J4" t="str">
        <f>"1100200725"</f>
        <v>1100200725</v>
      </c>
      <c r="K4" t="s">
        <v>56</v>
      </c>
      <c r="L4" t="s">
        <v>57</v>
      </c>
      <c r="M4" t="s">
        <v>58</v>
      </c>
      <c r="N4" t="str">
        <f>"15683"</f>
        <v>15683</v>
      </c>
      <c r="O4" t="s">
        <v>59</v>
      </c>
      <c r="P4" t="s">
        <v>59</v>
      </c>
      <c r="Q4" t="s">
        <v>60</v>
      </c>
      <c r="R4" t="s">
        <v>61</v>
      </c>
      <c r="S4" t="s">
        <v>62</v>
      </c>
      <c r="T4" t="s">
        <v>63</v>
      </c>
      <c r="U4" t="s">
        <v>64</v>
      </c>
    </row>
    <row r="5" spans="1:21" x14ac:dyDescent="0.35">
      <c r="A5" t="str">
        <f>"181762"</f>
        <v>181762</v>
      </c>
      <c r="B5" t="s">
        <v>21</v>
      </c>
      <c r="C5" t="s">
        <v>65</v>
      </c>
      <c r="D5" t="s">
        <v>66</v>
      </c>
      <c r="E5" t="s">
        <v>67</v>
      </c>
      <c r="F5" t="s">
        <v>68</v>
      </c>
      <c r="G5" t="s">
        <v>40</v>
      </c>
      <c r="H5" t="s">
        <v>69</v>
      </c>
      <c r="I5" t="s">
        <v>70</v>
      </c>
      <c r="J5" t="str">
        <f>"1100222847 -- 1100222847"</f>
        <v>1100222847 -- 1100222847</v>
      </c>
      <c r="K5" t="s">
        <v>71</v>
      </c>
      <c r="L5" t="s">
        <v>72</v>
      </c>
      <c r="M5" t="s">
        <v>73</v>
      </c>
      <c r="N5" t="str">
        <f>"20721"</f>
        <v>20721</v>
      </c>
      <c r="O5" t="s">
        <v>59</v>
      </c>
      <c r="P5" t="s">
        <v>59</v>
      </c>
      <c r="Q5" t="s">
        <v>74</v>
      </c>
      <c r="R5" t="s">
        <v>75</v>
      </c>
      <c r="S5" t="s">
        <v>76</v>
      </c>
      <c r="T5" t="s">
        <v>77</v>
      </c>
    </row>
    <row r="6" spans="1:21" x14ac:dyDescent="0.35">
      <c r="A6" t="str">
        <f>"191983"</f>
        <v>191983</v>
      </c>
      <c r="B6" t="s">
        <v>21</v>
      </c>
      <c r="C6" t="s">
        <v>78</v>
      </c>
      <c r="D6" t="s">
        <v>79</v>
      </c>
      <c r="E6" t="s">
        <v>80</v>
      </c>
      <c r="F6" t="s">
        <v>81</v>
      </c>
      <c r="G6" t="s">
        <v>82</v>
      </c>
      <c r="H6" t="s">
        <v>27</v>
      </c>
      <c r="I6" t="s">
        <v>83</v>
      </c>
      <c r="J6" t="str">
        <f>"1100241666"</f>
        <v>1100241666</v>
      </c>
      <c r="K6" t="s">
        <v>84</v>
      </c>
      <c r="L6" t="s">
        <v>85</v>
      </c>
      <c r="M6" t="s">
        <v>86</v>
      </c>
      <c r="N6" t="str">
        <f>"32826"</f>
        <v>32826</v>
      </c>
      <c r="O6" t="s">
        <v>59</v>
      </c>
      <c r="P6" t="s">
        <v>59</v>
      </c>
      <c r="Q6" t="s">
        <v>87</v>
      </c>
      <c r="R6" t="s">
        <v>88</v>
      </c>
      <c r="S6" t="s">
        <v>89</v>
      </c>
      <c r="T6" t="s">
        <v>90</v>
      </c>
    </row>
    <row r="7" spans="1:21" x14ac:dyDescent="0.35">
      <c r="A7" t="str">
        <f>"201107"</f>
        <v>201107</v>
      </c>
      <c r="B7" t="s">
        <v>21</v>
      </c>
      <c r="C7" t="s">
        <v>91</v>
      </c>
      <c r="D7" t="s">
        <v>92</v>
      </c>
      <c r="E7">
        <v>611430</v>
      </c>
      <c r="F7" t="s">
        <v>93</v>
      </c>
      <c r="G7" t="s">
        <v>94</v>
      </c>
      <c r="H7" t="s">
        <v>27</v>
      </c>
      <c r="I7" t="s">
        <v>95</v>
      </c>
      <c r="J7" t="str">
        <f>"1100257708"</f>
        <v>1100257708</v>
      </c>
      <c r="K7" t="s">
        <v>96</v>
      </c>
      <c r="L7" t="s">
        <v>97</v>
      </c>
      <c r="M7" t="s">
        <v>31</v>
      </c>
      <c r="N7" t="str">
        <f>"14624"</f>
        <v>14624</v>
      </c>
      <c r="O7" t="s">
        <v>98</v>
      </c>
      <c r="P7" t="s">
        <v>99</v>
      </c>
      <c r="Q7" t="s">
        <v>100</v>
      </c>
      <c r="R7" t="s">
        <v>101</v>
      </c>
      <c r="S7" t="s">
        <v>102</v>
      </c>
      <c r="T7" t="s">
        <v>103</v>
      </c>
    </row>
    <row r="8" spans="1:21" x14ac:dyDescent="0.35">
      <c r="A8" t="str">
        <f>"211217"</f>
        <v>211217</v>
      </c>
      <c r="B8" t="s">
        <v>21</v>
      </c>
      <c r="C8" t="s">
        <v>22</v>
      </c>
      <c r="D8" t="s">
        <v>104</v>
      </c>
      <c r="E8" t="s">
        <v>105</v>
      </c>
      <c r="F8" t="s">
        <v>106</v>
      </c>
      <c r="G8" t="s">
        <v>40</v>
      </c>
      <c r="H8" t="s">
        <v>27</v>
      </c>
      <c r="I8" t="s">
        <v>107</v>
      </c>
      <c r="J8" t="str">
        <f>"1100263897"</f>
        <v>1100263897</v>
      </c>
      <c r="K8" t="s">
        <v>108</v>
      </c>
      <c r="L8" t="s">
        <v>109</v>
      </c>
      <c r="M8" t="s">
        <v>86</v>
      </c>
      <c r="N8" t="str">
        <f>"33134"</f>
        <v>33134</v>
      </c>
      <c r="O8" t="s">
        <v>59</v>
      </c>
      <c r="P8" t="s">
        <v>59</v>
      </c>
      <c r="Q8" t="s">
        <v>110</v>
      </c>
      <c r="R8" t="s">
        <v>111</v>
      </c>
      <c r="S8" t="s">
        <v>112</v>
      </c>
      <c r="T8" t="s">
        <v>113</v>
      </c>
    </row>
    <row r="9" spans="1:21" x14ac:dyDescent="0.35">
      <c r="A9" t="str">
        <f>"221557"</f>
        <v>221557</v>
      </c>
      <c r="B9" t="s">
        <v>21</v>
      </c>
      <c r="C9" t="s">
        <v>22</v>
      </c>
      <c r="D9" t="s">
        <v>114</v>
      </c>
      <c r="E9" t="s">
        <v>115</v>
      </c>
      <c r="F9" t="s">
        <v>116</v>
      </c>
      <c r="G9" t="s">
        <v>54</v>
      </c>
      <c r="H9" t="s">
        <v>27</v>
      </c>
      <c r="I9" t="s">
        <v>117</v>
      </c>
      <c r="J9" t="str">
        <f>"1100290873"</f>
        <v>1100290873</v>
      </c>
      <c r="K9" t="s">
        <v>118</v>
      </c>
      <c r="L9" t="s">
        <v>119</v>
      </c>
      <c r="M9" t="s">
        <v>120</v>
      </c>
      <c r="N9" t="str">
        <f>"07102"</f>
        <v>07102</v>
      </c>
      <c r="O9" t="s">
        <v>59</v>
      </c>
      <c r="P9" t="s">
        <v>59</v>
      </c>
      <c r="Q9" t="s">
        <v>121</v>
      </c>
      <c r="R9" t="s">
        <v>122</v>
      </c>
      <c r="S9" t="s">
        <v>123</v>
      </c>
      <c r="T9" t="s">
        <v>124</v>
      </c>
    </row>
    <row r="10" spans="1:21" ht="261" x14ac:dyDescent="0.35">
      <c r="A10" t="str">
        <f>"232138"</f>
        <v>232138</v>
      </c>
      <c r="B10" t="s">
        <v>21</v>
      </c>
      <c r="C10" t="s">
        <v>125</v>
      </c>
      <c r="D10" s="1" t="s">
        <v>126</v>
      </c>
      <c r="E10" t="s">
        <v>127</v>
      </c>
      <c r="F10" t="s">
        <v>128</v>
      </c>
      <c r="G10" t="s">
        <v>40</v>
      </c>
      <c r="H10" t="s">
        <v>69</v>
      </c>
      <c r="I10" t="s">
        <v>129</v>
      </c>
      <c r="J10" t="str">
        <f>"1100310549"</f>
        <v>1100310549</v>
      </c>
      <c r="K10" t="s">
        <v>130</v>
      </c>
      <c r="L10" t="s">
        <v>131</v>
      </c>
      <c r="M10" t="s">
        <v>31</v>
      </c>
      <c r="N10" t="str">
        <f>"13027"</f>
        <v>13027</v>
      </c>
      <c r="O10" t="s">
        <v>30</v>
      </c>
      <c r="P10" t="s">
        <v>32</v>
      </c>
      <c r="Q10" t="s">
        <v>132</v>
      </c>
      <c r="R10" t="s">
        <v>133</v>
      </c>
      <c r="S10" t="s">
        <v>134</v>
      </c>
      <c r="T10" t="s">
        <v>135</v>
      </c>
    </row>
    <row r="11" spans="1:21" x14ac:dyDescent="0.35">
      <c r="A11" t="str">
        <f>"242273"</f>
        <v>242273</v>
      </c>
      <c r="B11" t="s">
        <v>21</v>
      </c>
      <c r="C11" t="s">
        <v>136</v>
      </c>
      <c r="D11" t="s">
        <v>137</v>
      </c>
      <c r="E11" t="s">
        <v>138</v>
      </c>
      <c r="F11" t="s">
        <v>139</v>
      </c>
      <c r="G11" t="s">
        <v>40</v>
      </c>
      <c r="H11" t="s">
        <v>69</v>
      </c>
      <c r="I11" t="s">
        <v>140</v>
      </c>
      <c r="J11" t="str">
        <f>"1100319515"</f>
        <v>1100319515</v>
      </c>
      <c r="K11" t="s">
        <v>141</v>
      </c>
      <c r="L11" t="s">
        <v>30</v>
      </c>
      <c r="M11" t="s">
        <v>31</v>
      </c>
      <c r="N11" t="str">
        <f>"10003"</f>
        <v>10003</v>
      </c>
      <c r="O11" t="s">
        <v>30</v>
      </c>
      <c r="P11" t="s">
        <v>32</v>
      </c>
      <c r="Q11" t="s">
        <v>142</v>
      </c>
      <c r="R11" t="s">
        <v>143</v>
      </c>
      <c r="S11" t="s">
        <v>144</v>
      </c>
      <c r="T11" t="s">
        <v>145</v>
      </c>
    </row>
    <row r="12" spans="1:21" x14ac:dyDescent="0.35">
      <c r="A12" t="str">
        <f>"242297"</f>
        <v>242297</v>
      </c>
      <c r="B12" t="s">
        <v>21</v>
      </c>
      <c r="C12" t="s">
        <v>146</v>
      </c>
      <c r="D12" t="s">
        <v>147</v>
      </c>
      <c r="E12" t="s">
        <v>148</v>
      </c>
      <c r="F12" t="s">
        <v>149</v>
      </c>
      <c r="G12" t="s">
        <v>40</v>
      </c>
      <c r="H12" t="s">
        <v>69</v>
      </c>
      <c r="I12" t="s">
        <v>150</v>
      </c>
      <c r="J12" t="str">
        <f>"1100326140"</f>
        <v>1100326140</v>
      </c>
      <c r="K12" t="s">
        <v>151</v>
      </c>
      <c r="L12" t="s">
        <v>152</v>
      </c>
      <c r="M12" t="s">
        <v>31</v>
      </c>
      <c r="N12" t="str">
        <f>"12208"</f>
        <v>12208</v>
      </c>
      <c r="O12" t="s">
        <v>152</v>
      </c>
      <c r="P12" t="s">
        <v>153</v>
      </c>
      <c r="Q12" t="s">
        <v>154</v>
      </c>
      <c r="R12" t="s">
        <v>155</v>
      </c>
      <c r="S12" t="s">
        <v>156</v>
      </c>
    </row>
    <row r="13" spans="1:21" x14ac:dyDescent="0.35">
      <c r="A13" t="str">
        <f>"242351"</f>
        <v>242351</v>
      </c>
      <c r="B13" t="s">
        <v>21</v>
      </c>
      <c r="C13" t="s">
        <v>157</v>
      </c>
      <c r="D13" t="s">
        <v>158</v>
      </c>
      <c r="E13">
        <v>541690</v>
      </c>
      <c r="F13" t="s">
        <v>159</v>
      </c>
      <c r="G13" t="s">
        <v>40</v>
      </c>
      <c r="H13" t="s">
        <v>69</v>
      </c>
      <c r="I13" t="s">
        <v>160</v>
      </c>
      <c r="J13" t="str">
        <f>""</f>
        <v/>
      </c>
      <c r="K13" t="s">
        <v>161</v>
      </c>
      <c r="L13" t="s">
        <v>162</v>
      </c>
      <c r="M13" t="s">
        <v>163</v>
      </c>
      <c r="N13" t="str">
        <f>"85629"</f>
        <v>85629</v>
      </c>
      <c r="O13" t="s">
        <v>164</v>
      </c>
      <c r="P13" t="s">
        <v>99</v>
      </c>
      <c r="Q13" t="s">
        <v>165</v>
      </c>
      <c r="R13" t="s">
        <v>166</v>
      </c>
      <c r="S13" t="s">
        <v>167</v>
      </c>
      <c r="T13" t="s">
        <v>168</v>
      </c>
    </row>
    <row r="14" spans="1:21" x14ac:dyDescent="0.35">
      <c r="A14" t="str">
        <f>"251993"</f>
        <v>251993</v>
      </c>
      <c r="B14" t="s">
        <v>21</v>
      </c>
      <c r="C14" t="s">
        <v>169</v>
      </c>
      <c r="D14" t="s">
        <v>170</v>
      </c>
      <c r="E14" t="s">
        <v>171</v>
      </c>
      <c r="F14" t="s">
        <v>172</v>
      </c>
      <c r="G14" t="s">
        <v>40</v>
      </c>
      <c r="H14" t="s">
        <v>27</v>
      </c>
      <c r="I14" t="s">
        <v>173</v>
      </c>
      <c r="J14" t="str">
        <f>"1100346046"</f>
        <v>1100346046</v>
      </c>
      <c r="K14" t="s">
        <v>174</v>
      </c>
      <c r="L14" t="s">
        <v>175</v>
      </c>
      <c r="M14" t="s">
        <v>31</v>
      </c>
      <c r="N14" t="str">
        <f>"10801"</f>
        <v>10801</v>
      </c>
      <c r="O14" t="s">
        <v>176</v>
      </c>
      <c r="P14" t="s">
        <v>177</v>
      </c>
      <c r="Q14" t="s">
        <v>178</v>
      </c>
      <c r="R14" t="s">
        <v>179</v>
      </c>
      <c r="S14" t="s">
        <v>180</v>
      </c>
      <c r="T14"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SDVOB Public Directory Export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Indira Bokobza</dc:creator>
  <cp:lastModifiedBy>Kristin LaPlante</cp:lastModifiedBy>
  <dcterms:created xsi:type="dcterms:W3CDTF">2025-12-05T12:58:02Z</dcterms:created>
  <dcterms:modified xsi:type="dcterms:W3CDTF">2026-03-24T19:18:00Z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376bc99-b2d9-4c72-8373-71b8b88f3815_Enabled">
    <vt:lpwstr>true</vt:lpwstr>
  </property>
  <property fmtid="{D5CDD505-2E9C-101B-9397-08002B2CF9AE}" pid="3" name="MSIP_Label_c376bc99-b2d9-4c72-8373-71b8b88f3815_SetDate">
    <vt:lpwstr>2025-12-08T18:49:22Z</vt:lpwstr>
  </property>
  <property fmtid="{D5CDD505-2E9C-101B-9397-08002B2CF9AE}" pid="4" name="MSIP_Label_c376bc99-b2d9-4c72-8373-71b8b88f3815_Method">
    <vt:lpwstr>Standard</vt:lpwstr>
  </property>
  <property fmtid="{D5CDD505-2E9C-101B-9397-08002B2CF9AE}" pid="5" name="MSIP_Label_c376bc99-b2d9-4c72-8373-71b8b88f3815_Name">
    <vt:lpwstr>Internal Use Only</vt:lpwstr>
  </property>
  <property fmtid="{D5CDD505-2E9C-101B-9397-08002B2CF9AE}" pid="6" name="MSIP_Label_c376bc99-b2d9-4c72-8373-71b8b88f3815_SiteId">
    <vt:lpwstr>23b2cc00-e776-44cb-a980-c7c90c455026</vt:lpwstr>
  </property>
  <property fmtid="{D5CDD505-2E9C-101B-9397-08002B2CF9AE}" pid="7" name="MSIP_Label_c376bc99-b2d9-4c72-8373-71b8b88f3815_ActionId">
    <vt:lpwstr>3c4b5276-376c-404f-9f9b-f1b3e9bf08fa</vt:lpwstr>
  </property>
  <property fmtid="{D5CDD505-2E9C-101B-9397-08002B2CF9AE}" pid="8" name="MSIP_Label_c376bc99-b2d9-4c72-8373-71b8b88f3815_ContentBits">
    <vt:lpwstr>0</vt:lpwstr>
  </property>
  <property fmtid="{D5CDD505-2E9C-101B-9397-08002B2CF9AE}" pid="9" name="MSIP_Label_c376bc99-b2d9-4c72-8373-71b8b88f3815_Tag">
    <vt:lpwstr>10, 3, 0, 1</vt:lpwstr>
  </property>
</Properties>
</file>