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6819"/>
  <workbookPr filterPrivacy="1" autoCompressPictures="0"/>
  <bookViews>
    <workbookView xWindow="-100" yWindow="340" windowWidth="22460" windowHeight="15220"/>
  </bookViews>
  <sheets>
    <sheet name="Table of Contents" sheetId="1" r:id="rId1"/>
    <sheet name="Exhibit A" sheetId="2" r:id="rId2"/>
    <sheet name="Exhibit A Supplemental" sheetId="3" r:id="rId3"/>
    <sheet name="Exhibit B" sheetId="4" r:id="rId4"/>
    <sheet name="Exhibit C" sheetId="5" r:id="rId5"/>
    <sheet name="Exhibit D General" sheetId="6" r:id="rId6"/>
    <sheet name="Exhibit D Special" sheetId="7" r:id="rId7"/>
    <sheet name="Exhibit D Special State" sheetId="8" r:id="rId8"/>
    <sheet name="Exhibit D Special Federal" sheetId="9" r:id="rId9"/>
    <sheet name="Exhibit D Debt" sheetId="10" r:id="rId10"/>
    <sheet name="Exhibit D Capital" sheetId="11" r:id="rId11"/>
    <sheet name="Exhibit D Capital State" sheetId="12" r:id="rId12"/>
    <sheet name="Exhibit D- Capital Federal" sheetId="13" r:id="rId13"/>
    <sheet name="Footnotes 1 - 11" sheetId="14" r:id="rId14"/>
    <sheet name="Footnote 12" sheetId="15" r:id="rId15"/>
    <sheet name="Footnote 13" sheetId="16" r:id="rId16"/>
    <sheet name="Footnote 14" sheetId="17" r:id="rId17"/>
    <sheet name="Exhibit A-1" sheetId="18" r:id="rId18"/>
    <sheet name="Exhibit A-2 State" sheetId="19" r:id="rId19"/>
    <sheet name="Exhibit A-2 Federal" sheetId="20" r:id="rId20"/>
    <sheet name="Exhibit A-2 Summary" sheetId="21" r:id="rId21"/>
    <sheet name="Exhibit A-3" sheetId="22" r:id="rId22"/>
    <sheet name="Exhibit A-4 " sheetId="23" r:id="rId23"/>
    <sheet name="Exhibit A-4  State - Federal" sheetId="24" r:id="rId24"/>
    <sheet name="Exhibit B-1" sheetId="25" r:id="rId25"/>
    <sheet name="Exhibit B-2" sheetId="26" r:id="rId26"/>
    <sheet name="Exhibit C-1" sheetId="27" r:id="rId27"/>
    <sheet name="Exhibit C-2" sheetId="28" r:id="rId28"/>
    <sheet name="Exhibit C-3" sheetId="29" r:id="rId29"/>
    <sheet name="Exhibit C-4" sheetId="30" r:id="rId30"/>
  </sheets>
  <definedNames>
    <definedName name="_1EXHIBIT_A" localSheetId="2">'Exhibit A Supplemental'!$A$3:$K$51</definedName>
    <definedName name="_1EXHIBIT_A">'Exhibit A'!$A$3:$M$51</definedName>
    <definedName name="_1EXHIBIT_C">'Exhibit C'!$A$3:$L$32</definedName>
    <definedName name="Exh_B_2_print">'Exhibit B-2'!$A$3:$W$50</definedName>
    <definedName name="Exh_C">'Exhibit C'!$A$3:$L$32</definedName>
    <definedName name="Exh_C_1_print">'Exhibit C-1'!$A$3:$S$50</definedName>
    <definedName name="Exh_C_2_print">'Exhibit C-2'!$A$3:$I$36</definedName>
    <definedName name="EXHIBIT_A3">'Exhibit A-3'!$B$3:$V$53</definedName>
    <definedName name="ExhibitB">'Exhibit B'!$A$3:$L$40</definedName>
    <definedName name="Page_1" localSheetId="21">'Exhibit A-3'!$B$3:$K$55</definedName>
    <definedName name="Page_1" localSheetId="22">'Exhibit A-4 '!$A$3:$M$56</definedName>
    <definedName name="Page_1" localSheetId="23">'Exhibit A-4  State - Federal'!$A$3:$B$56</definedName>
    <definedName name="Page_1">'Exhibit A-1'!$A$3:$M$62</definedName>
    <definedName name="Page_2" localSheetId="21">'Exhibit A-3'!$L$3:$U$55</definedName>
    <definedName name="Page_2" localSheetId="22">'Exhibit A-4 '!$N$3:$AA$56</definedName>
    <definedName name="Page_2" localSheetId="23">'Exhibit A-4  State - Federal'!#REF!</definedName>
    <definedName name="Page_2">'Exhibit A-1'!$N$3:$AA$62</definedName>
    <definedName name="Page_3" localSheetId="22">'Exhibit A-4 '!$AB$3:$AK$56</definedName>
    <definedName name="Page_3" localSheetId="23">'Exhibit A-4  State - Federal'!#REF!</definedName>
    <definedName name="Page_3">#REF!</definedName>
    <definedName name="Page_4" localSheetId="22">'Exhibit A-4 '!$AL$3:$AW$56</definedName>
    <definedName name="Page_4" localSheetId="23">'Exhibit A-4  State - Federal'!#REF!</definedName>
    <definedName name="Page_4">#REF!</definedName>
    <definedName name="Page_5" localSheetId="22">'Exhibit A-4 '!$AX$3:$BE$56</definedName>
    <definedName name="Page_5" localSheetId="23">'Exhibit A-4  State - Federal'!#REF!</definedName>
    <definedName name="Page_5">#REF!</definedName>
    <definedName name="Page_6" localSheetId="22">'Exhibit A-4 '!$BF$3:$BQ$56</definedName>
    <definedName name="Page_6" localSheetId="23">'Exhibit A-4  State - Federal'!#REF!</definedName>
    <definedName name="Page_6">#REF!</definedName>
    <definedName name="Page_7" localSheetId="22">'Exhibit A-4 '!$BR$3:$BX$56</definedName>
    <definedName name="Page_7" localSheetId="23">'Exhibit A-4  State - Federal'!#REF!</definedName>
    <definedName name="Page_7">#REF!</definedName>
    <definedName name="Page_8" localSheetId="22">'Exhibit A-4 '!#REF!</definedName>
    <definedName name="Page_8" localSheetId="23">'Exhibit A-4  State - Federal'!$C$3:$K$56</definedName>
    <definedName name="Page_8">#REF!</definedName>
    <definedName name="PAGE1" localSheetId="19">'Exhibit A-2 Federal'!$A$3:$I$57</definedName>
    <definedName name="Page1" localSheetId="25">'Exhibit B-2'!$A$3:$W$51</definedName>
    <definedName name="Page1" localSheetId="29">'Exhibit C-4'!$A$13:$I$79</definedName>
    <definedName name="page1" localSheetId="0">'Table of Contents'!$A$6:$J$50</definedName>
    <definedName name="PAGE1">'Exhibit A-2 State'!$B$3:$M$59</definedName>
    <definedName name="PAGE10" localSheetId="19">'Exhibit A-2 Federal'!$J$3:$O$57</definedName>
    <definedName name="PAGE10">'Exhibit A-2 State'!$CX$3:$DI$59</definedName>
    <definedName name="PAGE11">'Exhibit A-2 Federal'!$J$3:$T$57</definedName>
    <definedName name="Page2" localSheetId="29">'Exhibit C-4'!$A$23:$I$165</definedName>
    <definedName name="PAGE2">'Exhibit A-2 State'!$N$3:$Y$59</definedName>
    <definedName name="Page3" localSheetId="29">'Exhibit C-4'!$A$83:$I$165</definedName>
    <definedName name="PAGE3">'Exhibit A-2 State'!$Z$3:$AK$59</definedName>
    <definedName name="PAGE4" localSheetId="19">'Exhibit A-2 Federal'!$C$3:$I$57</definedName>
    <definedName name="PAGE4">'Exhibit A-2 State'!$AL$3:$BY$59</definedName>
    <definedName name="Page5" localSheetId="29">'Exhibit C-4'!$A$144:$I$191</definedName>
    <definedName name="PAGE5">'Exhibit A-2 State'!$AR$3:$BC$59</definedName>
    <definedName name="Page6" localSheetId="29">'Exhibit C-4'!$A$196:$I$240</definedName>
    <definedName name="PAGE6">'Exhibit A-2 State'!$BD$3:$BQ$59</definedName>
    <definedName name="Page7" localSheetId="29">'Exhibit C-4'!$A$241:$I$314</definedName>
    <definedName name="PAGE7">'Exhibit A-2 State'!$BR$3:$CE$59</definedName>
    <definedName name="PAGE8">'Exhibit A-2 State'!$CF$3:$CM$59</definedName>
    <definedName name="PAGE9">'Exhibit A-2 State'!$CP$3:$CY$59</definedName>
    <definedName name="PG1NEW">'Exhibit A-3'!$A$3:$K$55</definedName>
    <definedName name="_xlnm.Print_Area" localSheetId="1">'Exhibit A'!$A$3:$M$52</definedName>
    <definedName name="_xlnm.Print_Area" localSheetId="2">'Exhibit A Supplemental'!$A$3:$K$52</definedName>
    <definedName name="_xlnm.Print_Area" localSheetId="17">'Exhibit A-1'!$A$3:$AA$60</definedName>
    <definedName name="_xlnm.Print_Area" localSheetId="19">'Exhibit A-2 Federal'!$A$3:$T$57</definedName>
    <definedName name="_xlnm.Print_Area" localSheetId="18">'Exhibit A-2 State'!$A$3:$DI$60</definedName>
    <definedName name="_xlnm.Print_Area" localSheetId="20">'Exhibit A-2 Summary'!$A$3:$M$66</definedName>
    <definedName name="_xlnm.Print_Area" localSheetId="21">'Exhibit A-3'!$A$3:$U$55</definedName>
    <definedName name="_xlnm.Print_Area" localSheetId="22">'Exhibit A-4 '!$A$3:$BY$57</definedName>
    <definedName name="_xlnm.Print_Area" localSheetId="23">'Exhibit A-4  State - Federal'!$A$3:$K$57</definedName>
    <definedName name="_xlnm.Print_Area" localSheetId="3">'Exhibit B'!$A$3:$M$46</definedName>
    <definedName name="_xlnm.Print_Area" localSheetId="24">'Exhibit B-1'!$A$3:$U$48</definedName>
    <definedName name="_xlnm.Print_Area" localSheetId="25">'Exhibit B-2'!$A$3:$X$57</definedName>
    <definedName name="_xlnm.Print_Area" localSheetId="4">'Exhibit C'!$A$3:$L$38</definedName>
    <definedName name="_xlnm.Print_Area" localSheetId="26">'Exhibit C-1'!$A$2:$H$41</definedName>
    <definedName name="_xlnm.Print_Area" localSheetId="27">'Exhibit C-2'!$A$3:$J$39</definedName>
    <definedName name="_xlnm.Print_Area" localSheetId="28">'Exhibit C-3'!$A$3:$Q$39</definedName>
    <definedName name="_xlnm.Print_Area" localSheetId="29">'Exhibit C-4'!$A$9:$I$314</definedName>
    <definedName name="_xlnm.Print_Area" localSheetId="10">'Exhibit D Capital'!$A$3:$O$51</definedName>
    <definedName name="_xlnm.Print_Area" localSheetId="11">'Exhibit D Capital State'!$A$3:$K$51</definedName>
    <definedName name="_xlnm.Print_Area" localSheetId="9">'Exhibit D Debt'!$A$3:$L$41</definedName>
    <definedName name="_xlnm.Print_Area" localSheetId="5">'Exhibit D General'!$A$3:$L$48</definedName>
    <definedName name="_xlnm.Print_Area" localSheetId="6">'Exhibit D Special'!$A$3:$O$46</definedName>
    <definedName name="_xlnm.Print_Area" localSheetId="8">'Exhibit D Special Federal'!$A$3:$K$46</definedName>
    <definedName name="_xlnm.Print_Area" localSheetId="7">'Exhibit D Special State'!$A$3:$K$46</definedName>
    <definedName name="_xlnm.Print_Area" localSheetId="12">'Exhibit D- Capital Federal'!$A$3:$K$51</definedName>
    <definedName name="_xlnm.Print_Area" localSheetId="14">'Footnote 12'!$A$3:$AF$54</definedName>
    <definedName name="_xlnm.Print_Area" localSheetId="15">'Footnote 13'!$A$3:$AD$62</definedName>
    <definedName name="_xlnm.Print_Area" localSheetId="16">'Footnote 14'!$A$3:$AE$47</definedName>
    <definedName name="_xlnm.Print_Area" localSheetId="13">'Footnotes 1 - 11'!$A$2:$CO$49</definedName>
    <definedName name="_xlnm.Print_Area" localSheetId="0">'Table of Contents'!$A$1:$J$50</definedName>
    <definedName name="_xlnm.Print_Area">'Exhibit A'!$A$3:$M$51</definedName>
    <definedName name="_xlnm.Print_Titles" localSheetId="17">'Exhibit A-1'!$A:$A</definedName>
    <definedName name="_xlnm.Print_Titles" localSheetId="19">'Exhibit A-2 Federal'!$A:$A</definedName>
    <definedName name="_xlnm.Print_Titles" localSheetId="18">'Exhibit A-2 State'!$A:$A</definedName>
    <definedName name="_xlnm.Print_Titles" localSheetId="21">'Exhibit A-3'!$A:$A</definedName>
    <definedName name="_xlnm.Print_Titles" localSheetId="22">'Exhibit A-4 '!$A:$A</definedName>
    <definedName name="_xlnm.Print_Titles" localSheetId="23">'Exhibit A-4  State - Federal'!$A:$A</definedName>
    <definedName name="_xlnm.Print_Titles" localSheetId="24">'Exhibit B-1'!$A:$A</definedName>
    <definedName name="_xlnm.Print_Titles" localSheetId="29">'Exhibit C-4'!$7:$8</definedName>
    <definedName name="Z_465D7A22_EB3E_481C_9D8B_D48F27B2C645_.wvu.Cols" localSheetId="18" hidden="1">'Exhibit A-2 State'!#REF!,'Exhibit A-2 State'!#REF!</definedName>
    <definedName name="Z_465D7A22_EB3E_481C_9D8B_D48F27B2C645_.wvu.PrintArea" localSheetId="18" hidden="1">'Exhibit A-2 State'!$A$3:$DI$59</definedName>
    <definedName name="Z_465D7A22_EB3E_481C_9D8B_D48F27B2C645_.wvu.PrintTitles" localSheetId="18" hidden="1">'Exhibit A-2 State'!$A:$A</definedName>
    <definedName name="Z_93C02C7C_EE13_4856_969D_8A89F6465FBC_.wvu.PrintArea" localSheetId="22" hidden="1">'Exhibit A-4 '!#REF!</definedName>
    <definedName name="Z_93C02C7C_EE13_4856_969D_8A89F6465FBC_.wvu.PrintArea" localSheetId="23" hidden="1">'Exhibit A-4  State - Federal'!$C$3:$K$56</definedName>
    <definedName name="Z_9D56F23E_73D9_4511_9CB0_00394317666E_.wvu.Cols" localSheetId="18" hidden="1">'Exhibit A-2 State'!#REF!,'Exhibit A-2 State'!#REF!</definedName>
    <definedName name="Z_9D56F23E_73D9_4511_9CB0_00394317666E_.wvu.PrintArea" localSheetId="18" hidden="1">'Exhibit A-2 State'!$A$3:$DI$59</definedName>
    <definedName name="Z_9D56F23E_73D9_4511_9CB0_00394317666E_.wvu.PrintTitles" localSheetId="18" hidden="1">'Exhibit A-2 State'!$A:$A</definedName>
    <definedName name="Z_A44C29B5_28A0_4B12_94D3_19ABDC2E3D75_.wvu.Cols" localSheetId="18" hidden="1">'Exhibit A-2 State'!#REF!,'Exhibit A-2 State'!#REF!</definedName>
    <definedName name="Z_A44C29B5_28A0_4B12_94D3_19ABDC2E3D75_.wvu.PrintArea" localSheetId="18" hidden="1">'Exhibit A-2 State'!$A$3:$DI$59</definedName>
    <definedName name="Z_A44C29B5_28A0_4B12_94D3_19ABDC2E3D75_.wvu.PrintTitles" localSheetId="18" hidden="1">'Exhibit A-2 State'!$A:$A</definedName>
    <definedName name="Z_CE82124C_9858_4E74_B907_144CC053B26D_.wvu.Cols" localSheetId="22" hidden="1">'Exhibit A-4 '!#REF!,'Exhibit A-4 '!$JX:$JY,'Exhibit A-4 '!$TT:$TU,'Exhibit A-4 '!$ADP:$ADQ,'Exhibit A-4 '!$ANL:$ANM,'Exhibit A-4 '!$AXH:$AXI,'Exhibit A-4 '!$BHD:$BHE,'Exhibit A-4 '!$BQZ:$BRA,'Exhibit A-4 '!$CAV:$CAW,'Exhibit A-4 '!$CKR:$CKS,'Exhibit A-4 '!$CUN:$CUO,'Exhibit A-4 '!$DEJ:$DEK,'Exhibit A-4 '!$DOF:$DOG,'Exhibit A-4 '!$DYB:$DYC,'Exhibit A-4 '!$EHX:$EHY,'Exhibit A-4 '!$ERT:$ERU,'Exhibit A-4 '!$FBP:$FBQ,'Exhibit A-4 '!$FLL:$FLM,'Exhibit A-4 '!$FVH:$FVI,'Exhibit A-4 '!$GFD:$GFE,'Exhibit A-4 '!$GOZ:$GPA,'Exhibit A-4 '!$GYV:$GYW,'Exhibit A-4 '!$HIR:$HIS,'Exhibit A-4 '!$HSN:$HSO,'Exhibit A-4 '!$ICJ:$ICK,'Exhibit A-4 '!$IMF:$IMG,'Exhibit A-4 '!$IWB:$IWC,'Exhibit A-4 '!$JFX:$JFY,'Exhibit A-4 '!$JPT:$JPU,'Exhibit A-4 '!$JZP:$JZQ,'Exhibit A-4 '!$KJL:$KJM,'Exhibit A-4 '!$KTH:$KTI,'Exhibit A-4 '!$LDD:$LDE,'Exhibit A-4 '!$LMZ:$LNA,'Exhibit A-4 '!$LWV:$LWW,'Exhibit A-4 '!$MGR:$MGS,'Exhibit A-4 '!$MQN:$MQO,'Exhibit A-4 '!$NAJ:$NAK,'Exhibit A-4 '!$NKF:$NKG,'Exhibit A-4 '!$NUB:$NUC,'Exhibit A-4 '!$ODX:$ODY,'Exhibit A-4 '!$ONT:$ONU,'Exhibit A-4 '!$OXP:$OXQ,'Exhibit A-4 '!$PHL:$PHM,'Exhibit A-4 '!$PRH:$PRI,'Exhibit A-4 '!$QBD:$QBE,'Exhibit A-4 '!$QKZ:$QLA,'Exhibit A-4 '!$QUV:$QUW,'Exhibit A-4 '!$RER:$RES,'Exhibit A-4 '!$RON:$ROO,'Exhibit A-4 '!$RYJ:$RYK,'Exhibit A-4 '!$SIF:$SIG,'Exhibit A-4 '!$SSB:$SSC,'Exhibit A-4 '!$TBX:$TBY,'Exhibit A-4 '!$TLT:$TLU,'Exhibit A-4 '!$TVP:$TVQ,'Exhibit A-4 '!$UFL:$UFM,'Exhibit A-4 '!$UPH:$UPI,'Exhibit A-4 '!$UZD:$UZE,'Exhibit A-4 '!$VIZ:$VJA,'Exhibit A-4 '!$VSV:$VSW,'Exhibit A-4 '!$WCR:$WCS,'Exhibit A-4 '!$WMN:$WMO,'Exhibit A-4 '!$WWJ:$WWK</definedName>
    <definedName name="Z_CE82124C_9858_4E74_B907_144CC053B26D_.wvu.Cols" localSheetId="23" hidden="1">'Exhibit A-4  State - Federal'!#REF!,'Exhibit A-4  State - Federal'!$HJ:$HK,'Exhibit A-4  State - Federal'!$RF:$RG,'Exhibit A-4  State - Federal'!$ABB:$ABC,'Exhibit A-4  State - Federal'!$AKX:$AKY,'Exhibit A-4  State - Federal'!$AUT:$AUU,'Exhibit A-4  State - Federal'!$BEP:$BEQ,'Exhibit A-4  State - Federal'!$BOL:$BOM,'Exhibit A-4  State - Federal'!$BYH:$BYI,'Exhibit A-4  State - Federal'!$CID:$CIE,'Exhibit A-4  State - Federal'!$CRZ:$CSA,'Exhibit A-4  State - Federal'!$DBV:$DBW,'Exhibit A-4  State - Federal'!$DLR:$DLS,'Exhibit A-4  State - Federal'!$DVN:$DVO,'Exhibit A-4  State - Federal'!$EFJ:$EFK,'Exhibit A-4  State - Federal'!$EPF:$EPG,'Exhibit A-4  State - Federal'!$EZB:$EZC,'Exhibit A-4  State - Federal'!$FIX:$FIY,'Exhibit A-4  State - Federal'!$FST:$FSU,'Exhibit A-4  State - Federal'!$GCP:$GCQ,'Exhibit A-4  State - Federal'!$GML:$GMM,'Exhibit A-4  State - Federal'!$GWH:$GWI,'Exhibit A-4  State - Federal'!$HGD:$HGE,'Exhibit A-4  State - Federal'!$HPZ:$HQA,'Exhibit A-4  State - Federal'!$HZV:$HZW,'Exhibit A-4  State - Federal'!$IJR:$IJS,'Exhibit A-4  State - Federal'!$ITN:$ITO,'Exhibit A-4  State - Federal'!$JDJ:$JDK,'Exhibit A-4  State - Federal'!$JNF:$JNG,'Exhibit A-4  State - Federal'!$JXB:$JXC,'Exhibit A-4  State - Federal'!$KGX:$KGY,'Exhibit A-4  State - Federal'!$KQT:$KQU,'Exhibit A-4  State - Federal'!$LAP:$LAQ,'Exhibit A-4  State - Federal'!$LKL:$LKM,'Exhibit A-4  State - Federal'!$LUH:$LUI,'Exhibit A-4  State - Federal'!$MED:$MEE,'Exhibit A-4  State - Federal'!$MNZ:$MOA,'Exhibit A-4  State - Federal'!$MXV:$MXW,'Exhibit A-4  State - Federal'!$NHR:$NHS,'Exhibit A-4  State - Federal'!$NRN:$NRO,'Exhibit A-4  State - Federal'!$OBJ:$OBK,'Exhibit A-4  State - Federal'!$OLF:$OLG,'Exhibit A-4  State - Federal'!$OVB:$OVC,'Exhibit A-4  State - Federal'!$PEX:$PEY,'Exhibit A-4  State - Federal'!$POT:$POU,'Exhibit A-4  State - Federal'!$PYP:$PYQ,'Exhibit A-4  State - Federal'!$QIL:$QIM,'Exhibit A-4  State - Federal'!$QSH:$QSI,'Exhibit A-4  State - Federal'!$RCD:$RCE,'Exhibit A-4  State - Federal'!$RLZ:$RMA,'Exhibit A-4  State - Federal'!$RVV:$RVW,'Exhibit A-4  State - Federal'!$SFR:$SFS,'Exhibit A-4  State - Federal'!$SPN:$SPO,'Exhibit A-4  State - Federal'!$SZJ:$SZK,'Exhibit A-4  State - Federal'!$TJF:$TJG,'Exhibit A-4  State - Federal'!$TTB:$TTC,'Exhibit A-4  State - Federal'!$UCX:$UCY,'Exhibit A-4  State - Federal'!$UMT:$UMU,'Exhibit A-4  State - Federal'!$UWP:$UWQ,'Exhibit A-4  State - Federal'!$VGL:$VGM,'Exhibit A-4  State - Federal'!$VQH:$VQI,'Exhibit A-4  State - Federal'!$WAD:$WAE,'Exhibit A-4  State - Federal'!$WJZ:$WKA,'Exhibit A-4  State - Federal'!$WTV:$WTW</definedName>
    <definedName name="Z_CE82124C_9858_4E74_B907_144CC053B26D_.wvu.PrintArea" localSheetId="22" hidden="1">'Exhibit A-4 '!#REF!</definedName>
    <definedName name="Z_CE82124C_9858_4E74_B907_144CC053B26D_.wvu.PrintArea" localSheetId="23" hidden="1">'Exhibit A-4  State - Federal'!$C$3:$K$56</definedName>
    <definedName name="Z_FC942D2A_E40B_4283_9D95_8A114B404F57_.wvu.PrintArea" localSheetId="14" hidden="1">'Footnote 12'!$A$3:$AF$54</definedName>
    <definedName name="Z_FC942D2A_E40B_4283_9D95_8A114B404F57_.wvu.PrintArea" localSheetId="15" hidden="1">'Footnote 13'!$B$3:$AD$62</definedName>
    <definedName name="Z_FC942D2A_E40B_4283_9D95_8A114B404F57_.wvu.PrintArea" localSheetId="13" hidden="1">'Footnotes 1 - 11'!$A$2:$CO$47</definedName>
    <definedName name="Z_FD30C435_4331_4D51_9F28_2083D67F73B8_.wvu.PrintTitles" localSheetId="22" hidden="1">'Exhibit A-4 '!$A:$A</definedName>
    <definedName name="Z_FD30C435_4331_4D51_9F28_2083D67F73B8_.wvu.PrintTitles" localSheetId="23" hidden="1">'Exhibit A-4  State - Federal'!$A:$A</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65" i="30" l="1"/>
  <c r="BB9" i="14"/>
  <c r="BU31" i="14"/>
  <c r="G310" i="30"/>
  <c r="E310" i="30"/>
  <c r="C310" i="30"/>
  <c r="I309" i="30"/>
  <c r="I308" i="30"/>
  <c r="I307" i="30"/>
  <c r="I305" i="30"/>
  <c r="I303" i="30"/>
  <c r="I302" i="30"/>
  <c r="I300" i="30"/>
  <c r="I299" i="30"/>
  <c r="I298" i="30"/>
  <c r="I297" i="30"/>
  <c r="I296" i="30"/>
  <c r="I295" i="30"/>
  <c r="I294" i="30"/>
  <c r="I293" i="30"/>
  <c r="I292" i="30"/>
  <c r="I291" i="30"/>
  <c r="I290" i="30"/>
  <c r="I288" i="30"/>
  <c r="I286" i="30"/>
  <c r="I285" i="30"/>
  <c r="I283" i="30"/>
  <c r="I282" i="30"/>
  <c r="I280" i="30"/>
  <c r="I278" i="30"/>
  <c r="I276" i="30"/>
  <c r="I274" i="30"/>
  <c r="I267" i="30"/>
  <c r="I265" i="30"/>
  <c r="I264" i="30"/>
  <c r="I262" i="30"/>
  <c r="I261" i="30"/>
  <c r="I260" i="30"/>
  <c r="I259" i="30"/>
  <c r="I257" i="30"/>
  <c r="I255" i="30"/>
  <c r="I254" i="30"/>
  <c r="I253" i="30"/>
  <c r="I251" i="30"/>
  <c r="I249" i="30"/>
  <c r="I248" i="30"/>
  <c r="I247" i="30"/>
  <c r="I245" i="30"/>
  <c r="I243" i="30"/>
  <c r="I241" i="30"/>
  <c r="I239" i="30"/>
  <c r="I238" i="30"/>
  <c r="I237" i="30"/>
  <c r="I235" i="30"/>
  <c r="I233" i="30"/>
  <c r="I231" i="30"/>
  <c r="I229" i="30"/>
  <c r="I228" i="30"/>
  <c r="G223" i="30"/>
  <c r="E223" i="30"/>
  <c r="C223" i="30"/>
  <c r="I222" i="30"/>
  <c r="I220" i="30"/>
  <c r="I223" i="30"/>
  <c r="G214" i="30"/>
  <c r="E214" i="30"/>
  <c r="C214" i="30"/>
  <c r="I213" i="30"/>
  <c r="I211" i="30"/>
  <c r="I209" i="30"/>
  <c r="G203" i="30"/>
  <c r="E203" i="30"/>
  <c r="C203" i="30"/>
  <c r="I202" i="30"/>
  <c r="I200" i="30"/>
  <c r="G194" i="30"/>
  <c r="E194" i="30"/>
  <c r="C194" i="30"/>
  <c r="I193" i="30"/>
  <c r="I192" i="30"/>
  <c r="I191" i="30"/>
  <c r="I189" i="30"/>
  <c r="I188" i="30"/>
  <c r="I187" i="30"/>
  <c r="I186" i="30"/>
  <c r="G179" i="30"/>
  <c r="E179" i="30"/>
  <c r="C179" i="30"/>
  <c r="I178" i="30"/>
  <c r="I176" i="30"/>
  <c r="I174" i="30"/>
  <c r="I172" i="30"/>
  <c r="I170" i="30"/>
  <c r="I168" i="30"/>
  <c r="I167" i="30"/>
  <c r="I166" i="30"/>
  <c r="I163" i="30"/>
  <c r="G158" i="30"/>
  <c r="E158" i="30"/>
  <c r="C158" i="30"/>
  <c r="I157" i="30"/>
  <c r="I156" i="30"/>
  <c r="I155" i="30"/>
  <c r="I154" i="30"/>
  <c r="I152" i="30"/>
  <c r="I151" i="30"/>
  <c r="I149" i="30"/>
  <c r="I147" i="30"/>
  <c r="I146" i="30"/>
  <c r="I145" i="30"/>
  <c r="I143" i="30"/>
  <c r="I141" i="30"/>
  <c r="I134" i="30"/>
  <c r="I132" i="30"/>
  <c r="I130" i="30"/>
  <c r="I128" i="30"/>
  <c r="I126" i="30"/>
  <c r="I124" i="30"/>
  <c r="I122" i="30"/>
  <c r="I120" i="30"/>
  <c r="I118" i="30"/>
  <c r="I116" i="30"/>
  <c r="I115" i="30"/>
  <c r="I114" i="30"/>
  <c r="I113" i="30"/>
  <c r="I112" i="30"/>
  <c r="I111" i="30"/>
  <c r="I110" i="30"/>
  <c r="I108" i="30"/>
  <c r="I107" i="30"/>
  <c r="I106" i="30"/>
  <c r="I105" i="30"/>
  <c r="I104" i="30"/>
  <c r="I103" i="30"/>
  <c r="I102" i="30"/>
  <c r="I101" i="30"/>
  <c r="I99" i="30"/>
  <c r="I98" i="30"/>
  <c r="I96" i="30"/>
  <c r="I90" i="30"/>
  <c r="I89" i="30"/>
  <c r="I87" i="30"/>
  <c r="I86" i="30"/>
  <c r="I85" i="30"/>
  <c r="I83" i="30"/>
  <c r="I81" i="30"/>
  <c r="I79" i="30"/>
  <c r="G74" i="30"/>
  <c r="E74" i="30"/>
  <c r="C74" i="30"/>
  <c r="I73" i="30"/>
  <c r="I72" i="30"/>
  <c r="I70" i="30"/>
  <c r="I69" i="30"/>
  <c r="I68" i="30"/>
  <c r="I67" i="30"/>
  <c r="I66" i="30"/>
  <c r="I64" i="30"/>
  <c r="I62" i="30"/>
  <c r="I60" i="30"/>
  <c r="I59" i="30"/>
  <c r="I57" i="30"/>
  <c r="I55" i="30"/>
  <c r="I54" i="30"/>
  <c r="I53" i="30"/>
  <c r="I52" i="30"/>
  <c r="I50" i="30"/>
  <c r="I44" i="30"/>
  <c r="I42" i="30"/>
  <c r="I40" i="30"/>
  <c r="I38" i="30"/>
  <c r="I36" i="30"/>
  <c r="I34" i="30"/>
  <c r="I33" i="30"/>
  <c r="I31" i="30"/>
  <c r="I29" i="30"/>
  <c r="I27" i="30"/>
  <c r="I26" i="30"/>
  <c r="I24" i="30"/>
  <c r="I22" i="30"/>
  <c r="I20" i="30"/>
  <c r="I18" i="30"/>
  <c r="I16" i="30"/>
  <c r="I14" i="30"/>
  <c r="I12" i="30"/>
  <c r="I158" i="30"/>
  <c r="C312" i="30"/>
  <c r="I203" i="30"/>
  <c r="I214" i="30"/>
  <c r="E312" i="30"/>
  <c r="I74" i="30"/>
  <c r="I179" i="30"/>
  <c r="I194" i="30"/>
  <c r="I310" i="30"/>
  <c r="G312" i="30"/>
  <c r="I45" i="11"/>
  <c r="M45" i="11"/>
  <c r="I18" i="11"/>
  <c r="I19" i="11"/>
  <c r="I20" i="11"/>
  <c r="I21" i="11"/>
  <c r="I22" i="11"/>
  <c r="I23" i="11"/>
  <c r="I24" i="11"/>
  <c r="I25" i="11"/>
  <c r="I28" i="11"/>
  <c r="I29" i="11"/>
  <c r="I30" i="11"/>
  <c r="I31" i="11"/>
  <c r="I34" i="11"/>
  <c r="I37" i="11"/>
  <c r="I39" i="11"/>
  <c r="I43" i="11"/>
  <c r="M43" i="11"/>
  <c r="M29" i="11"/>
  <c r="M28" i="11"/>
  <c r="M23" i="11"/>
  <c r="M22" i="11"/>
  <c r="M21" i="11"/>
  <c r="M20" i="11"/>
  <c r="M19" i="11"/>
  <c r="M24" i="11"/>
  <c r="M25" i="11"/>
  <c r="I312" i="30"/>
  <c r="K25" i="11"/>
  <c r="K31" i="11"/>
  <c r="K34" i="11"/>
  <c r="M30" i="11"/>
  <c r="K27" i="7"/>
  <c r="K35" i="7"/>
  <c r="K38" i="7"/>
  <c r="M34" i="7"/>
  <c r="K52" i="21"/>
  <c r="DI51" i="19"/>
  <c r="DE49" i="19"/>
  <c r="DE51" i="19"/>
  <c r="DC51" i="19"/>
  <c r="DA51" i="19"/>
  <c r="CY51" i="19"/>
  <c r="CW51" i="19"/>
  <c r="CU51" i="19"/>
  <c r="CS51" i="19"/>
  <c r="CQ51" i="19"/>
  <c r="CO51" i="19"/>
  <c r="CM51" i="19"/>
  <c r="CK51" i="19"/>
  <c r="CI51" i="19"/>
  <c r="CG51" i="19"/>
  <c r="CE51" i="19"/>
  <c r="CC51" i="19"/>
  <c r="CA51" i="19"/>
  <c r="BY51" i="19"/>
  <c r="BW51" i="19"/>
  <c r="BU51" i="19"/>
  <c r="BS51" i="19"/>
  <c r="BQ51" i="19"/>
  <c r="BO51" i="19"/>
  <c r="BM51" i="19"/>
  <c r="BK48" i="19"/>
  <c r="BK51" i="19"/>
  <c r="BI51" i="19"/>
  <c r="BG51" i="19"/>
  <c r="BE51" i="19"/>
  <c r="BC51" i="19"/>
  <c r="BA51" i="19"/>
  <c r="AY51" i="19"/>
  <c r="AW51" i="19"/>
  <c r="AU51" i="19"/>
  <c r="AS51" i="19"/>
  <c r="AQ51" i="19"/>
  <c r="AO51" i="19"/>
  <c r="AM51" i="19"/>
  <c r="AK51" i="19"/>
  <c r="AI51" i="19"/>
  <c r="AG51" i="19"/>
  <c r="AE51" i="19"/>
  <c r="AC51" i="19"/>
  <c r="AA51" i="19"/>
  <c r="Y51" i="19"/>
  <c r="W51" i="19"/>
  <c r="U51" i="19"/>
  <c r="Q51" i="19"/>
  <c r="O51" i="19"/>
  <c r="M51" i="19"/>
  <c r="K51" i="19"/>
  <c r="I51" i="19"/>
  <c r="G51" i="19"/>
  <c r="E51" i="19"/>
  <c r="C51" i="19"/>
  <c r="BI22" i="19"/>
  <c r="BI36" i="19"/>
  <c r="BI42" i="19"/>
  <c r="BI45" i="19"/>
  <c r="BI55" i="19"/>
  <c r="K39" i="11"/>
  <c r="N45" i="11"/>
  <c r="M37" i="11"/>
  <c r="N37" i="11"/>
  <c r="M39" i="11"/>
  <c r="K43" i="11"/>
  <c r="K46" i="11"/>
  <c r="N29" i="11"/>
  <c r="N28" i="11"/>
  <c r="N23" i="11"/>
  <c r="N22" i="11"/>
  <c r="N21" i="11"/>
  <c r="N20" i="11"/>
  <c r="N19" i="11"/>
  <c r="M18" i="11"/>
  <c r="N34" i="7"/>
  <c r="K40" i="7"/>
  <c r="K41" i="7"/>
  <c r="M33" i="7"/>
  <c r="N33" i="7"/>
  <c r="M32" i="7"/>
  <c r="N32" i="7"/>
  <c r="M31" i="7"/>
  <c r="N31" i="7"/>
  <c r="M30" i="7"/>
  <c r="N30" i="7"/>
  <c r="M26" i="7"/>
  <c r="N26" i="7"/>
  <c r="M25" i="7"/>
  <c r="N25" i="7"/>
  <c r="M24" i="7"/>
  <c r="N24" i="7"/>
  <c r="M23" i="7"/>
  <c r="N23" i="7"/>
  <c r="M22" i="7"/>
  <c r="N22" i="7"/>
  <c r="M21" i="7"/>
  <c r="N21" i="7"/>
  <c r="M20" i="7"/>
  <c r="N20" i="7"/>
  <c r="M40" i="7"/>
  <c r="M27" i="7"/>
  <c r="M35" i="7"/>
  <c r="M38" i="7"/>
  <c r="M41" i="7"/>
  <c r="AE30" i="15"/>
  <c r="AE26" i="15"/>
  <c r="AE27" i="15"/>
  <c r="AE29" i="15"/>
  <c r="AE31" i="15"/>
  <c r="AE22" i="15"/>
  <c r="AE23" i="15"/>
  <c r="AE24" i="15"/>
  <c r="AE33" i="15"/>
  <c r="AB50" i="15"/>
  <c r="Z50" i="15"/>
  <c r="X50" i="15"/>
  <c r="V50" i="15"/>
  <c r="T50" i="15"/>
  <c r="R50" i="15"/>
  <c r="P50" i="15"/>
  <c r="N50" i="15"/>
  <c r="L50" i="15"/>
  <c r="J50" i="15"/>
  <c r="H50" i="15"/>
  <c r="F50" i="15"/>
  <c r="AB43" i="15"/>
  <c r="Z43" i="15"/>
  <c r="X43" i="15"/>
  <c r="V43" i="15"/>
  <c r="T43" i="15"/>
  <c r="R43" i="15"/>
  <c r="P43" i="15"/>
  <c r="N43" i="15"/>
  <c r="L43" i="15"/>
  <c r="J43" i="15"/>
  <c r="H43" i="15"/>
  <c r="F43" i="15"/>
  <c r="F52" i="15"/>
  <c r="H39" i="15"/>
  <c r="H52" i="15"/>
  <c r="J39" i="15"/>
  <c r="J52" i="15"/>
  <c r="L39" i="15"/>
  <c r="L52" i="15"/>
  <c r="N39" i="15"/>
  <c r="N52" i="15"/>
  <c r="P39" i="15"/>
  <c r="P52" i="15"/>
  <c r="R39" i="15"/>
  <c r="R52" i="15"/>
  <c r="T39" i="15"/>
  <c r="T52" i="15"/>
  <c r="V39" i="15"/>
  <c r="V52" i="15"/>
  <c r="X39" i="15"/>
  <c r="X52" i="15"/>
  <c r="Z39" i="15"/>
  <c r="Z52" i="15"/>
  <c r="AB39" i="15"/>
  <c r="AB52" i="15"/>
  <c r="AB31" i="15"/>
  <c r="Z31" i="15"/>
  <c r="X31" i="15"/>
  <c r="V31" i="15"/>
  <c r="T31" i="15"/>
  <c r="R31" i="15"/>
  <c r="P31" i="15"/>
  <c r="N31" i="15"/>
  <c r="L31" i="15"/>
  <c r="J31" i="15"/>
  <c r="H31" i="15"/>
  <c r="F31" i="15"/>
  <c r="AB24" i="15"/>
  <c r="Z24" i="15"/>
  <c r="X24" i="15"/>
  <c r="V24" i="15"/>
  <c r="T24" i="15"/>
  <c r="R24" i="15"/>
  <c r="P24" i="15"/>
  <c r="N24" i="15"/>
  <c r="L24" i="15"/>
  <c r="J24" i="15"/>
  <c r="H24" i="15"/>
  <c r="F24" i="15"/>
  <c r="F33" i="15"/>
  <c r="H20" i="15"/>
  <c r="H33" i="15"/>
  <c r="J20" i="15"/>
  <c r="J33" i="15"/>
  <c r="L20" i="15"/>
  <c r="L33" i="15"/>
  <c r="N20" i="15"/>
  <c r="N33" i="15"/>
  <c r="P20" i="15"/>
  <c r="P33" i="15"/>
  <c r="R20" i="15"/>
  <c r="R33" i="15"/>
  <c r="T20" i="15"/>
  <c r="T33" i="15"/>
  <c r="V20" i="15"/>
  <c r="V33" i="15"/>
  <c r="X20" i="15"/>
  <c r="X33" i="15"/>
  <c r="Z20" i="15"/>
  <c r="Z33" i="15"/>
  <c r="AB20" i="15"/>
  <c r="AB33" i="15"/>
  <c r="BB38" i="14"/>
  <c r="M42" i="2"/>
  <c r="M43" i="2"/>
  <c r="M44" i="2"/>
  <c r="M46" i="2"/>
  <c r="K43" i="3"/>
  <c r="K44" i="3"/>
  <c r="K46" i="3"/>
  <c r="I42" i="3"/>
  <c r="Y46" i="18"/>
  <c r="C43" i="2"/>
  <c r="C43" i="3"/>
  <c r="DG48" i="19"/>
  <c r="E43" i="3"/>
  <c r="S41" i="22"/>
  <c r="G43" i="2"/>
  <c r="G43" i="3"/>
  <c r="I43" i="3"/>
  <c r="Y47" i="18"/>
  <c r="C44" i="2"/>
  <c r="C44" i="3"/>
  <c r="DG49" i="19"/>
  <c r="E44" i="3"/>
  <c r="S42" i="22"/>
  <c r="G44" i="2"/>
  <c r="G44" i="3"/>
  <c r="I44" i="3"/>
  <c r="DG50" i="19"/>
  <c r="E45" i="3"/>
  <c r="I45" i="3"/>
  <c r="I46" i="3"/>
  <c r="G46" i="3"/>
  <c r="C46" i="3"/>
  <c r="K49" i="2"/>
  <c r="C42" i="2"/>
  <c r="C45" i="24"/>
  <c r="I45" i="24"/>
  <c r="I42" i="2"/>
  <c r="K42" i="2"/>
  <c r="C49" i="21"/>
  <c r="Q46" i="20"/>
  <c r="E49" i="21"/>
  <c r="I49" i="21"/>
  <c r="E43" i="2"/>
  <c r="C46" i="24"/>
  <c r="I46" i="24"/>
  <c r="I43" i="2"/>
  <c r="K43" i="2"/>
  <c r="C50" i="21"/>
  <c r="Q47" i="20"/>
  <c r="E50" i="21"/>
  <c r="G50" i="21"/>
  <c r="I50" i="21"/>
  <c r="E44" i="2"/>
  <c r="C47" i="24"/>
  <c r="I47" i="24"/>
  <c r="I44" i="2"/>
  <c r="K44" i="2"/>
  <c r="C51" i="21"/>
  <c r="I51" i="21"/>
  <c r="E45" i="2"/>
  <c r="K45" i="2"/>
  <c r="K46" i="2"/>
  <c r="I46" i="2"/>
  <c r="G46" i="2"/>
  <c r="C46" i="2"/>
  <c r="I35" i="8"/>
  <c r="I35" i="7"/>
  <c r="E46" i="3"/>
  <c r="E46" i="2"/>
  <c r="DG57" i="19"/>
  <c r="C58" i="21"/>
  <c r="I58" i="21"/>
  <c r="S51" i="19"/>
  <c r="S22" i="19"/>
  <c r="S36" i="19"/>
  <c r="S42" i="19"/>
  <c r="S45" i="19"/>
  <c r="K22" i="19"/>
  <c r="K36" i="19"/>
  <c r="K42" i="19"/>
  <c r="K45" i="19"/>
  <c r="K55" i="19"/>
  <c r="AI49" i="14"/>
  <c r="BK35" i="14"/>
  <c r="BM35" i="14"/>
  <c r="BT44" i="14"/>
  <c r="BB23" i="14"/>
  <c r="CF28" i="14"/>
  <c r="CG28" i="14"/>
  <c r="N24" i="11"/>
  <c r="N30" i="11"/>
  <c r="M31" i="11"/>
  <c r="C20" i="24"/>
  <c r="I20" i="24"/>
  <c r="C25" i="24"/>
  <c r="I25" i="24"/>
  <c r="C27" i="24"/>
  <c r="I27" i="24"/>
  <c r="C30" i="24"/>
  <c r="I30" i="24"/>
  <c r="C31" i="24"/>
  <c r="I31" i="24"/>
  <c r="C32" i="24"/>
  <c r="I32" i="24"/>
  <c r="C33" i="24"/>
  <c r="I33" i="24"/>
  <c r="C37" i="24"/>
  <c r="I37" i="24"/>
  <c r="I54" i="24"/>
  <c r="Q48" i="23"/>
  <c r="Q36" i="23"/>
  <c r="Q38" i="23"/>
  <c r="Q21" i="23"/>
  <c r="Q41" i="23"/>
  <c r="Q52" i="23"/>
  <c r="Q55" i="23"/>
  <c r="I25" i="12"/>
  <c r="S50" i="22"/>
  <c r="C28" i="6"/>
  <c r="C40" i="6"/>
  <c r="C43" i="6"/>
  <c r="C46" i="6"/>
  <c r="M12" i="2"/>
  <c r="M13" i="2"/>
  <c r="M14" i="2"/>
  <c r="M15" i="2"/>
  <c r="M16" i="2"/>
  <c r="M17" i="2"/>
  <c r="M21" i="2"/>
  <c r="M22" i="2"/>
  <c r="M23" i="2"/>
  <c r="M26" i="2"/>
  <c r="M27" i="2"/>
  <c r="M28" i="2"/>
  <c r="M29" i="2"/>
  <c r="M30" i="2"/>
  <c r="AB44" i="17"/>
  <c r="Z44" i="17"/>
  <c r="X44" i="17"/>
  <c r="V44" i="17"/>
  <c r="T44" i="17"/>
  <c r="R44" i="17"/>
  <c r="P44" i="17"/>
  <c r="N44" i="17"/>
  <c r="L44" i="17"/>
  <c r="J44" i="17"/>
  <c r="H44" i="17"/>
  <c r="F44" i="17"/>
  <c r="AD43" i="17"/>
  <c r="AD42" i="17"/>
  <c r="AD41" i="17"/>
  <c r="AB39" i="17"/>
  <c r="Z39" i="17"/>
  <c r="X39" i="17"/>
  <c r="V39" i="17"/>
  <c r="T39" i="17"/>
  <c r="R39" i="17"/>
  <c r="P39" i="17"/>
  <c r="N39" i="17"/>
  <c r="L39" i="17"/>
  <c r="J39" i="17"/>
  <c r="H39" i="17"/>
  <c r="F39" i="17"/>
  <c r="AD38" i="17"/>
  <c r="AD39" i="17"/>
  <c r="AB28" i="17"/>
  <c r="Z28" i="17"/>
  <c r="X28" i="17"/>
  <c r="V28" i="17"/>
  <c r="T28" i="17"/>
  <c r="R28" i="17"/>
  <c r="P28" i="17"/>
  <c r="N28" i="17"/>
  <c r="L28" i="17"/>
  <c r="J28" i="17"/>
  <c r="H28" i="17"/>
  <c r="F28" i="17"/>
  <c r="AD27" i="17"/>
  <c r="AD26" i="17"/>
  <c r="AD25" i="17"/>
  <c r="AB23" i="17"/>
  <c r="Z23" i="17"/>
  <c r="X23" i="17"/>
  <c r="V23" i="17"/>
  <c r="T23" i="17"/>
  <c r="R23" i="17"/>
  <c r="P23" i="17"/>
  <c r="N23" i="17"/>
  <c r="L23" i="17"/>
  <c r="J23" i="17"/>
  <c r="H23" i="17"/>
  <c r="F23" i="17"/>
  <c r="AD22" i="17"/>
  <c r="AD23" i="17"/>
  <c r="AB53" i="16"/>
  <c r="Z53" i="16"/>
  <c r="X53" i="16"/>
  <c r="V53" i="16"/>
  <c r="T53" i="16"/>
  <c r="R53" i="16"/>
  <c r="P53" i="16"/>
  <c r="N53" i="16"/>
  <c r="L53" i="16"/>
  <c r="J53" i="16"/>
  <c r="H53" i="16"/>
  <c r="F53" i="16"/>
  <c r="F48" i="16"/>
  <c r="F55" i="16"/>
  <c r="H40" i="16"/>
  <c r="AD52" i="16"/>
  <c r="AD51" i="16"/>
  <c r="AD50" i="16"/>
  <c r="AB48" i="16"/>
  <c r="Z48" i="16"/>
  <c r="X48" i="16"/>
  <c r="V48" i="16"/>
  <c r="T48" i="16"/>
  <c r="R48" i="16"/>
  <c r="P48" i="16"/>
  <c r="N48" i="16"/>
  <c r="L48" i="16"/>
  <c r="J48" i="16"/>
  <c r="H48" i="16"/>
  <c r="AD47" i="16"/>
  <c r="AD46" i="16"/>
  <c r="AD45" i="16"/>
  <c r="AD44" i="16"/>
  <c r="AD43" i="16"/>
  <c r="AD42" i="16"/>
  <c r="AB32" i="16"/>
  <c r="Z32" i="16"/>
  <c r="X32" i="16"/>
  <c r="V32" i="16"/>
  <c r="T32" i="16"/>
  <c r="R32" i="16"/>
  <c r="P32" i="16"/>
  <c r="N32" i="16"/>
  <c r="L32" i="16"/>
  <c r="J32" i="16"/>
  <c r="H32" i="16"/>
  <c r="F32" i="16"/>
  <c r="AD31" i="16"/>
  <c r="AD30" i="16"/>
  <c r="AD29" i="16"/>
  <c r="AB27" i="16"/>
  <c r="Z27" i="16"/>
  <c r="X27" i="16"/>
  <c r="V27" i="16"/>
  <c r="T27" i="16"/>
  <c r="R27" i="16"/>
  <c r="P27" i="16"/>
  <c r="N27" i="16"/>
  <c r="L27" i="16"/>
  <c r="J27" i="16"/>
  <c r="H27" i="16"/>
  <c r="F27" i="16"/>
  <c r="AD26" i="16"/>
  <c r="AD25" i="16"/>
  <c r="AD24" i="16"/>
  <c r="AD23" i="16"/>
  <c r="AD22" i="16"/>
  <c r="AD21" i="16"/>
  <c r="Q32" i="29"/>
  <c r="Q18" i="29"/>
  <c r="Q19" i="29"/>
  <c r="Q20" i="29"/>
  <c r="Q21" i="29"/>
  <c r="Q22" i="29"/>
  <c r="Q23" i="29"/>
  <c r="Q24" i="29"/>
  <c r="Q25" i="29"/>
  <c r="Q26" i="29"/>
  <c r="Q27" i="29"/>
  <c r="Q28" i="29"/>
  <c r="Q29" i="29"/>
  <c r="Q30" i="29"/>
  <c r="Q31" i="29"/>
  <c r="Q17" i="29"/>
  <c r="Q16" i="29"/>
  <c r="I33" i="29"/>
  <c r="N40" i="7"/>
  <c r="M49" i="2"/>
  <c r="M38" i="2"/>
  <c r="M25" i="2"/>
  <c r="I24" i="2"/>
  <c r="I31" i="2"/>
  <c r="I38" i="2"/>
  <c r="C26" i="24"/>
  <c r="I23" i="2"/>
  <c r="C29" i="24"/>
  <c r="I29" i="24"/>
  <c r="I25" i="2"/>
  <c r="I26" i="2"/>
  <c r="I27" i="2"/>
  <c r="I28" i="2"/>
  <c r="I29" i="2"/>
  <c r="C34" i="24"/>
  <c r="I21" i="2"/>
  <c r="C18" i="24"/>
  <c r="I18" i="24"/>
  <c r="I15" i="2"/>
  <c r="C19" i="24"/>
  <c r="I17" i="2"/>
  <c r="C17" i="24"/>
  <c r="I17" i="24"/>
  <c r="C16" i="24"/>
  <c r="K48" i="24"/>
  <c r="G48" i="24"/>
  <c r="E48" i="24"/>
  <c r="K36" i="24"/>
  <c r="K38" i="24"/>
  <c r="G36" i="24"/>
  <c r="G38" i="24"/>
  <c r="E36" i="24"/>
  <c r="E38" i="24"/>
  <c r="K21" i="24"/>
  <c r="G21" i="24"/>
  <c r="G41" i="24"/>
  <c r="E21" i="24"/>
  <c r="BY48" i="23"/>
  <c r="BW48" i="23"/>
  <c r="BU48" i="23"/>
  <c r="BS48" i="23"/>
  <c r="BQ48" i="23"/>
  <c r="BO48" i="23"/>
  <c r="BM48" i="23"/>
  <c r="BK48" i="23"/>
  <c r="BI48" i="23"/>
  <c r="BG48" i="23"/>
  <c r="BE48" i="23"/>
  <c r="BC48" i="23"/>
  <c r="BA48" i="23"/>
  <c r="AY48" i="23"/>
  <c r="AW48" i="23"/>
  <c r="AU48" i="23"/>
  <c r="AS48" i="23"/>
  <c r="AQ48" i="23"/>
  <c r="AO48" i="23"/>
  <c r="AM48" i="23"/>
  <c r="AK48" i="23"/>
  <c r="AI48" i="23"/>
  <c r="AG48" i="23"/>
  <c r="AE48" i="23"/>
  <c r="AC48" i="23"/>
  <c r="AA48" i="23"/>
  <c r="Y48" i="23"/>
  <c r="W48" i="23"/>
  <c r="U48" i="23"/>
  <c r="S48" i="23"/>
  <c r="O48" i="23"/>
  <c r="M48" i="23"/>
  <c r="K48" i="23"/>
  <c r="I48" i="23"/>
  <c r="G48" i="23"/>
  <c r="E48" i="23"/>
  <c r="C48" i="23"/>
  <c r="BY36" i="23"/>
  <c r="BY38" i="23"/>
  <c r="BW36" i="23"/>
  <c r="BW38" i="23"/>
  <c r="BU36" i="23"/>
  <c r="BU38" i="23"/>
  <c r="BS36" i="23"/>
  <c r="BS38" i="23"/>
  <c r="BQ36" i="23"/>
  <c r="BQ38" i="23"/>
  <c r="BO36" i="23"/>
  <c r="BO38" i="23"/>
  <c r="BM36" i="23"/>
  <c r="BM38" i="23"/>
  <c r="BK36" i="23"/>
  <c r="BK38" i="23"/>
  <c r="BI36" i="23"/>
  <c r="BI38" i="23"/>
  <c r="BG36" i="23"/>
  <c r="BG38" i="23"/>
  <c r="BE36" i="23"/>
  <c r="BE38" i="23"/>
  <c r="BC36" i="23"/>
  <c r="BC38" i="23"/>
  <c r="BA36" i="23"/>
  <c r="BA38" i="23"/>
  <c r="AY36" i="23"/>
  <c r="AY38" i="23"/>
  <c r="AW36" i="23"/>
  <c r="AW38" i="23"/>
  <c r="AU36" i="23"/>
  <c r="AU38" i="23"/>
  <c r="AS36" i="23"/>
  <c r="AS38" i="23"/>
  <c r="AQ36" i="23"/>
  <c r="AQ38" i="23"/>
  <c r="AO36" i="23"/>
  <c r="AO38" i="23"/>
  <c r="AM36" i="23"/>
  <c r="AM38" i="23"/>
  <c r="AK36" i="23"/>
  <c r="AK38" i="23"/>
  <c r="AI36" i="23"/>
  <c r="AI38" i="23"/>
  <c r="AG36" i="23"/>
  <c r="AG38" i="23"/>
  <c r="AE36" i="23"/>
  <c r="AE38" i="23"/>
  <c r="AC36" i="23"/>
  <c r="AC38" i="23"/>
  <c r="AA36" i="23"/>
  <c r="AA38" i="23"/>
  <c r="Y36" i="23"/>
  <c r="Y38" i="23"/>
  <c r="W36" i="23"/>
  <c r="W38" i="23"/>
  <c r="U36" i="23"/>
  <c r="U38" i="23"/>
  <c r="S36" i="23"/>
  <c r="S38" i="23"/>
  <c r="O36" i="23"/>
  <c r="O38" i="23"/>
  <c r="M36" i="23"/>
  <c r="M38" i="23"/>
  <c r="K36" i="23"/>
  <c r="K38" i="23"/>
  <c r="I36" i="23"/>
  <c r="I38" i="23"/>
  <c r="G36" i="23"/>
  <c r="G38" i="23"/>
  <c r="E36" i="23"/>
  <c r="E38" i="23"/>
  <c r="C36" i="23"/>
  <c r="C38" i="23"/>
  <c r="BY21" i="23"/>
  <c r="BW21" i="23"/>
  <c r="BU21" i="23"/>
  <c r="BS21" i="23"/>
  <c r="BQ21" i="23"/>
  <c r="BO21" i="23"/>
  <c r="BM21" i="23"/>
  <c r="BK21" i="23"/>
  <c r="BI21" i="23"/>
  <c r="BG21" i="23"/>
  <c r="BE21" i="23"/>
  <c r="BC21" i="23"/>
  <c r="BA21" i="23"/>
  <c r="AY21" i="23"/>
  <c r="AW21" i="23"/>
  <c r="AU21" i="23"/>
  <c r="AS21" i="23"/>
  <c r="AQ21" i="23"/>
  <c r="AO21" i="23"/>
  <c r="AM21" i="23"/>
  <c r="AK21" i="23"/>
  <c r="AI21" i="23"/>
  <c r="AG21" i="23"/>
  <c r="AE21" i="23"/>
  <c r="AC21" i="23"/>
  <c r="AA21" i="23"/>
  <c r="Y21" i="23"/>
  <c r="W21" i="23"/>
  <c r="U21" i="23"/>
  <c r="S21" i="23"/>
  <c r="O21" i="23"/>
  <c r="M21" i="23"/>
  <c r="K21" i="23"/>
  <c r="I21" i="23"/>
  <c r="G21" i="23"/>
  <c r="E21" i="23"/>
  <c r="C21" i="23"/>
  <c r="I49" i="3"/>
  <c r="K17" i="3"/>
  <c r="I19" i="24"/>
  <c r="I16" i="2"/>
  <c r="F34" i="16"/>
  <c r="H19" i="16"/>
  <c r="AD32" i="16"/>
  <c r="H55" i="16"/>
  <c r="J40" i="16"/>
  <c r="J55" i="16"/>
  <c r="L40" i="16"/>
  <c r="L55" i="16"/>
  <c r="N40" i="16"/>
  <c r="N55" i="16"/>
  <c r="P40" i="16"/>
  <c r="P55" i="16"/>
  <c r="R40" i="16"/>
  <c r="R55" i="16"/>
  <c r="T40" i="16"/>
  <c r="T55" i="16"/>
  <c r="V40" i="16"/>
  <c r="V55" i="16"/>
  <c r="X40" i="16"/>
  <c r="X55" i="16"/>
  <c r="Z40" i="16"/>
  <c r="Z55" i="16"/>
  <c r="AB40" i="16"/>
  <c r="AB55" i="16"/>
  <c r="AD53" i="16"/>
  <c r="AD44" i="17"/>
  <c r="AD46" i="17"/>
  <c r="F46" i="17"/>
  <c r="H36" i="17"/>
  <c r="H46" i="17"/>
  <c r="J36" i="17"/>
  <c r="J46" i="17"/>
  <c r="L36" i="17"/>
  <c r="I26" i="24"/>
  <c r="I22" i="2"/>
  <c r="I34" i="24"/>
  <c r="I30" i="2"/>
  <c r="I16" i="24"/>
  <c r="I13" i="2"/>
  <c r="F30" i="17"/>
  <c r="H20" i="17"/>
  <c r="H30" i="17"/>
  <c r="J20" i="17"/>
  <c r="J30" i="17"/>
  <c r="L20" i="17"/>
  <c r="L30" i="17"/>
  <c r="N20" i="17"/>
  <c r="N30" i="17"/>
  <c r="P20" i="17"/>
  <c r="P30" i="17"/>
  <c r="R20" i="17"/>
  <c r="R30" i="17"/>
  <c r="T20" i="17"/>
  <c r="T30" i="17"/>
  <c r="V20" i="17"/>
  <c r="V30" i="17"/>
  <c r="X20" i="17"/>
  <c r="X30" i="17"/>
  <c r="Z20" i="17"/>
  <c r="Z30" i="17"/>
  <c r="AB20" i="17"/>
  <c r="AB30" i="17"/>
  <c r="L46" i="17"/>
  <c r="N36" i="17"/>
  <c r="N46" i="17"/>
  <c r="P36" i="17"/>
  <c r="P46" i="17"/>
  <c r="R36" i="17"/>
  <c r="R46" i="17"/>
  <c r="T36" i="17"/>
  <c r="T46" i="17"/>
  <c r="V36" i="17"/>
  <c r="V46" i="17"/>
  <c r="X36" i="17"/>
  <c r="X46" i="17"/>
  <c r="Z36" i="17"/>
  <c r="Z46" i="17"/>
  <c r="AB36" i="17"/>
  <c r="AB46" i="17"/>
  <c r="AD48" i="16"/>
  <c r="AD55" i="16"/>
  <c r="AD27" i="16"/>
  <c r="H34" i="16"/>
  <c r="J19" i="16"/>
  <c r="J34" i="16"/>
  <c r="L19" i="16"/>
  <c r="L34" i="16"/>
  <c r="N19" i="16"/>
  <c r="N34" i="16"/>
  <c r="P19" i="16"/>
  <c r="P34" i="16"/>
  <c r="R19" i="16"/>
  <c r="R34" i="16"/>
  <c r="T19" i="16"/>
  <c r="T34" i="16"/>
  <c r="V19" i="16"/>
  <c r="V34" i="16"/>
  <c r="X19" i="16"/>
  <c r="X34" i="16"/>
  <c r="Z19" i="16"/>
  <c r="Z34" i="16"/>
  <c r="AB19" i="16"/>
  <c r="AB34" i="16"/>
  <c r="AD28" i="17"/>
  <c r="AD30" i="17"/>
  <c r="C41" i="23"/>
  <c r="C52" i="23"/>
  <c r="C55" i="23"/>
  <c r="K41" i="23"/>
  <c r="K52" i="23"/>
  <c r="K55" i="23"/>
  <c r="U41" i="23"/>
  <c r="U52" i="23"/>
  <c r="U55" i="23"/>
  <c r="AC41" i="23"/>
  <c r="AC52" i="23"/>
  <c r="AC55" i="23"/>
  <c r="AK41" i="23"/>
  <c r="AK52" i="23"/>
  <c r="AK55" i="23"/>
  <c r="AS41" i="23"/>
  <c r="AS52" i="23"/>
  <c r="AS55" i="23"/>
  <c r="BA41" i="23"/>
  <c r="BA52" i="23"/>
  <c r="BA55" i="23"/>
  <c r="BI41" i="23"/>
  <c r="BI52" i="23"/>
  <c r="BI55" i="23"/>
  <c r="BQ41" i="23"/>
  <c r="BQ52" i="23"/>
  <c r="BQ55" i="23"/>
  <c r="BY41" i="23"/>
  <c r="BY52" i="23"/>
  <c r="BY55" i="23"/>
  <c r="G52" i="24"/>
  <c r="G55" i="24"/>
  <c r="G41" i="23"/>
  <c r="G52" i="23"/>
  <c r="G55" i="23"/>
  <c r="O41" i="23"/>
  <c r="O52" i="23"/>
  <c r="O55" i="23"/>
  <c r="Y41" i="23"/>
  <c r="Y52" i="23"/>
  <c r="Y55" i="23"/>
  <c r="AG41" i="23"/>
  <c r="AG52" i="23"/>
  <c r="AG55" i="23"/>
  <c r="AO41" i="23"/>
  <c r="AO52" i="23"/>
  <c r="AO55" i="23"/>
  <c r="AW41" i="23"/>
  <c r="AW52" i="23"/>
  <c r="AW55" i="23"/>
  <c r="BE41" i="23"/>
  <c r="BE52" i="23"/>
  <c r="BE55" i="23"/>
  <c r="BM41" i="23"/>
  <c r="BM52" i="23"/>
  <c r="BM55" i="23"/>
  <c r="BU41" i="23"/>
  <c r="K41" i="24"/>
  <c r="K52" i="24"/>
  <c r="K55" i="24"/>
  <c r="BU52" i="23"/>
  <c r="BU55" i="23"/>
  <c r="C21" i="24"/>
  <c r="I14" i="2"/>
  <c r="E41" i="23"/>
  <c r="E52" i="23"/>
  <c r="E55" i="23"/>
  <c r="M41" i="23"/>
  <c r="M52" i="23"/>
  <c r="M55" i="23"/>
  <c r="W41" i="23"/>
  <c r="W52" i="23"/>
  <c r="W55" i="23"/>
  <c r="AE41" i="23"/>
  <c r="AE52" i="23"/>
  <c r="AE55" i="23"/>
  <c r="AM41" i="23"/>
  <c r="AM52" i="23"/>
  <c r="AM55" i="23"/>
  <c r="AU41" i="23"/>
  <c r="AU52" i="23"/>
  <c r="AU55" i="23"/>
  <c r="BC41" i="23"/>
  <c r="BC52" i="23"/>
  <c r="BC55" i="23"/>
  <c r="BK41" i="23"/>
  <c r="BK52" i="23"/>
  <c r="BK55" i="23"/>
  <c r="BS41" i="23"/>
  <c r="BS52" i="23"/>
  <c r="BS55" i="23"/>
  <c r="I48" i="24"/>
  <c r="C36" i="24"/>
  <c r="C38" i="24"/>
  <c r="C48" i="24"/>
  <c r="E41" i="24"/>
  <c r="E52" i="24"/>
  <c r="E55" i="24"/>
  <c r="I41" i="23"/>
  <c r="I52" i="23"/>
  <c r="I55" i="23"/>
  <c r="S41" i="23"/>
  <c r="S52" i="23"/>
  <c r="S55" i="23"/>
  <c r="AA41" i="23"/>
  <c r="AA52" i="23"/>
  <c r="AA55" i="23"/>
  <c r="AI41" i="23"/>
  <c r="AI52" i="23"/>
  <c r="AI55" i="23"/>
  <c r="AQ41" i="23"/>
  <c r="AQ52" i="23"/>
  <c r="AQ55" i="23"/>
  <c r="AY41" i="23"/>
  <c r="AY52" i="23"/>
  <c r="AY55" i="23"/>
  <c r="BG41" i="23"/>
  <c r="BG52" i="23"/>
  <c r="BG55" i="23"/>
  <c r="BO41" i="23"/>
  <c r="BO52" i="23"/>
  <c r="BO55" i="23"/>
  <c r="BW41" i="23"/>
  <c r="BW52" i="23"/>
  <c r="BW55" i="23"/>
  <c r="AD34" i="16"/>
  <c r="I36" i="24"/>
  <c r="I38" i="24"/>
  <c r="C41" i="24"/>
  <c r="C52" i="24"/>
  <c r="C55" i="24"/>
  <c r="I21" i="24"/>
  <c r="I41" i="24"/>
  <c r="I52" i="24"/>
  <c r="I55" i="24"/>
  <c r="Q54" i="20"/>
  <c r="U26" i="22"/>
  <c r="E27" i="10"/>
  <c r="K20" i="10"/>
  <c r="K49" i="3"/>
  <c r="K38" i="3"/>
  <c r="K37" i="3"/>
  <c r="K35" i="3"/>
  <c r="K36" i="3"/>
  <c r="K34" i="3"/>
  <c r="K23" i="3"/>
  <c r="K24" i="3"/>
  <c r="K26" i="3"/>
  <c r="K27" i="3"/>
  <c r="K28" i="3"/>
  <c r="K29" i="3"/>
  <c r="K30" i="3"/>
  <c r="K31" i="3"/>
  <c r="K22" i="3"/>
  <c r="K18" i="3"/>
  <c r="K16" i="3"/>
  <c r="K15" i="3"/>
  <c r="K14" i="3"/>
  <c r="K13" i="3"/>
  <c r="M37" i="2"/>
  <c r="M36" i="2"/>
  <c r="M35" i="2"/>
  <c r="M34" i="2"/>
  <c r="DG16" i="19"/>
  <c r="S21" i="22"/>
  <c r="CO36" i="19"/>
  <c r="CO42" i="19"/>
  <c r="CO22" i="19"/>
  <c r="CO45" i="19"/>
  <c r="CO55" i="19"/>
  <c r="CO58" i="19"/>
  <c r="BG36" i="19"/>
  <c r="BG42" i="19"/>
  <c r="BG22" i="19"/>
  <c r="BG45" i="19"/>
  <c r="BG55" i="19"/>
  <c r="BG58" i="19"/>
  <c r="K45" i="13"/>
  <c r="G39" i="13"/>
  <c r="E39" i="13"/>
  <c r="C39" i="13"/>
  <c r="I31" i="13"/>
  <c r="G31" i="13"/>
  <c r="E31" i="13"/>
  <c r="C31" i="13"/>
  <c r="K30" i="13"/>
  <c r="K29" i="13"/>
  <c r="K28" i="13"/>
  <c r="I25" i="13"/>
  <c r="G25" i="13"/>
  <c r="E25" i="13"/>
  <c r="C25" i="13"/>
  <c r="K24" i="13"/>
  <c r="K23" i="13"/>
  <c r="K22" i="13"/>
  <c r="K21" i="13"/>
  <c r="K20" i="13"/>
  <c r="K19" i="13"/>
  <c r="K45" i="12"/>
  <c r="G39" i="12"/>
  <c r="E39" i="12"/>
  <c r="C39" i="12"/>
  <c r="I31" i="12"/>
  <c r="G31" i="12"/>
  <c r="E31" i="12"/>
  <c r="C31" i="12"/>
  <c r="K30" i="12"/>
  <c r="K29" i="12"/>
  <c r="K28" i="12"/>
  <c r="G25" i="12"/>
  <c r="E25" i="12"/>
  <c r="C25" i="12"/>
  <c r="K24" i="12"/>
  <c r="K23" i="12"/>
  <c r="K22" i="12"/>
  <c r="K21" i="12"/>
  <c r="K20" i="12"/>
  <c r="K19" i="12"/>
  <c r="K40" i="9"/>
  <c r="I35" i="9"/>
  <c r="G35" i="9"/>
  <c r="E35" i="9"/>
  <c r="C35" i="9"/>
  <c r="K34" i="9"/>
  <c r="K33" i="9"/>
  <c r="K32" i="9"/>
  <c r="K31" i="9"/>
  <c r="K30" i="9"/>
  <c r="I27" i="9"/>
  <c r="G27" i="9"/>
  <c r="E27" i="9"/>
  <c r="C27" i="9"/>
  <c r="K26" i="9"/>
  <c r="K25" i="9"/>
  <c r="K24" i="9"/>
  <c r="K23" i="9"/>
  <c r="K22" i="9"/>
  <c r="K21" i="9"/>
  <c r="K20" i="9"/>
  <c r="K40" i="8"/>
  <c r="G35" i="8"/>
  <c r="E35" i="8"/>
  <c r="C35" i="8"/>
  <c r="K34" i="8"/>
  <c r="K33" i="8"/>
  <c r="K32" i="8"/>
  <c r="K31" i="8"/>
  <c r="K30" i="8"/>
  <c r="I27" i="8"/>
  <c r="G27" i="8"/>
  <c r="E27" i="8"/>
  <c r="C27" i="8"/>
  <c r="K26" i="8"/>
  <c r="K25" i="8"/>
  <c r="K24" i="8"/>
  <c r="K23" i="8"/>
  <c r="K22" i="8"/>
  <c r="K21" i="8"/>
  <c r="K20" i="8"/>
  <c r="L23" i="5"/>
  <c r="L22" i="5"/>
  <c r="L21" i="5"/>
  <c r="L16" i="5"/>
  <c r="F30" i="5"/>
  <c r="C30" i="5"/>
  <c r="C23" i="5"/>
  <c r="C22" i="5"/>
  <c r="C21" i="5"/>
  <c r="C16" i="5"/>
  <c r="L38" i="4"/>
  <c r="L32" i="4"/>
  <c r="L31" i="4"/>
  <c r="L24" i="4"/>
  <c r="L23" i="4"/>
  <c r="L22" i="4"/>
  <c r="L21" i="4"/>
  <c r="L14" i="4"/>
  <c r="L16" i="4"/>
  <c r="L15" i="4"/>
  <c r="C38" i="4"/>
  <c r="C34" i="13"/>
  <c r="C43" i="13"/>
  <c r="C46" i="13"/>
  <c r="E34" i="13"/>
  <c r="E43" i="13"/>
  <c r="E46" i="13"/>
  <c r="I34" i="12"/>
  <c r="K31" i="12"/>
  <c r="C34" i="12"/>
  <c r="C43" i="12"/>
  <c r="C46" i="12"/>
  <c r="E34" i="12"/>
  <c r="E43" i="12"/>
  <c r="E46" i="12"/>
  <c r="I34" i="13"/>
  <c r="K31" i="13"/>
  <c r="I38" i="8"/>
  <c r="I41" i="8"/>
  <c r="E38" i="8"/>
  <c r="E41" i="8"/>
  <c r="C38" i="8"/>
  <c r="C41" i="8"/>
  <c r="E38" i="9"/>
  <c r="E41" i="9"/>
  <c r="G38" i="9"/>
  <c r="G41" i="9"/>
  <c r="K27" i="9"/>
  <c r="K27" i="8"/>
  <c r="K35" i="8"/>
  <c r="K25" i="12"/>
  <c r="G34" i="12"/>
  <c r="G43" i="12"/>
  <c r="G46" i="12"/>
  <c r="G38" i="8"/>
  <c r="G41" i="8"/>
  <c r="C38" i="9"/>
  <c r="C41" i="9"/>
  <c r="K35" i="9"/>
  <c r="I38" i="9"/>
  <c r="I41" i="9"/>
  <c r="K25" i="13"/>
  <c r="G34" i="13"/>
  <c r="G43" i="13"/>
  <c r="G46" i="13"/>
  <c r="K34" i="12"/>
  <c r="K34" i="13"/>
  <c r="K38" i="8"/>
  <c r="K41" i="8"/>
  <c r="K38" i="9"/>
  <c r="K41" i="9"/>
  <c r="M33" i="29"/>
  <c r="K33" i="29"/>
  <c r="G33" i="29"/>
  <c r="E33" i="29"/>
  <c r="C33" i="29"/>
  <c r="O33" i="29"/>
  <c r="Q33" i="29"/>
  <c r="I26" i="28"/>
  <c r="E26" i="28"/>
  <c r="C26" i="28"/>
  <c r="G25" i="28"/>
  <c r="F23" i="5"/>
  <c r="G24" i="28"/>
  <c r="G23" i="28"/>
  <c r="F21" i="5"/>
  <c r="I18" i="28"/>
  <c r="E18" i="28"/>
  <c r="C18" i="28"/>
  <c r="G17" i="28"/>
  <c r="E30" i="28"/>
  <c r="E35" i="28"/>
  <c r="I30" i="28"/>
  <c r="I35" i="28"/>
  <c r="G18" i="28"/>
  <c r="F16" i="5"/>
  <c r="C30" i="28"/>
  <c r="C35" i="28"/>
  <c r="G26" i="28"/>
  <c r="F22" i="5"/>
  <c r="F27" i="27"/>
  <c r="C27" i="27"/>
  <c r="F20" i="27"/>
  <c r="C20" i="27"/>
  <c r="U48" i="26"/>
  <c r="F38" i="4"/>
  <c r="W41" i="26"/>
  <c r="S41" i="26"/>
  <c r="Q41" i="26"/>
  <c r="O41" i="26"/>
  <c r="M41" i="26"/>
  <c r="K41" i="26"/>
  <c r="I41" i="26"/>
  <c r="G41" i="26"/>
  <c r="E41" i="26"/>
  <c r="C41" i="26"/>
  <c r="U39" i="26"/>
  <c r="F32" i="4"/>
  <c r="U38" i="26"/>
  <c r="W31" i="26"/>
  <c r="S31" i="26"/>
  <c r="Q31" i="26"/>
  <c r="O31" i="26"/>
  <c r="M31" i="26"/>
  <c r="K31" i="26"/>
  <c r="I31" i="26"/>
  <c r="G31" i="26"/>
  <c r="E31" i="26"/>
  <c r="C31" i="26"/>
  <c r="U29" i="26"/>
  <c r="F23" i="4"/>
  <c r="U28" i="26"/>
  <c r="F22" i="4"/>
  <c r="U27" i="26"/>
  <c r="W23" i="26"/>
  <c r="S23" i="26"/>
  <c r="Q23" i="26"/>
  <c r="O23" i="26"/>
  <c r="M23" i="26"/>
  <c r="K23" i="26"/>
  <c r="I23" i="26"/>
  <c r="G23" i="26"/>
  <c r="E23" i="26"/>
  <c r="C23" i="26"/>
  <c r="U22" i="26"/>
  <c r="F14" i="4"/>
  <c r="S34" i="26"/>
  <c r="S46" i="26"/>
  <c r="S50" i="26"/>
  <c r="G30" i="28"/>
  <c r="G35" i="28"/>
  <c r="O34" i="26"/>
  <c r="O46" i="26"/>
  <c r="O50" i="26"/>
  <c r="K34" i="26"/>
  <c r="K46" i="26"/>
  <c r="K50" i="26"/>
  <c r="G34" i="26"/>
  <c r="G46" i="26"/>
  <c r="G50" i="26"/>
  <c r="C34" i="26"/>
  <c r="C46" i="26"/>
  <c r="C50" i="26"/>
  <c r="W34" i="26"/>
  <c r="W46" i="26"/>
  <c r="W50" i="26"/>
  <c r="C29" i="27"/>
  <c r="C33" i="27"/>
  <c r="U31" i="26"/>
  <c r="F21" i="4"/>
  <c r="U41" i="26"/>
  <c r="F31" i="4"/>
  <c r="E34" i="26"/>
  <c r="E46" i="26"/>
  <c r="E50" i="26"/>
  <c r="M34" i="26"/>
  <c r="M46" i="26"/>
  <c r="M50" i="26"/>
  <c r="U23" i="26"/>
  <c r="I34" i="26"/>
  <c r="I46" i="26"/>
  <c r="I50" i="26"/>
  <c r="Q34" i="26"/>
  <c r="Q46" i="26"/>
  <c r="Q50" i="26"/>
  <c r="F29" i="27"/>
  <c r="F33" i="27"/>
  <c r="U38" i="25"/>
  <c r="Q38" i="25"/>
  <c r="N38" i="25"/>
  <c r="L38" i="25"/>
  <c r="I38" i="25"/>
  <c r="G38" i="25"/>
  <c r="E38" i="25"/>
  <c r="C38" i="25"/>
  <c r="S37" i="25"/>
  <c r="C32" i="4"/>
  <c r="S36" i="25"/>
  <c r="U31" i="25"/>
  <c r="Q31" i="25"/>
  <c r="N31" i="25"/>
  <c r="L31" i="25"/>
  <c r="G31" i="25"/>
  <c r="E31" i="25"/>
  <c r="C31" i="25"/>
  <c r="S30" i="25"/>
  <c r="C24" i="4"/>
  <c r="S29" i="25"/>
  <c r="C23" i="4"/>
  <c r="I31" i="25"/>
  <c r="S27" i="25"/>
  <c r="U22" i="25"/>
  <c r="Q22" i="25"/>
  <c r="N22" i="25"/>
  <c r="L22" i="25"/>
  <c r="I22" i="25"/>
  <c r="G22" i="25"/>
  <c r="E22" i="25"/>
  <c r="C22" i="25"/>
  <c r="S21" i="25"/>
  <c r="S20" i="25"/>
  <c r="C15" i="4"/>
  <c r="S19" i="25"/>
  <c r="C14" i="4"/>
  <c r="U34" i="26"/>
  <c r="U46" i="26"/>
  <c r="U50" i="26"/>
  <c r="Q33" i="25"/>
  <c r="Q41" i="25"/>
  <c r="Q45" i="25"/>
  <c r="N33" i="25"/>
  <c r="N41" i="25"/>
  <c r="N45" i="25"/>
  <c r="L33" i="25"/>
  <c r="L41" i="25"/>
  <c r="G33" i="25"/>
  <c r="G41" i="25"/>
  <c r="G45" i="25"/>
  <c r="E33" i="25"/>
  <c r="E41" i="25"/>
  <c r="E45" i="25"/>
  <c r="C33" i="25"/>
  <c r="C41" i="25"/>
  <c r="C45" i="25"/>
  <c r="U33" i="25"/>
  <c r="U41" i="25"/>
  <c r="U45" i="25"/>
  <c r="C21" i="4"/>
  <c r="S28" i="25"/>
  <c r="C22" i="4"/>
  <c r="S22" i="25"/>
  <c r="C16" i="4"/>
  <c r="I33" i="25"/>
  <c r="I41" i="25"/>
  <c r="I45" i="25"/>
  <c r="S38" i="25"/>
  <c r="C31" i="4"/>
  <c r="L45" i="25"/>
  <c r="S31" i="25"/>
  <c r="S33" i="25"/>
  <c r="S41" i="25"/>
  <c r="S45" i="25"/>
  <c r="I30" i="5"/>
  <c r="L24" i="5"/>
  <c r="F24" i="5"/>
  <c r="C24" i="5"/>
  <c r="I23" i="5"/>
  <c r="I22" i="5"/>
  <c r="I21" i="5"/>
  <c r="L17" i="5"/>
  <c r="F17" i="5"/>
  <c r="C17" i="5"/>
  <c r="I16" i="5"/>
  <c r="I17" i="5"/>
  <c r="I38" i="4"/>
  <c r="L33" i="4"/>
  <c r="F33" i="4"/>
  <c r="C33" i="4"/>
  <c r="I32" i="4"/>
  <c r="I31" i="4"/>
  <c r="L25" i="4"/>
  <c r="F25" i="4"/>
  <c r="C25" i="4"/>
  <c r="I24" i="4"/>
  <c r="I23" i="4"/>
  <c r="I22" i="4"/>
  <c r="I21" i="4"/>
  <c r="L17" i="4"/>
  <c r="F17" i="4"/>
  <c r="C17" i="4"/>
  <c r="I16" i="4"/>
  <c r="I15" i="4"/>
  <c r="I14" i="4"/>
  <c r="C27" i="5"/>
  <c r="C32" i="5"/>
  <c r="I24" i="5"/>
  <c r="I27" i="5"/>
  <c r="I32" i="5"/>
  <c r="L28" i="4"/>
  <c r="L36" i="4"/>
  <c r="L39" i="4"/>
  <c r="L27" i="5"/>
  <c r="L32" i="5"/>
  <c r="F27" i="5"/>
  <c r="F32" i="5"/>
  <c r="I25" i="4"/>
  <c r="F28" i="4"/>
  <c r="F36" i="4"/>
  <c r="F39" i="4"/>
  <c r="I33" i="4"/>
  <c r="C28" i="4"/>
  <c r="C36" i="4"/>
  <c r="C39" i="4"/>
  <c r="I17" i="4"/>
  <c r="DG39" i="19"/>
  <c r="DG40" i="19"/>
  <c r="DG41" i="19"/>
  <c r="DG38" i="19"/>
  <c r="DG27" i="19"/>
  <c r="DG28" i="19"/>
  <c r="DG30" i="19"/>
  <c r="DG31" i="19"/>
  <c r="DG32" i="19"/>
  <c r="DG33" i="19"/>
  <c r="DG34" i="19"/>
  <c r="DG35" i="19"/>
  <c r="DG26" i="19"/>
  <c r="DG18" i="19"/>
  <c r="DG19" i="19"/>
  <c r="DG20" i="19"/>
  <c r="DG21" i="19"/>
  <c r="DG17" i="19"/>
  <c r="DI36" i="19"/>
  <c r="DI42" i="19"/>
  <c r="DE36" i="19"/>
  <c r="DE42" i="19"/>
  <c r="DC36" i="19"/>
  <c r="DC42" i="19"/>
  <c r="DA36" i="19"/>
  <c r="DA42" i="19"/>
  <c r="CY36" i="19"/>
  <c r="CY42" i="19"/>
  <c r="DI22" i="19"/>
  <c r="DE22" i="19"/>
  <c r="DC22" i="19"/>
  <c r="DA22" i="19"/>
  <c r="CY22" i="19"/>
  <c r="CW36" i="19"/>
  <c r="CW42" i="19"/>
  <c r="CU36" i="19"/>
  <c r="CU42" i="19"/>
  <c r="CS36" i="19"/>
  <c r="CS42" i="19"/>
  <c r="CQ36" i="19"/>
  <c r="CQ42" i="19"/>
  <c r="CM36" i="19"/>
  <c r="CM42" i="19"/>
  <c r="CK36" i="19"/>
  <c r="CK42" i="19"/>
  <c r="CW22" i="19"/>
  <c r="CU22" i="19"/>
  <c r="CS22" i="19"/>
  <c r="CQ22" i="19"/>
  <c r="CM22" i="19"/>
  <c r="CK22" i="19"/>
  <c r="CI36" i="19"/>
  <c r="CI42" i="19"/>
  <c r="CG36" i="19"/>
  <c r="CG42" i="19"/>
  <c r="CE36" i="19"/>
  <c r="CE42" i="19"/>
  <c r="CC36" i="19"/>
  <c r="CC42" i="19"/>
  <c r="CA36" i="19"/>
  <c r="CA42" i="19"/>
  <c r="BY36" i="19"/>
  <c r="BY42" i="19"/>
  <c r="CI22" i="19"/>
  <c r="CG22" i="19"/>
  <c r="CE22" i="19"/>
  <c r="CC22" i="19"/>
  <c r="CA22" i="19"/>
  <c r="BY22" i="19"/>
  <c r="BW36" i="19"/>
  <c r="BW42" i="19"/>
  <c r="BU36" i="19"/>
  <c r="BU42" i="19"/>
  <c r="BS36" i="19"/>
  <c r="BS42" i="19"/>
  <c r="BQ36" i="19"/>
  <c r="BQ42" i="19"/>
  <c r="BO36" i="19"/>
  <c r="BO42" i="19"/>
  <c r="BM36" i="19"/>
  <c r="BM42" i="19"/>
  <c r="BW22" i="19"/>
  <c r="BU22" i="19"/>
  <c r="BS22" i="19"/>
  <c r="BQ22" i="19"/>
  <c r="BO22" i="19"/>
  <c r="BM22" i="19"/>
  <c r="BK36" i="19"/>
  <c r="BK42" i="19"/>
  <c r="BE36" i="19"/>
  <c r="BE42" i="19"/>
  <c r="BC36" i="19"/>
  <c r="BC42" i="19"/>
  <c r="BA36" i="19"/>
  <c r="BA42" i="19"/>
  <c r="AY36" i="19"/>
  <c r="AY42" i="19"/>
  <c r="BK22" i="19"/>
  <c r="BE22" i="19"/>
  <c r="BC22" i="19"/>
  <c r="BA22" i="19"/>
  <c r="AY22" i="19"/>
  <c r="AW36" i="19"/>
  <c r="AW42" i="19"/>
  <c r="AU36" i="19"/>
  <c r="AU42" i="19"/>
  <c r="AS36" i="19"/>
  <c r="AS42" i="19"/>
  <c r="AQ36" i="19"/>
  <c r="AQ42" i="19"/>
  <c r="AO36" i="19"/>
  <c r="AO42" i="19"/>
  <c r="AM36" i="19"/>
  <c r="AM42" i="19"/>
  <c r="AW22" i="19"/>
  <c r="AU22" i="19"/>
  <c r="AS22" i="19"/>
  <c r="AQ22" i="19"/>
  <c r="AO22" i="19"/>
  <c r="AM22" i="19"/>
  <c r="AK36" i="19"/>
  <c r="AK42" i="19"/>
  <c r="AI36" i="19"/>
  <c r="AI42" i="19"/>
  <c r="AG36" i="19"/>
  <c r="AG42" i="19"/>
  <c r="AE36" i="19"/>
  <c r="AE42" i="19"/>
  <c r="AC36" i="19"/>
  <c r="AC42" i="19"/>
  <c r="AA36" i="19"/>
  <c r="AA42" i="19"/>
  <c r="AK22" i="19"/>
  <c r="AI22" i="19"/>
  <c r="AG22" i="19"/>
  <c r="AE22" i="19"/>
  <c r="AC22" i="19"/>
  <c r="AA22" i="19"/>
  <c r="Y36" i="19"/>
  <c r="Y42" i="19"/>
  <c r="W36" i="19"/>
  <c r="W42" i="19"/>
  <c r="U36" i="19"/>
  <c r="U42" i="19"/>
  <c r="Q36" i="19"/>
  <c r="Q42" i="19"/>
  <c r="O36" i="19"/>
  <c r="O42" i="19"/>
  <c r="Y22" i="19"/>
  <c r="W22" i="19"/>
  <c r="U22" i="19"/>
  <c r="Q22" i="19"/>
  <c r="O22" i="19"/>
  <c r="M36" i="19"/>
  <c r="M42" i="19"/>
  <c r="I36" i="19"/>
  <c r="I42" i="19"/>
  <c r="G36" i="19"/>
  <c r="G42" i="19"/>
  <c r="E36" i="19"/>
  <c r="E42" i="19"/>
  <c r="C36" i="19"/>
  <c r="C42" i="19"/>
  <c r="M22" i="19"/>
  <c r="I22" i="19"/>
  <c r="G22" i="19"/>
  <c r="E22" i="19"/>
  <c r="C22" i="19"/>
  <c r="Y45" i="19"/>
  <c r="Y55" i="19"/>
  <c r="Y58" i="19"/>
  <c r="BO45" i="19"/>
  <c r="BO55" i="19"/>
  <c r="BO58" i="19"/>
  <c r="BE45" i="19"/>
  <c r="BE55" i="19"/>
  <c r="BE58" i="19"/>
  <c r="CK45" i="19"/>
  <c r="CK55" i="19"/>
  <c r="CK58" i="19"/>
  <c r="CU45" i="19"/>
  <c r="CU55" i="19"/>
  <c r="CU58" i="19"/>
  <c r="CC45" i="19"/>
  <c r="CC55" i="19"/>
  <c r="CC58" i="19"/>
  <c r="DE45" i="19"/>
  <c r="E45" i="19"/>
  <c r="E55" i="19"/>
  <c r="E58" i="19"/>
  <c r="AE45" i="19"/>
  <c r="AE55" i="19"/>
  <c r="AE58" i="19"/>
  <c r="AM45" i="19"/>
  <c r="AM55" i="19"/>
  <c r="AM58" i="19"/>
  <c r="DC45" i="19"/>
  <c r="DC55" i="19"/>
  <c r="DC58" i="19"/>
  <c r="BA45" i="19"/>
  <c r="BA55" i="19"/>
  <c r="BA58" i="19"/>
  <c r="I28" i="4"/>
  <c r="I36" i="4"/>
  <c r="I39" i="4"/>
  <c r="BY45" i="19"/>
  <c r="BY55" i="19"/>
  <c r="BY58" i="19"/>
  <c r="BW45" i="19"/>
  <c r="BW55" i="19"/>
  <c r="BW58" i="19"/>
  <c r="AU45" i="19"/>
  <c r="AU55" i="19"/>
  <c r="AU58" i="19"/>
  <c r="AA45" i="19"/>
  <c r="AA55" i="19"/>
  <c r="AA58" i="19"/>
  <c r="Q45" i="19"/>
  <c r="Q55" i="19"/>
  <c r="Q58" i="19"/>
  <c r="I45" i="19"/>
  <c r="I55" i="19"/>
  <c r="I58" i="19"/>
  <c r="BK45" i="19"/>
  <c r="BK55" i="19"/>
  <c r="BK58" i="19"/>
  <c r="BS45" i="19"/>
  <c r="BS55" i="19"/>
  <c r="BS58" i="19"/>
  <c r="CQ45" i="19"/>
  <c r="CQ55" i="19"/>
  <c r="CQ58" i="19"/>
  <c r="M45" i="19"/>
  <c r="M55" i="19"/>
  <c r="M58" i="19"/>
  <c r="U45" i="19"/>
  <c r="U55" i="19"/>
  <c r="U58" i="19"/>
  <c r="AI45" i="19"/>
  <c r="AI55" i="19"/>
  <c r="AI58" i="19"/>
  <c r="AQ45" i="19"/>
  <c r="AQ55" i="19"/>
  <c r="AQ58" i="19"/>
  <c r="AG45" i="19"/>
  <c r="AG55" i="19"/>
  <c r="AG58" i="19"/>
  <c r="AS45" i="19"/>
  <c r="AS55" i="19"/>
  <c r="AS58" i="19"/>
  <c r="AO45" i="19"/>
  <c r="AO55" i="19"/>
  <c r="AO58" i="19"/>
  <c r="AW45" i="19"/>
  <c r="AW55" i="19"/>
  <c r="AW58" i="19"/>
  <c r="CA45" i="19"/>
  <c r="CA55" i="19"/>
  <c r="CA58" i="19"/>
  <c r="CI45" i="19"/>
  <c r="CI55" i="19"/>
  <c r="CI58" i="19"/>
  <c r="CE45" i="19"/>
  <c r="CE55" i="19"/>
  <c r="CE58" i="19"/>
  <c r="CS45" i="19"/>
  <c r="CS55" i="19"/>
  <c r="CS58" i="19"/>
  <c r="CM45" i="19"/>
  <c r="CM55" i="19"/>
  <c r="CM58" i="19"/>
  <c r="CW45" i="19"/>
  <c r="CW55" i="19"/>
  <c r="CW58" i="19"/>
  <c r="DG36" i="19"/>
  <c r="DG42" i="19"/>
  <c r="CG45" i="19"/>
  <c r="CG55" i="19"/>
  <c r="CG58" i="19"/>
  <c r="AC45" i="19"/>
  <c r="AC55" i="19"/>
  <c r="AC58" i="19"/>
  <c r="AK45" i="19"/>
  <c r="AK55" i="19"/>
  <c r="AK58" i="19"/>
  <c r="C45" i="19"/>
  <c r="C55" i="19"/>
  <c r="C58" i="19"/>
  <c r="K58" i="19"/>
  <c r="G45" i="19"/>
  <c r="G55" i="19"/>
  <c r="G58" i="19"/>
  <c r="S55" i="19"/>
  <c r="S58" i="19"/>
  <c r="O45" i="19"/>
  <c r="O55" i="19"/>
  <c r="O58" i="19"/>
  <c r="W45" i="19"/>
  <c r="W55" i="19"/>
  <c r="W58" i="19"/>
  <c r="AY45" i="19"/>
  <c r="AY55" i="19"/>
  <c r="AY58" i="19"/>
  <c r="BI58" i="19"/>
  <c r="BC45" i="19"/>
  <c r="BC55" i="19"/>
  <c r="BC58" i="19"/>
  <c r="BQ45" i="19"/>
  <c r="BQ55" i="19"/>
  <c r="BQ58" i="19"/>
  <c r="BM45" i="19"/>
  <c r="BM55" i="19"/>
  <c r="BM58" i="19"/>
  <c r="BU45" i="19"/>
  <c r="BU55" i="19"/>
  <c r="BU58" i="19"/>
  <c r="CY45" i="19"/>
  <c r="CY55" i="19"/>
  <c r="CY58" i="19"/>
  <c r="DI45" i="19"/>
  <c r="DI55" i="19"/>
  <c r="DI58" i="19"/>
  <c r="DA45" i="19"/>
  <c r="DA55" i="19"/>
  <c r="DA58" i="19"/>
  <c r="DG22" i="19"/>
  <c r="Q38" i="20"/>
  <c r="Q39" i="20"/>
  <c r="Q37" i="20"/>
  <c r="Q26" i="20"/>
  <c r="Q27" i="20"/>
  <c r="Q29" i="20"/>
  <c r="Q30" i="20"/>
  <c r="Q31" i="20"/>
  <c r="Q32" i="20"/>
  <c r="Q33" i="20"/>
  <c r="Q34" i="20"/>
  <c r="Q25" i="20"/>
  <c r="Q18" i="20"/>
  <c r="Q19" i="20"/>
  <c r="Q20" i="20"/>
  <c r="Q17" i="20"/>
  <c r="Q16" i="20"/>
  <c r="S48" i="20"/>
  <c r="O48" i="20"/>
  <c r="M48" i="20"/>
  <c r="K48" i="20"/>
  <c r="S35" i="20"/>
  <c r="S40" i="20"/>
  <c r="O35" i="20"/>
  <c r="O40" i="20"/>
  <c r="M35" i="20"/>
  <c r="M40" i="20"/>
  <c r="K35" i="20"/>
  <c r="K40" i="20"/>
  <c r="S21" i="20"/>
  <c r="O21" i="20"/>
  <c r="M21" i="20"/>
  <c r="K21" i="20"/>
  <c r="I48" i="20"/>
  <c r="G48" i="20"/>
  <c r="E48" i="20"/>
  <c r="C48" i="20"/>
  <c r="I35" i="20"/>
  <c r="I40" i="20"/>
  <c r="G35" i="20"/>
  <c r="G40" i="20"/>
  <c r="E35" i="20"/>
  <c r="E40" i="20"/>
  <c r="C35" i="20"/>
  <c r="C40" i="20"/>
  <c r="I21" i="20"/>
  <c r="G21" i="20"/>
  <c r="E21" i="20"/>
  <c r="C21" i="20"/>
  <c r="K37" i="21"/>
  <c r="K43" i="21"/>
  <c r="G37" i="21"/>
  <c r="G43" i="21"/>
  <c r="K22" i="21"/>
  <c r="G22" i="21"/>
  <c r="S33" i="22"/>
  <c r="S31" i="22"/>
  <c r="S23" i="22"/>
  <c r="S24" i="22"/>
  <c r="S25" i="22"/>
  <c r="S22" i="22"/>
  <c r="U43" i="22"/>
  <c r="Q43" i="22"/>
  <c r="O43" i="22"/>
  <c r="M43" i="22"/>
  <c r="K43" i="22"/>
  <c r="I43" i="22"/>
  <c r="G43" i="22"/>
  <c r="E43" i="22"/>
  <c r="C43" i="22"/>
  <c r="U34" i="22"/>
  <c r="Q34" i="22"/>
  <c r="O34" i="22"/>
  <c r="M34" i="22"/>
  <c r="K34" i="22"/>
  <c r="I34" i="22"/>
  <c r="G34" i="22"/>
  <c r="E34" i="22"/>
  <c r="C34" i="22"/>
  <c r="Q26" i="22"/>
  <c r="O26" i="22"/>
  <c r="M26" i="22"/>
  <c r="K26" i="22"/>
  <c r="I26" i="22"/>
  <c r="G26" i="22"/>
  <c r="E26" i="22"/>
  <c r="C26" i="22"/>
  <c r="C37" i="22"/>
  <c r="Y37" i="18"/>
  <c r="Y34" i="18"/>
  <c r="Y26" i="18"/>
  <c r="Y27" i="18"/>
  <c r="Y29" i="18"/>
  <c r="Y30" i="18"/>
  <c r="Y31" i="18"/>
  <c r="Y32" i="18"/>
  <c r="Y33" i="18"/>
  <c r="Y25" i="18"/>
  <c r="Y19" i="18"/>
  <c r="Y16" i="18"/>
  <c r="Y17" i="18"/>
  <c r="Y15" i="18"/>
  <c r="Y14" i="18"/>
  <c r="AA49" i="18"/>
  <c r="W49" i="18"/>
  <c r="U49" i="18"/>
  <c r="S49" i="18"/>
  <c r="Q49" i="18"/>
  <c r="O49" i="18"/>
  <c r="M49" i="18"/>
  <c r="K49" i="18"/>
  <c r="I49" i="18"/>
  <c r="G49" i="18"/>
  <c r="E49" i="18"/>
  <c r="AA35" i="18"/>
  <c r="AA40" i="18"/>
  <c r="W35" i="18"/>
  <c r="U35" i="18"/>
  <c r="U40" i="18"/>
  <c r="S35" i="18"/>
  <c r="S40" i="18"/>
  <c r="Q35" i="18"/>
  <c r="Q40" i="18"/>
  <c r="O35" i="18"/>
  <c r="O40" i="18"/>
  <c r="M35" i="18"/>
  <c r="M40" i="18"/>
  <c r="K35" i="18"/>
  <c r="K40" i="18"/>
  <c r="I35" i="18"/>
  <c r="I40" i="18"/>
  <c r="G35" i="18"/>
  <c r="G40" i="18"/>
  <c r="E35" i="18"/>
  <c r="E40" i="18"/>
  <c r="AA20" i="18"/>
  <c r="U20" i="18"/>
  <c r="S20" i="18"/>
  <c r="Q20" i="18"/>
  <c r="O20" i="18"/>
  <c r="M20" i="18"/>
  <c r="K20" i="18"/>
  <c r="I20" i="18"/>
  <c r="G20" i="18"/>
  <c r="E20" i="18"/>
  <c r="C49" i="18"/>
  <c r="C35" i="18"/>
  <c r="C40" i="18"/>
  <c r="C20" i="18"/>
  <c r="G39" i="11"/>
  <c r="E39" i="11"/>
  <c r="C39" i="11"/>
  <c r="G31" i="11"/>
  <c r="E31" i="11"/>
  <c r="C31" i="11"/>
  <c r="M34" i="11"/>
  <c r="G25" i="11"/>
  <c r="E25" i="11"/>
  <c r="C25" i="11"/>
  <c r="K32" i="10"/>
  <c r="K31" i="10"/>
  <c r="K30" i="10"/>
  <c r="K26" i="10"/>
  <c r="K22" i="10"/>
  <c r="K23" i="10"/>
  <c r="K24" i="10"/>
  <c r="K25" i="10"/>
  <c r="K21" i="10"/>
  <c r="I33" i="10"/>
  <c r="G33" i="10"/>
  <c r="E33" i="10"/>
  <c r="E36" i="10"/>
  <c r="E39" i="10"/>
  <c r="C33" i="10"/>
  <c r="I27" i="10"/>
  <c r="G27" i="10"/>
  <c r="C27" i="10"/>
  <c r="I27" i="7"/>
  <c r="G35" i="7"/>
  <c r="G27" i="7"/>
  <c r="E35" i="7"/>
  <c r="E27" i="7"/>
  <c r="C35" i="7"/>
  <c r="C27" i="7"/>
  <c r="K45" i="6"/>
  <c r="K39" i="6"/>
  <c r="K32" i="6"/>
  <c r="K33" i="6"/>
  <c r="K35" i="6"/>
  <c r="K36" i="6"/>
  <c r="K37" i="6"/>
  <c r="K38" i="6"/>
  <c r="K31" i="6"/>
  <c r="K27" i="6"/>
  <c r="K19" i="6"/>
  <c r="K20" i="6"/>
  <c r="K21" i="6"/>
  <c r="K22" i="6"/>
  <c r="K24" i="6"/>
  <c r="K26" i="6"/>
  <c r="K18" i="6"/>
  <c r="K17" i="6"/>
  <c r="I40" i="6"/>
  <c r="I28" i="6"/>
  <c r="G40" i="6"/>
  <c r="E40" i="6"/>
  <c r="K43" i="18"/>
  <c r="K52" i="18"/>
  <c r="K56" i="18"/>
  <c r="G46" i="21"/>
  <c r="I43" i="18"/>
  <c r="Q43" i="18"/>
  <c r="Q52" i="18"/>
  <c r="Q56" i="18"/>
  <c r="M43" i="18"/>
  <c r="M52" i="18"/>
  <c r="M56" i="18"/>
  <c r="U43" i="18"/>
  <c r="U52" i="18"/>
  <c r="U56" i="18"/>
  <c r="E34" i="11"/>
  <c r="E43" i="11"/>
  <c r="E46" i="11"/>
  <c r="G34" i="11"/>
  <c r="G43" i="11"/>
  <c r="G46" i="11"/>
  <c r="C34" i="11"/>
  <c r="C43" i="11"/>
  <c r="C46" i="11"/>
  <c r="I52" i="18"/>
  <c r="I56" i="18"/>
  <c r="I43" i="20"/>
  <c r="I52" i="20"/>
  <c r="I55" i="20"/>
  <c r="C43" i="18"/>
  <c r="C52" i="18"/>
  <c r="C56" i="18"/>
  <c r="G36" i="10"/>
  <c r="G39" i="10"/>
  <c r="O43" i="20"/>
  <c r="O52" i="20"/>
  <c r="O55" i="20"/>
  <c r="G43" i="20"/>
  <c r="G52" i="20"/>
  <c r="G55" i="20"/>
  <c r="Q48" i="20"/>
  <c r="C43" i="20"/>
  <c r="C52" i="20"/>
  <c r="C55" i="20"/>
  <c r="I38" i="7"/>
  <c r="I41" i="7"/>
  <c r="E38" i="7"/>
  <c r="E41" i="7"/>
  <c r="C38" i="7"/>
  <c r="C41" i="7"/>
  <c r="G38" i="7"/>
  <c r="G41" i="7"/>
  <c r="N35" i="7"/>
  <c r="N27" i="7"/>
  <c r="S26" i="22"/>
  <c r="I36" i="10"/>
  <c r="I39" i="10"/>
  <c r="C36" i="10"/>
  <c r="C39" i="10"/>
  <c r="K46" i="21"/>
  <c r="K56" i="21"/>
  <c r="K59" i="21"/>
  <c r="S43" i="20"/>
  <c r="S52" i="20"/>
  <c r="S55" i="20"/>
  <c r="S43" i="18"/>
  <c r="S52" i="18"/>
  <c r="S56" i="18"/>
  <c r="Y49" i="18"/>
  <c r="E43" i="18"/>
  <c r="E52" i="18"/>
  <c r="E56" i="18"/>
  <c r="K40" i="6"/>
  <c r="I37" i="22"/>
  <c r="I48" i="22"/>
  <c r="I51" i="22"/>
  <c r="G37" i="22"/>
  <c r="O37" i="22"/>
  <c r="DG45" i="19"/>
  <c r="G43" i="18"/>
  <c r="G52" i="18"/>
  <c r="G56" i="18"/>
  <c r="O43" i="18"/>
  <c r="O52" i="18"/>
  <c r="O56" i="18"/>
  <c r="AA43" i="18"/>
  <c r="AA52" i="18"/>
  <c r="AA56" i="18"/>
  <c r="S34" i="22"/>
  <c r="C48" i="22"/>
  <c r="C51" i="22"/>
  <c r="K37" i="22"/>
  <c r="K48" i="22"/>
  <c r="K51" i="22"/>
  <c r="Q37" i="22"/>
  <c r="Q48" i="22"/>
  <c r="Q51" i="22"/>
  <c r="E37" i="22"/>
  <c r="E48" i="22"/>
  <c r="E51" i="22"/>
  <c r="M37" i="22"/>
  <c r="M48" i="22"/>
  <c r="M51" i="22"/>
  <c r="U37" i="22"/>
  <c r="U48" i="22"/>
  <c r="U51" i="22"/>
  <c r="I43" i="6"/>
  <c r="I46" i="6"/>
  <c r="E43" i="20"/>
  <c r="E52" i="20"/>
  <c r="E55" i="20"/>
  <c r="M43" i="20"/>
  <c r="M52" i="20"/>
  <c r="M55" i="20"/>
  <c r="K43" i="20"/>
  <c r="K52" i="20"/>
  <c r="K55" i="20"/>
  <c r="S43" i="22"/>
  <c r="Q35" i="20"/>
  <c r="Q40" i="20"/>
  <c r="Q21" i="20"/>
  <c r="Y35" i="18"/>
  <c r="K33" i="10"/>
  <c r="K27" i="10"/>
  <c r="M32" i="2"/>
  <c r="M39" i="2"/>
  <c r="M18" i="2"/>
  <c r="G32" i="2"/>
  <c r="O48" i="22"/>
  <c r="O51" i="22"/>
  <c r="N41" i="7"/>
  <c r="G48" i="22"/>
  <c r="G51" i="22"/>
  <c r="N38" i="7"/>
  <c r="S37" i="22"/>
  <c r="S48" i="22"/>
  <c r="K36" i="10"/>
  <c r="M40" i="2"/>
  <c r="M48" i="2"/>
  <c r="M50" i="2"/>
  <c r="Q43" i="20"/>
  <c r="Q52" i="20"/>
  <c r="G32" i="3"/>
  <c r="DE55" i="19"/>
  <c r="DE58" i="19"/>
  <c r="DG51" i="19"/>
  <c r="Q55" i="20"/>
  <c r="G52" i="21"/>
  <c r="G56" i="21"/>
  <c r="G59" i="21"/>
  <c r="DG55" i="19"/>
  <c r="C52" i="21"/>
  <c r="E28" i="6"/>
  <c r="E43" i="6"/>
  <c r="E46" i="6"/>
  <c r="K38" i="10"/>
  <c r="K39" i="10"/>
  <c r="K25" i="6"/>
  <c r="G28" i="6"/>
  <c r="G38" i="3"/>
  <c r="G36" i="3"/>
  <c r="G15" i="3"/>
  <c r="G34" i="2"/>
  <c r="S51" i="22"/>
  <c r="G37" i="2"/>
  <c r="K37" i="2"/>
  <c r="G35" i="2"/>
  <c r="G35" i="3"/>
  <c r="G17" i="2"/>
  <c r="G16" i="2"/>
  <c r="G15" i="2"/>
  <c r="G16" i="3"/>
  <c r="G13" i="2"/>
  <c r="G14" i="3"/>
  <c r="G43" i="6"/>
  <c r="K28" i="6"/>
  <c r="K32" i="3"/>
  <c r="K39" i="3"/>
  <c r="K19" i="3"/>
  <c r="G39" i="2"/>
  <c r="N25" i="11"/>
  <c r="G18" i="3"/>
  <c r="G17" i="3"/>
  <c r="G37" i="3"/>
  <c r="I37" i="3"/>
  <c r="G12" i="2"/>
  <c r="G46" i="6"/>
  <c r="K43" i="6"/>
  <c r="K46" i="6"/>
  <c r="K40" i="3"/>
  <c r="K48" i="3"/>
  <c r="K50" i="3"/>
  <c r="G39" i="3"/>
  <c r="G13" i="3"/>
  <c r="G19" i="3"/>
  <c r="G18" i="2"/>
  <c r="G40" i="2"/>
  <c r="G48" i="2"/>
  <c r="G50" i="2"/>
  <c r="I32" i="2"/>
  <c r="I39" i="2"/>
  <c r="I18" i="2"/>
  <c r="DG58" i="19"/>
  <c r="C41" i="21"/>
  <c r="E35" i="3"/>
  <c r="C33" i="21"/>
  <c r="C32" i="21"/>
  <c r="E27" i="3"/>
  <c r="E26" i="3"/>
  <c r="C27" i="21"/>
  <c r="E18" i="3"/>
  <c r="E17" i="3"/>
  <c r="C19" i="21"/>
  <c r="E14" i="3"/>
  <c r="E13" i="3"/>
  <c r="I40" i="2"/>
  <c r="I19" i="21"/>
  <c r="E15" i="2"/>
  <c r="E31" i="21"/>
  <c r="E16" i="21"/>
  <c r="E17" i="21"/>
  <c r="E26" i="21"/>
  <c r="E35" i="21"/>
  <c r="E30" i="21"/>
  <c r="E41" i="21"/>
  <c r="I41" i="21"/>
  <c r="E36" i="2"/>
  <c r="E27" i="21"/>
  <c r="I27" i="21"/>
  <c r="E22" i="2"/>
  <c r="G40" i="3"/>
  <c r="E34" i="21"/>
  <c r="E39" i="21"/>
  <c r="E32" i="21"/>
  <c r="E40" i="21"/>
  <c r="E28" i="21"/>
  <c r="E33" i="21"/>
  <c r="I33" i="21"/>
  <c r="E21" i="21"/>
  <c r="E18" i="21"/>
  <c r="E20" i="21"/>
  <c r="C34" i="21"/>
  <c r="C42" i="21"/>
  <c r="E22" i="3"/>
  <c r="E31" i="3"/>
  <c r="C30" i="21"/>
  <c r="E16" i="3"/>
  <c r="C28" i="21"/>
  <c r="E28" i="3"/>
  <c r="C35" i="21"/>
  <c r="E23" i="3"/>
  <c r="E36" i="3"/>
  <c r="E34" i="3"/>
  <c r="C18" i="21"/>
  <c r="C16" i="21"/>
  <c r="C20" i="21"/>
  <c r="C26" i="21"/>
  <c r="C40" i="21"/>
  <c r="E24" i="3"/>
  <c r="E29" i="3"/>
  <c r="E38" i="3"/>
  <c r="I38" i="3"/>
  <c r="C31" i="21"/>
  <c r="C39" i="21"/>
  <c r="E15" i="3"/>
  <c r="C17" i="21"/>
  <c r="C21" i="21"/>
  <c r="E30" i="3"/>
  <c r="I46" i="11"/>
  <c r="M46" i="11"/>
  <c r="I48" i="2"/>
  <c r="I50" i="2"/>
  <c r="I39" i="13"/>
  <c r="I43" i="13"/>
  <c r="I46" i="13"/>
  <c r="K37" i="13"/>
  <c r="K39" i="13"/>
  <c r="K43" i="13"/>
  <c r="K46" i="13"/>
  <c r="I39" i="12"/>
  <c r="I43" i="12"/>
  <c r="I46" i="12"/>
  <c r="K37" i="12"/>
  <c r="K39" i="12"/>
  <c r="K43" i="12"/>
  <c r="K46" i="12"/>
  <c r="E19" i="3"/>
  <c r="I39" i="21"/>
  <c r="E34" i="2"/>
  <c r="C37" i="21"/>
  <c r="C43" i="21"/>
  <c r="I30" i="21"/>
  <c r="E25" i="2"/>
  <c r="I17" i="21"/>
  <c r="I16" i="21"/>
  <c r="E12" i="2"/>
  <c r="I42" i="21"/>
  <c r="E38" i="2"/>
  <c r="C22" i="21"/>
  <c r="I18" i="21"/>
  <c r="E14" i="2"/>
  <c r="I21" i="21"/>
  <c r="E17" i="2"/>
  <c r="I40" i="21"/>
  <c r="E35" i="2"/>
  <c r="I26" i="21"/>
  <c r="E21" i="2"/>
  <c r="I34" i="21"/>
  <c r="E29" i="2"/>
  <c r="E32" i="3"/>
  <c r="E39" i="3"/>
  <c r="I20" i="21"/>
  <c r="I28" i="21"/>
  <c r="E23" i="2"/>
  <c r="I35" i="21"/>
  <c r="E30" i="2"/>
  <c r="I31" i="21"/>
  <c r="E26" i="2"/>
  <c r="E13" i="2"/>
  <c r="E52" i="21"/>
  <c r="E22" i="21"/>
  <c r="I32" i="21"/>
  <c r="E27" i="2"/>
  <c r="E37" i="21"/>
  <c r="E43" i="21"/>
  <c r="E28" i="2"/>
  <c r="N39" i="11"/>
  <c r="I52" i="21"/>
  <c r="E40" i="3"/>
  <c r="E48" i="3"/>
  <c r="E50" i="3"/>
  <c r="I22" i="21"/>
  <c r="C46" i="21"/>
  <c r="C56" i="21"/>
  <c r="C59" i="21"/>
  <c r="E16" i="2"/>
  <c r="E18" i="2"/>
  <c r="E32" i="2"/>
  <c r="E39" i="2"/>
  <c r="I37" i="21"/>
  <c r="I43" i="21"/>
  <c r="E46" i="21"/>
  <c r="E56" i="21"/>
  <c r="E59" i="21"/>
  <c r="I46" i="21"/>
  <c r="I56" i="21"/>
  <c r="I59" i="21"/>
  <c r="E40" i="2"/>
  <c r="E48" i="2"/>
  <c r="E50" i="2"/>
  <c r="C38" i="2"/>
  <c r="K38" i="2"/>
  <c r="W39" i="18"/>
  <c r="W38" i="18"/>
  <c r="C34" i="2"/>
  <c r="K34" i="2"/>
  <c r="C30" i="2"/>
  <c r="C29" i="2"/>
  <c r="C28" i="2"/>
  <c r="C27" i="2"/>
  <c r="C26" i="2"/>
  <c r="C25" i="2"/>
  <c r="C23" i="2"/>
  <c r="C22" i="2"/>
  <c r="C21" i="2"/>
  <c r="C17" i="2"/>
  <c r="K17" i="2"/>
  <c r="W18" i="18"/>
  <c r="C15" i="2"/>
  <c r="C14" i="2"/>
  <c r="C13" i="2"/>
  <c r="K13" i="2"/>
  <c r="C12" i="2"/>
  <c r="K12" i="2"/>
  <c r="G48" i="3"/>
  <c r="G50" i="3"/>
  <c r="W20" i="18"/>
  <c r="Y18" i="18"/>
  <c r="Y20" i="18"/>
  <c r="Y38" i="18"/>
  <c r="C35" i="2"/>
  <c r="W40" i="18"/>
  <c r="Y39" i="18"/>
  <c r="C36" i="2"/>
  <c r="C28" i="3"/>
  <c r="I28" i="3"/>
  <c r="K27" i="2"/>
  <c r="C13" i="3"/>
  <c r="I13" i="3"/>
  <c r="C22" i="3"/>
  <c r="I22" i="3"/>
  <c r="C32" i="2"/>
  <c r="K21" i="2"/>
  <c r="C31" i="3"/>
  <c r="I31" i="3"/>
  <c r="K30" i="2"/>
  <c r="C16" i="3"/>
  <c r="I16" i="3"/>
  <c r="K15" i="2"/>
  <c r="C26" i="3"/>
  <c r="I26" i="3"/>
  <c r="K25" i="2"/>
  <c r="C30" i="3"/>
  <c r="I30" i="3"/>
  <c r="K29" i="2"/>
  <c r="C23" i="3"/>
  <c r="I23" i="3"/>
  <c r="K22" i="2"/>
  <c r="C27" i="3"/>
  <c r="I27" i="3"/>
  <c r="K26" i="2"/>
  <c r="C15" i="3"/>
  <c r="I15" i="3"/>
  <c r="K14" i="2"/>
  <c r="C24" i="3"/>
  <c r="I24" i="3"/>
  <c r="K23" i="2"/>
  <c r="C29" i="3"/>
  <c r="I29" i="3"/>
  <c r="K28" i="2"/>
  <c r="C14" i="3"/>
  <c r="I14" i="3"/>
  <c r="C34" i="3"/>
  <c r="I34" i="3"/>
  <c r="C18" i="3"/>
  <c r="I18" i="3"/>
  <c r="K36" i="2"/>
  <c r="C36" i="3"/>
  <c r="I36" i="3"/>
  <c r="C16" i="2"/>
  <c r="K16" i="2"/>
  <c r="K18" i="2"/>
  <c r="Y40" i="18"/>
  <c r="Y43" i="18"/>
  <c r="Y52" i="18"/>
  <c r="Y56" i="18"/>
  <c r="W43" i="18"/>
  <c r="W52" i="18"/>
  <c r="W56" i="18"/>
  <c r="C39" i="2"/>
  <c r="C32" i="3"/>
  <c r="C35" i="3"/>
  <c r="I35" i="3"/>
  <c r="K35" i="2"/>
  <c r="K32" i="2"/>
  <c r="C18" i="2"/>
  <c r="C40" i="2"/>
  <c r="C48" i="2"/>
  <c r="C50" i="2"/>
  <c r="C17" i="3"/>
  <c r="I17" i="3"/>
  <c r="I19" i="3"/>
  <c r="K39" i="2"/>
  <c r="K40" i="2"/>
  <c r="K48" i="2"/>
  <c r="K50" i="2"/>
  <c r="C39" i="3"/>
  <c r="I32" i="3"/>
  <c r="I39" i="3"/>
  <c r="C19" i="3"/>
  <c r="C40" i="3"/>
  <c r="C48" i="3"/>
  <c r="C50" i="3"/>
  <c r="I40" i="3"/>
  <c r="I48" i="3"/>
  <c r="I50" i="3"/>
  <c r="N31" i="11"/>
  <c r="N34" i="11"/>
  <c r="N43" i="11"/>
  <c r="N46" i="11"/>
</calcChain>
</file>

<file path=xl/sharedStrings.xml><?xml version="1.0" encoding="utf-8"?>
<sst xmlns="http://schemas.openxmlformats.org/spreadsheetml/2006/main" count="3730" uniqueCount="1379">
  <si>
    <t>RECEIPTS:</t>
  </si>
  <si>
    <t xml:space="preserve">     Personal Income Tax.........................................................................................</t>
  </si>
  <si>
    <t xml:space="preserve">     Business Taxes................................................................................................</t>
  </si>
  <si>
    <t xml:space="preserve">     Other Taxes.......................................................................................................</t>
  </si>
  <si>
    <t xml:space="preserve">     Miscellaneous Receipts....................................................................................</t>
  </si>
  <si>
    <t xml:space="preserve">          Total Receipts...........................................................................................</t>
  </si>
  <si>
    <t>DISBURSEMENTS:</t>
  </si>
  <si>
    <t xml:space="preserve">     Local Assistance Grants:</t>
  </si>
  <si>
    <t xml:space="preserve">       Education........................................................................................................</t>
  </si>
  <si>
    <t xml:space="preserve">       Transportation.................................................................................................</t>
  </si>
  <si>
    <t xml:space="preserve">     Departmental Operations:</t>
  </si>
  <si>
    <t xml:space="preserve">       Personal Service.............................................................................................</t>
  </si>
  <si>
    <t xml:space="preserve">       Non-Personal Service.....................................................................................</t>
  </si>
  <si>
    <t xml:space="preserve">     General State Charges.....................................................................................</t>
  </si>
  <si>
    <t xml:space="preserve">     Capital Projects.................................................................................................</t>
  </si>
  <si>
    <t xml:space="preserve">          Total Disbursements..............................................................................</t>
  </si>
  <si>
    <t>Excess (Deficiency) of Receipts over Disbursements................................</t>
  </si>
  <si>
    <t>OTHER FINANCING SOURCES (USES):</t>
  </si>
  <si>
    <t xml:space="preserve">     Bond and Note Proceeds, net...........................................................................</t>
  </si>
  <si>
    <t xml:space="preserve">     Transfers from Other Funds.............................................................................</t>
  </si>
  <si>
    <t xml:space="preserve">     Transfers to Other Funds.................................................................................</t>
  </si>
  <si>
    <t xml:space="preserve">          Total Other Financing Sources (Uses).................................................</t>
  </si>
  <si>
    <t xml:space="preserve"> </t>
  </si>
  <si>
    <t>GENERAL</t>
  </si>
  <si>
    <t>SPECIAL REVENUE</t>
  </si>
  <si>
    <t>DEBT SERVICE</t>
  </si>
  <si>
    <t>CAPITAL PROJECTS</t>
  </si>
  <si>
    <t>TOTAL GOVERNMENTAL FUNDS</t>
  </si>
  <si>
    <t>EXHIBIT A</t>
  </si>
  <si>
    <t xml:space="preserve">GOVERNMENTAL FUNDS  </t>
  </si>
  <si>
    <t xml:space="preserve">STATE OF NEW YORK </t>
  </si>
  <si>
    <t xml:space="preserve">(Amounts in thousands) </t>
  </si>
  <si>
    <t xml:space="preserve">     Debt Service, Including Payments on Financing Agreements…….</t>
  </si>
  <si>
    <t>Excess (Deficiency) of Receipts and Other Financing</t>
  </si>
  <si>
    <t xml:space="preserve">  Sources over Disbursements and Other Financing Uses.......................</t>
  </si>
  <si>
    <t xml:space="preserve">          Total Local Assistance Grants……………………………………</t>
  </si>
  <si>
    <t xml:space="preserve">     Federal Receipts..................................................................................................</t>
  </si>
  <si>
    <t xml:space="preserve">COMBINED STATEMENT OF CASH RECEIPTS, </t>
  </si>
  <si>
    <t xml:space="preserve">DISBURSEMENTS AND CHANGES IN FUND BALANCES  </t>
  </si>
  <si>
    <t xml:space="preserve">     Consumption/Use Taxes ...................................................................</t>
  </si>
  <si>
    <t xml:space="preserve">       General Government.............................................................................................</t>
  </si>
  <si>
    <t xml:space="preserve">       Public Welfare ...............................................................................................</t>
  </si>
  <si>
    <t xml:space="preserve">       Public Safety ...............................................................................................</t>
  </si>
  <si>
    <t xml:space="preserve">       Public Health:</t>
  </si>
  <si>
    <t xml:space="preserve">         Other Public Health ...............................................................................................</t>
  </si>
  <si>
    <t xml:space="preserve">       Environment and Recreation............................................................................................</t>
  </si>
  <si>
    <t xml:space="preserve">       Support and Regulate Business ...............................................................................................</t>
  </si>
  <si>
    <t xml:space="preserve">         Medicaid.........................................................................................</t>
  </si>
  <si>
    <t>GOVERNMENTAL FUNDS</t>
  </si>
  <si>
    <t>SUPPLEMENTAL</t>
  </si>
  <si>
    <t>STATE</t>
  </si>
  <si>
    <t>FEDERAL</t>
  </si>
  <si>
    <t xml:space="preserve">SPECIAL </t>
  </si>
  <si>
    <t>SPECIAL</t>
  </si>
  <si>
    <t>CAPITAL</t>
  </si>
  <si>
    <t>REVENUE</t>
  </si>
  <si>
    <t>SERVICE</t>
  </si>
  <si>
    <t xml:space="preserve">STATE </t>
  </si>
  <si>
    <t>PROJECTS</t>
  </si>
  <si>
    <t xml:space="preserve">     Consumption/Use Taxes......................................................................</t>
  </si>
  <si>
    <t>STATE OF NEW YORK</t>
  </si>
  <si>
    <t>GENERAL FUND</t>
  </si>
  <si>
    <t>COMBINING STATEMENT OF CASH RECEIPTS,</t>
  </si>
  <si>
    <t>EXHIBIT A-1</t>
  </si>
  <si>
    <t xml:space="preserve">  EXHIBIT A-1</t>
  </si>
  <si>
    <t xml:space="preserve">DISBURSEMENTS AND CHANGES IN FUND BALANCES    </t>
  </si>
  <si>
    <t xml:space="preserve">(continued)     </t>
  </si>
  <si>
    <t xml:space="preserve">(Amounts in thousands)   </t>
  </si>
  <si>
    <t>LOCAL</t>
  </si>
  <si>
    <t xml:space="preserve">TAX </t>
  </si>
  <si>
    <t xml:space="preserve">REFUND </t>
  </si>
  <si>
    <t xml:space="preserve">FRINGE </t>
  </si>
  <si>
    <t xml:space="preserve">TOBACCO </t>
  </si>
  <si>
    <t>ASSISTANCE</t>
  </si>
  <si>
    <t xml:space="preserve">OPERATIONS </t>
  </si>
  <si>
    <t xml:space="preserve">STABILIZATION </t>
  </si>
  <si>
    <t>CONTINGENCY</t>
  </si>
  <si>
    <t>COMMUNITY</t>
  </si>
  <si>
    <t>RAINY DAY</t>
  </si>
  <si>
    <t xml:space="preserve">RESERVE </t>
  </si>
  <si>
    <t xml:space="preserve">BENEFIT </t>
  </si>
  <si>
    <t xml:space="preserve">REVENUE </t>
  </si>
  <si>
    <t>ACCOUNT</t>
  </si>
  <si>
    <t xml:space="preserve">ACCOUNT </t>
  </si>
  <si>
    <t>RESERVE</t>
  </si>
  <si>
    <t xml:space="preserve">GUARANTEE </t>
  </si>
  <si>
    <t>(10000-10049)</t>
  </si>
  <si>
    <t>(10050-10099)</t>
  </si>
  <si>
    <t>(10100-10149)</t>
  </si>
  <si>
    <t>(10150-10199)</t>
  </si>
  <si>
    <t>(10200-10249)</t>
  </si>
  <si>
    <t>(10250-10299)</t>
  </si>
  <si>
    <t>(10300-10349)</t>
  </si>
  <si>
    <t>(10400-10449)</t>
  </si>
  <si>
    <t>(10500-10549)</t>
  </si>
  <si>
    <t>(10550-10599)</t>
  </si>
  <si>
    <t xml:space="preserve">ELIMINATIONS </t>
  </si>
  <si>
    <t xml:space="preserve">   Personal Income Tax (*)......................................................................................</t>
  </si>
  <si>
    <t xml:space="preserve">   Business Taxes...................................................................................................................</t>
  </si>
  <si>
    <t xml:space="preserve">   Other Taxes........................................................................................................................</t>
  </si>
  <si>
    <t xml:space="preserve">   Miscellaneous Receipts................….............................................................................................</t>
  </si>
  <si>
    <t xml:space="preserve">   Federal Receipts......................................................................................................................</t>
  </si>
  <si>
    <t xml:space="preserve">        Total Receipts..............................................................................................................</t>
  </si>
  <si>
    <t xml:space="preserve">       Education...............................................................................................................</t>
  </si>
  <si>
    <t xml:space="preserve">         Medicaid..............................................................................................................</t>
  </si>
  <si>
    <t xml:space="preserve">       Public Safety ........................................................................................................</t>
  </si>
  <si>
    <t xml:space="preserve">       Public Welfare .....................................................................................................</t>
  </si>
  <si>
    <t xml:space="preserve">       Transportation.....................................................................................................</t>
  </si>
  <si>
    <t/>
  </si>
  <si>
    <t xml:space="preserve">   Departmental Operations:</t>
  </si>
  <si>
    <t xml:space="preserve">   General State Charges.......…......….....................................................................................</t>
  </si>
  <si>
    <t xml:space="preserve">        Total Disbursements......................................................................................................</t>
  </si>
  <si>
    <t>Excess (Deficiency) of Receipts</t>
  </si>
  <si>
    <t xml:space="preserve">  over Disbursements.......................................................................................................................</t>
  </si>
  <si>
    <t xml:space="preserve">        Total Other Financing Sources (Uses)...............................................................................</t>
  </si>
  <si>
    <t xml:space="preserve">Excess of Receipts and Other Financing Sources </t>
  </si>
  <si>
    <t xml:space="preserve">  over Disbursements and Other Financing Uses.......................................................................................</t>
  </si>
  <si>
    <t>Fund Balances at April 1.............................................................................................</t>
  </si>
  <si>
    <t>Fund Balances at March 31......................................................................................................</t>
  </si>
  <si>
    <t>SPECIAL REVENUE FUNDS - STATE</t>
  </si>
  <si>
    <t xml:space="preserve">COMBINING STATEMENT OF CASH RECEIPTS, </t>
  </si>
  <si>
    <t>EXHIBIT A-2</t>
  </si>
  <si>
    <t xml:space="preserve">DISBURSEMENTS AND CHANGES IN FUND BALANCES </t>
  </si>
  <si>
    <t>(continued)</t>
  </si>
  <si>
    <t xml:space="preserve">DRINKING </t>
  </si>
  <si>
    <t xml:space="preserve">LOCAL </t>
  </si>
  <si>
    <t>SEWAGE</t>
  </si>
  <si>
    <t>US OLYMPIC</t>
  </si>
  <si>
    <t xml:space="preserve"> CITY </t>
  </si>
  <si>
    <t>COMBINED</t>
  </si>
  <si>
    <t xml:space="preserve">DEDICATED </t>
  </si>
  <si>
    <t>WATER</t>
  </si>
  <si>
    <t>ENVIRONMENTAL</t>
  </si>
  <si>
    <t>EQUIPMENT</t>
  </si>
  <si>
    <t xml:space="preserve">FEDERAL </t>
  </si>
  <si>
    <t>JUDICIARY</t>
  </si>
  <si>
    <t xml:space="preserve">LAWYERS' </t>
  </si>
  <si>
    <t>GOVERNMENT</t>
  </si>
  <si>
    <t>MASS</t>
  </si>
  <si>
    <t>MENTAL</t>
  </si>
  <si>
    <t>NEW YORK CITY</t>
  </si>
  <si>
    <t>NEW YORK</t>
  </si>
  <si>
    <t>NEW YORK STATE</t>
  </si>
  <si>
    <t>NOT-FOR-PROFIT</t>
  </si>
  <si>
    <t>TREATMENT</t>
  </si>
  <si>
    <t>STATE POLICE</t>
  </si>
  <si>
    <t>TRAINING AND</t>
  </si>
  <si>
    <t>UNEMPLOYMENT</t>
  </si>
  <si>
    <t>COMMITTEE/</t>
  </si>
  <si>
    <t>WINTER</t>
  </si>
  <si>
    <t xml:space="preserve">ARTS </t>
  </si>
  <si>
    <t xml:space="preserve">BIODIVERSITY </t>
  </si>
  <si>
    <t xml:space="preserve">CHARTER </t>
  </si>
  <si>
    <t>CHEMICAL</t>
  </si>
  <si>
    <t>CHILD</t>
  </si>
  <si>
    <t xml:space="preserve">UNIVERSITY </t>
  </si>
  <si>
    <t>NON-</t>
  </si>
  <si>
    <t>COURT</t>
  </si>
  <si>
    <t>ENCON</t>
  </si>
  <si>
    <t>PROTECTION</t>
  </si>
  <si>
    <t>LOAN FUND</t>
  </si>
  <si>
    <t>HEALTH CARE</t>
  </si>
  <si>
    <t>INDIGENT</t>
  </si>
  <si>
    <t>DATA</t>
  </si>
  <si>
    <t>FUND</t>
  </si>
  <si>
    <t>LEGISLATIVE</t>
  </si>
  <si>
    <t>RECORDS</t>
  </si>
  <si>
    <t>TRANSPORTATION</t>
  </si>
  <si>
    <t>HEALTH GIFTS</t>
  </si>
  <si>
    <t>MISCELLANEOUS</t>
  </si>
  <si>
    <t>MTA FINANCIAL</t>
  </si>
  <si>
    <t>MUSICAL</t>
  </si>
  <si>
    <t>COUNTY CLERKS'</t>
  </si>
  <si>
    <t>INTEREST ON</t>
  </si>
  <si>
    <t>ARCHIVES</t>
  </si>
  <si>
    <t>HIGHWAY</t>
  </si>
  <si>
    <t>SHORT-TERM</t>
  </si>
  <si>
    <t>PROGRAM</t>
  </si>
  <si>
    <t>EDUCATION</t>
  </si>
  <si>
    <t>INSURANCE</t>
  </si>
  <si>
    <t xml:space="preserve">LAKE PLACID </t>
  </si>
  <si>
    <t>SPORTS</t>
  </si>
  <si>
    <t xml:space="preserve">CAPITAL </t>
  </si>
  <si>
    <t xml:space="preserve">STEWARDSHIP </t>
  </si>
  <si>
    <t>SCHOOL</t>
  </si>
  <si>
    <t>DEPENDENCE</t>
  </si>
  <si>
    <t>PERFORMER'S</t>
  </si>
  <si>
    <t>TUITION</t>
  </si>
  <si>
    <t>CLEAN</t>
  </si>
  <si>
    <t xml:space="preserve">EXPENDABLE </t>
  </si>
  <si>
    <t>FACILITIES</t>
  </si>
  <si>
    <t>EMPLOYMENT</t>
  </si>
  <si>
    <t xml:space="preserve"> SPECIAL </t>
  </si>
  <si>
    <t>AND OIL SPILL</t>
  </si>
  <si>
    <t>FOR THE</t>
  </si>
  <si>
    <t>MAXIMIZATION</t>
  </si>
  <si>
    <t>REFORM ACT</t>
  </si>
  <si>
    <t>HOUSING</t>
  </si>
  <si>
    <t>LEGAL</t>
  </si>
  <si>
    <t>PROCESSING</t>
  </si>
  <si>
    <t xml:space="preserve">LAKE GEORGE </t>
  </si>
  <si>
    <t>FOR CLIENT</t>
  </si>
  <si>
    <t>COMPUTER</t>
  </si>
  <si>
    <t>MANAGEMENT</t>
  </si>
  <si>
    <t>OPERATING</t>
  </si>
  <si>
    <t>AND</t>
  </si>
  <si>
    <t>STATE SPECIAL</t>
  </si>
  <si>
    <t xml:space="preserve">ASSISTANCE </t>
  </si>
  <si>
    <t>INSTRUMENT</t>
  </si>
  <si>
    <t>OPERATIONS</t>
  </si>
  <si>
    <t>GREAT LAKES</t>
  </si>
  <si>
    <t>LAWYER</t>
  </si>
  <si>
    <t>PARTNERSHIP</t>
  </si>
  <si>
    <t>COMMERCIAL</t>
  </si>
  <si>
    <t xml:space="preserve"> SAFETY</t>
  </si>
  <si>
    <t>INFRASTRUCTURE</t>
  </si>
  <si>
    <t>REVOLVING</t>
  </si>
  <si>
    <t>SCHOOL TAX</t>
  </si>
  <si>
    <t>MANAGEMENT AND</t>
  </si>
  <si>
    <t>UNIVERSITY</t>
  </si>
  <si>
    <t>PROGRAM ON</t>
  </si>
  <si>
    <t>INTEREST</t>
  </si>
  <si>
    <t>OLYMPIC</t>
  </si>
  <si>
    <t>VOCATIONAL</t>
  </si>
  <si>
    <t xml:space="preserve">EDUCATION </t>
  </si>
  <si>
    <t xml:space="preserve">COMBINED TOTALS  </t>
  </si>
  <si>
    <t>AND RESEARCH</t>
  </si>
  <si>
    <t>STIMULUS</t>
  </si>
  <si>
    <t>REIMBURSEMENT</t>
  </si>
  <si>
    <t>AIR</t>
  </si>
  <si>
    <t>TRUST</t>
  </si>
  <si>
    <t xml:space="preserve"> STUDENT LOAN</t>
  </si>
  <si>
    <t>CONSERVATION</t>
  </si>
  <si>
    <t xml:space="preserve">INCENTIVE AID </t>
  </si>
  <si>
    <t>ADMINISTRATION</t>
  </si>
  <si>
    <t>TRAINING</t>
  </si>
  <si>
    <t>COMPENSATION</t>
  </si>
  <si>
    <t>DISABLED</t>
  </si>
  <si>
    <t>CONTRACT</t>
  </si>
  <si>
    <t>RESOURCES</t>
  </si>
  <si>
    <t>DEVELOPMENT</t>
  </si>
  <si>
    <t>SERVICES</t>
  </si>
  <si>
    <t>OFFSET</t>
  </si>
  <si>
    <t>PARK TRUST</t>
  </si>
  <si>
    <t>IMPROVEMENT</t>
  </si>
  <si>
    <t xml:space="preserve"> DONATIONS</t>
  </si>
  <si>
    <t>LOAN</t>
  </si>
  <si>
    <t>RELIEF</t>
  </si>
  <si>
    <t>LOTTERY</t>
  </si>
  <si>
    <t xml:space="preserve">INCOME </t>
  </si>
  <si>
    <t>AND PENALTY</t>
  </si>
  <si>
    <t xml:space="preserve">REHABILITATION </t>
  </si>
  <si>
    <t>(21850-21899)</t>
  </si>
  <si>
    <t>(21600-21649)</t>
  </si>
  <si>
    <t>(20600-20649)</t>
  </si>
  <si>
    <t>(22700-22749)</t>
  </si>
  <si>
    <t>(20400-20449)</t>
  </si>
  <si>
    <t>(21450-21499)</t>
  </si>
  <si>
    <t>(20100-20299)</t>
  </si>
  <si>
    <t>(21650-21699)</t>
  </si>
  <si>
    <t>(20950-20999)</t>
  </si>
  <si>
    <t>(21150-21199)</t>
  </si>
  <si>
    <t>(22500-22549)</t>
  </si>
  <si>
    <t>(20850-20899)</t>
  </si>
  <si>
    <t>(23100-23149)</t>
  </si>
  <si>
    <t>(22550-22599)</t>
  </si>
  <si>
    <t>(21050-21149)</t>
  </si>
  <si>
    <t>(21200-21249)</t>
  </si>
  <si>
    <t>(21350-21399)</t>
  </si>
  <si>
    <t>(22900-22949)</t>
  </si>
  <si>
    <t>(20800-20849)</t>
  </si>
  <si>
    <t>(22950-22999)</t>
  </si>
  <si>
    <t>(23550-23599)</t>
  </si>
  <si>
    <t>(23200-23249)</t>
  </si>
  <si>
    <t>(22750-22799)</t>
  </si>
  <si>
    <t>(21300-21349)</t>
  </si>
  <si>
    <t>(20500-20549)</t>
  </si>
  <si>
    <t>(21400-21449)</t>
  </si>
  <si>
    <t>(20000-20099)</t>
  </si>
  <si>
    <t>(21900-22499)</t>
  </si>
  <si>
    <t xml:space="preserve">(23650-23699) </t>
  </si>
  <si>
    <t>(21750-21799)</t>
  </si>
  <si>
    <t>(23150-23199)</t>
  </si>
  <si>
    <t>(22850-22899)</t>
  </si>
  <si>
    <t>(20300-20349)</t>
  </si>
  <si>
    <t>(20350-20399)</t>
  </si>
  <si>
    <t>(23000-23049)</t>
  </si>
  <si>
    <t>(21500-21549)</t>
  </si>
  <si>
    <t>(20650-20699)</t>
  </si>
  <si>
    <t>(20550-20599)</t>
  </si>
  <si>
    <t>(21000-21049)</t>
  </si>
  <si>
    <t>(20900-20949)</t>
  </si>
  <si>
    <t>(22800-22849)</t>
  </si>
  <si>
    <t>(22650-22699)</t>
  </si>
  <si>
    <t>(21250-21299)</t>
  </si>
  <si>
    <t>(20450-20499)</t>
  </si>
  <si>
    <t>(23600-23649)</t>
  </si>
  <si>
    <t>(23500-23549)</t>
  </si>
  <si>
    <t>(23050-23099)</t>
  </si>
  <si>
    <t>(21700-21749)</t>
  </si>
  <si>
    <t>Variance</t>
  </si>
  <si>
    <t xml:space="preserve">   Consumption/Use Taxes ....................................................................................................</t>
  </si>
  <si>
    <t xml:space="preserve">         --</t>
  </si>
  <si>
    <t xml:space="preserve">   Business Taxes.......................................................................................................</t>
  </si>
  <si>
    <t xml:space="preserve">   Miscellaneous Receipts....................................................................................</t>
  </si>
  <si>
    <t xml:space="preserve">   Federal Receipts.....................................................................................................................</t>
  </si>
  <si>
    <t xml:space="preserve">        Total Receipts........................................................................................................</t>
  </si>
  <si>
    <t xml:space="preserve">DISBURSEMENTS: </t>
  </si>
  <si>
    <t xml:space="preserve">  </t>
  </si>
  <si>
    <t xml:space="preserve">       Education.............................................................................................................</t>
  </si>
  <si>
    <t xml:space="preserve">         Medicaid............................................................................................................</t>
  </si>
  <si>
    <t xml:space="preserve">       Public Safety .......................................................................................................</t>
  </si>
  <si>
    <t xml:space="preserve">        Total Local Assistance Grants...........................................................................................................</t>
  </si>
  <si>
    <t xml:space="preserve">      Personal Service...................................................................................................................</t>
  </si>
  <si>
    <t xml:space="preserve">      Non-Personal Service.........................................................................................................</t>
  </si>
  <si>
    <t xml:space="preserve">   General State Charges................................................................................................................</t>
  </si>
  <si>
    <t xml:space="preserve">   Capital Projects..................................................................................................................................</t>
  </si>
  <si>
    <t xml:space="preserve">        Total Disbursements................................................................................</t>
  </si>
  <si>
    <t xml:space="preserve">  over Disbursements.......................................................................................</t>
  </si>
  <si>
    <t xml:space="preserve">   Transfers from Other Funds.........................................................................................................</t>
  </si>
  <si>
    <t xml:space="preserve">        Total Other Financing Sources (Uses)...........................................................</t>
  </si>
  <si>
    <t xml:space="preserve">Excess (Deficiency) of Receipts and Other </t>
  </si>
  <si>
    <t>Excess (Deficiency) of Receipts and Other</t>
  </si>
  <si>
    <t xml:space="preserve">  Financing Sources over Disbursements </t>
  </si>
  <si>
    <t xml:space="preserve">  Financing Sources over Disbursements</t>
  </si>
  <si>
    <t xml:space="preserve">  and Other Financing Uses....................................................................................</t>
  </si>
  <si>
    <t>Fund Balances (Deficits) at March 31.............................................................................</t>
  </si>
  <si>
    <t>SPECIAL REVENUE FUNDS - FEDERAL</t>
  </si>
  <si>
    <t xml:space="preserve"> FEDERAL</t>
  </si>
  <si>
    <t>HEALTH AND</t>
  </si>
  <si>
    <t>AND TRAINING</t>
  </si>
  <si>
    <t>HUMAN</t>
  </si>
  <si>
    <t xml:space="preserve">AND NUTRITION </t>
  </si>
  <si>
    <t>OCCUPATIONAL</t>
  </si>
  <si>
    <t>GRANTS</t>
  </si>
  <si>
    <t>(25200-25249)</t>
  </si>
  <si>
    <t>(26000-26049)</t>
  </si>
  <si>
    <t>(25100-25199)</t>
  </si>
  <si>
    <t>(25300-25899)</t>
  </si>
  <si>
    <t>(25000-25099)</t>
  </si>
  <si>
    <t>(25900-25949)</t>
  </si>
  <si>
    <t>(25950-25999)</t>
  </si>
  <si>
    <t xml:space="preserve">   Personal Income Tax.........................................................………………</t>
  </si>
  <si>
    <t xml:space="preserve">   Consumption/Use Taxes............................................................................</t>
  </si>
  <si>
    <t xml:space="preserve">   Business Taxes...........................................................................................................</t>
  </si>
  <si>
    <t xml:space="preserve">          Other Public Health ...............................................................................................</t>
  </si>
  <si>
    <t xml:space="preserve">        Total Disbursements...................................................................................</t>
  </si>
  <si>
    <t xml:space="preserve">  over Disbursements..........................................................................................</t>
  </si>
  <si>
    <t xml:space="preserve">   Transfers to Other Funds (*).........................................................................................................</t>
  </si>
  <si>
    <t xml:space="preserve">        Total Other Financing Sources (Uses)...............................................................</t>
  </si>
  <si>
    <t xml:space="preserve">  and Other Financing Uses........................................................................................</t>
  </si>
  <si>
    <t>Fund Balances (Deficits) at April 1....................................................................</t>
  </si>
  <si>
    <t>Fund Balances (Deficits) at March 31.................................................................................</t>
  </si>
  <si>
    <t>SPECIAL REVENUE FUNDS - STATE AND FEDERAL</t>
  </si>
  <si>
    <t xml:space="preserve">   Personal Income Tax (*).........................................................………………</t>
  </si>
  <si>
    <t xml:space="preserve">   Consumption/Use Taxes.......................................................................</t>
  </si>
  <si>
    <t xml:space="preserve">   </t>
  </si>
  <si>
    <t xml:space="preserve">   Other Taxes.................................................................................................................</t>
  </si>
  <si>
    <t xml:space="preserve">DEBT SERVICE FUNDS  </t>
  </si>
  <si>
    <t xml:space="preserve">COMBINING STATEMENT OF CASH RECEIPTS,   </t>
  </si>
  <si>
    <t>EXHIBIT A-3</t>
  </si>
  <si>
    <t xml:space="preserve">(continued) </t>
  </si>
  <si>
    <t>(Amounts in thousands)</t>
  </si>
  <si>
    <t>DEBT</t>
  </si>
  <si>
    <t>DEPARTMENT</t>
  </si>
  <si>
    <t xml:space="preserve">CLEAN WATER/  </t>
  </si>
  <si>
    <t>REDUCTION</t>
  </si>
  <si>
    <t>OF HEALTH</t>
  </si>
  <si>
    <t xml:space="preserve">MENTAL HEALTH </t>
  </si>
  <si>
    <t xml:space="preserve">DORMITORY </t>
  </si>
  <si>
    <t xml:space="preserve">COMBINED TOTALS </t>
  </si>
  <si>
    <t xml:space="preserve">CLEAN AIR </t>
  </si>
  <si>
    <t xml:space="preserve"> INCOME</t>
  </si>
  <si>
    <t xml:space="preserve"> DEBT</t>
  </si>
  <si>
    <t>TAX</t>
  </si>
  <si>
    <t>INCOME</t>
  </si>
  <si>
    <t>(40400-40449)</t>
  </si>
  <si>
    <t>(40000-40049)</t>
  </si>
  <si>
    <t>(40300-40349)</t>
  </si>
  <si>
    <t>(40150-40199)</t>
  </si>
  <si>
    <t>(40250-40299)</t>
  </si>
  <si>
    <t>(40450-40499)</t>
  </si>
  <si>
    <t>(40100-40149)</t>
  </si>
  <si>
    <t>(40350-40399)</t>
  </si>
  <si>
    <t xml:space="preserve">   Other Taxes...........................................................................................…</t>
  </si>
  <si>
    <t xml:space="preserve">   Miscellaneous Receipts......................................................................……………………</t>
  </si>
  <si>
    <t xml:space="preserve">   Federal Receipts......................................................................……………………</t>
  </si>
  <si>
    <t xml:space="preserve">        Total Receipts.................................................................................</t>
  </si>
  <si>
    <t xml:space="preserve">          Non-Personal Service...................................................................…………..</t>
  </si>
  <si>
    <t xml:space="preserve">   Debt Service, Including Payments on</t>
  </si>
  <si>
    <t xml:space="preserve">          Financing Agreements............................................................………….</t>
  </si>
  <si>
    <t xml:space="preserve">        Total Disbursements................................................................………..</t>
  </si>
  <si>
    <t xml:space="preserve">   Transfers from Other Funds..........................................................……</t>
  </si>
  <si>
    <t xml:space="preserve">        Total Other Financing Sources (Uses)....................................</t>
  </si>
  <si>
    <t xml:space="preserve">  and Other Financing Uses.................................................................</t>
  </si>
  <si>
    <t>Fund Balances (Deficits) at April 1......................................................................</t>
  </si>
  <si>
    <t>EXHIBIT A-4</t>
  </si>
  <si>
    <t>ACCELERATED</t>
  </si>
  <si>
    <t>ENERGY</t>
  </si>
  <si>
    <t xml:space="preserve">CAPACITY AND </t>
  </si>
  <si>
    <t>CITY UNIVERSITY</t>
  </si>
  <si>
    <t>CORRECTIONAL</t>
  </si>
  <si>
    <t>DEPARTMENT OF</t>
  </si>
  <si>
    <t>DIVISION FOR</t>
  </si>
  <si>
    <t>MENTAL HYGIENE</t>
  </si>
  <si>
    <t>OUTDOOR</t>
  </si>
  <si>
    <t>PARK AND</t>
  </si>
  <si>
    <t>STATE UNIVERSITY</t>
  </si>
  <si>
    <t xml:space="preserve">TRANSPORTATION </t>
  </si>
  <si>
    <t>OF NEW YORK</t>
  </si>
  <si>
    <t>CLEAN WATER/</t>
  </si>
  <si>
    <t>DEDICATED</t>
  </si>
  <si>
    <t>YOUTH</t>
  </si>
  <si>
    <t>THROUGH IMPROVED</t>
  </si>
  <si>
    <t>QUALITY</t>
  </si>
  <si>
    <t>FOREST</t>
  </si>
  <si>
    <t xml:space="preserve">NATURAL </t>
  </si>
  <si>
    <t xml:space="preserve">NEW YORK STATE </t>
  </si>
  <si>
    <t>RECREATION</t>
  </si>
  <si>
    <t xml:space="preserve">PASSENGER </t>
  </si>
  <si>
    <t xml:space="preserve">RAIL PRESERVATION </t>
  </si>
  <si>
    <t>RESIDENCE HALLS</t>
  </si>
  <si>
    <t>TOTAL</t>
  </si>
  <si>
    <t>IMPROVEMENTS</t>
  </si>
  <si>
    <t xml:space="preserve">CLEAN WATER/ </t>
  </si>
  <si>
    <t>CLEAN AIR</t>
  </si>
  <si>
    <t xml:space="preserve">HIGHWAY AND </t>
  </si>
  <si>
    <t>ENGINEERING</t>
  </si>
  <si>
    <t>PROTECTION BOND</t>
  </si>
  <si>
    <t>PRESERVE</t>
  </si>
  <si>
    <t>HAZARDOUS WASTE</t>
  </si>
  <si>
    <t>RESOURCE</t>
  </si>
  <si>
    <t xml:space="preserve">CANAL SYSTEM </t>
  </si>
  <si>
    <t>LAND ACQUISITION</t>
  </si>
  <si>
    <t>FACILITY</t>
  </si>
  <si>
    <t>PURE WATERS</t>
  </si>
  <si>
    <t xml:space="preserve">AND DEVELOPMENT </t>
  </si>
  <si>
    <t xml:space="preserve">NY TRANSPORTATION </t>
  </si>
  <si>
    <t>PARK</t>
  </si>
  <si>
    <t xml:space="preserve">STATE UNIVERSITY </t>
  </si>
  <si>
    <t>REHABILITATION</t>
  </si>
  <si>
    <t>SUBURBAN</t>
  </si>
  <si>
    <t xml:space="preserve">CAPITAL FACILITIES </t>
  </si>
  <si>
    <t xml:space="preserve">INFRASTRUCTURE </t>
  </si>
  <si>
    <t>COMBINED TOTALS</t>
  </si>
  <si>
    <t>BOND</t>
  </si>
  <si>
    <t>CLEAN AIR BOND</t>
  </si>
  <si>
    <t>IMPLEMENTATION</t>
  </si>
  <si>
    <t>BRIDGE TRUST</t>
  </si>
  <si>
    <t>BOND ACT (1986)</t>
  </si>
  <si>
    <t>ACT (1972)</t>
  </si>
  <si>
    <t>EXPANSION</t>
  </si>
  <si>
    <t>REMEDIAL</t>
  </si>
  <si>
    <t>DAMAGES</t>
  </si>
  <si>
    <t>CHARGE</t>
  </si>
  <si>
    <t xml:space="preserve">CAPITAL PROJECTS </t>
  </si>
  <si>
    <t>AND REPAIR</t>
  </si>
  <si>
    <t xml:space="preserve">RENEWAL BOND </t>
  </si>
  <si>
    <t>(30000-30049)</t>
  </si>
  <si>
    <t>(30680-30689)</t>
  </si>
  <si>
    <t>(32250-32299)</t>
  </si>
  <si>
    <t>(30690-30699)</t>
  </si>
  <si>
    <t>(30500-30549)</t>
  </si>
  <si>
    <t>(32350-32399)</t>
  </si>
  <si>
    <t>(30050-30099)</t>
  </si>
  <si>
    <t>(31700-31749)</t>
  </si>
  <si>
    <t>(30600-30609)</t>
  </si>
  <si>
    <t>(30450-30499)</t>
  </si>
  <si>
    <t>(30670-30679)</t>
  </si>
  <si>
    <t>(30640-30649)</t>
  </si>
  <si>
    <t>(31450-31499)</t>
  </si>
  <si>
    <t>(31500-31549)</t>
  </si>
  <si>
    <t>(31800-31849)</t>
  </si>
  <si>
    <t>(31850-31899)</t>
  </si>
  <si>
    <t>(32300-32349)</t>
  </si>
  <si>
    <t>(32200-32249)</t>
  </si>
  <si>
    <t>(31900-31949)</t>
  </si>
  <si>
    <t>(30300-30349)</t>
  </si>
  <si>
    <t>(30750-30799)</t>
  </si>
  <si>
    <t>(30610-30619)</t>
  </si>
  <si>
    <t>(30400-30449)</t>
  </si>
  <si>
    <t>(30620-30629)</t>
  </si>
  <si>
    <t>(30900-30949)</t>
  </si>
  <si>
    <t>(30650-30659)</t>
  </si>
  <si>
    <t>(30350-30399)</t>
  </si>
  <si>
    <t>(32400-32999)</t>
  </si>
  <si>
    <t>(30100-30299)</t>
  </si>
  <si>
    <t>(31650-31699)</t>
  </si>
  <si>
    <t>(30630-30639)</t>
  </si>
  <si>
    <t>(30660-30669)</t>
  </si>
  <si>
    <t>(31350-31449)</t>
  </si>
  <si>
    <t xml:space="preserve">   Business Taxes...................................................................................................</t>
  </si>
  <si>
    <t xml:space="preserve">   Other Taxes..........................................................................................................</t>
  </si>
  <si>
    <t xml:space="preserve">   Miscellaneous Receipts......................................................................................</t>
  </si>
  <si>
    <t xml:space="preserve">   Federal Receipts.................................................................................................</t>
  </si>
  <si>
    <t xml:space="preserve">        Total Receipts...............................................................................................</t>
  </si>
  <si>
    <t xml:space="preserve">   Capital Projects...........................................................................................................</t>
  </si>
  <si>
    <t xml:space="preserve">        Total Disbursements.........................................................................................</t>
  </si>
  <si>
    <t xml:space="preserve">   Bond and Note Proceeds, net...............................................................................</t>
  </si>
  <si>
    <t xml:space="preserve">   Transfers from Other Funds..............................................................................</t>
  </si>
  <si>
    <t>STORM RECOVERY</t>
  </si>
  <si>
    <t>(33000-33049)</t>
  </si>
  <si>
    <t>EXHIBIT D</t>
  </si>
  <si>
    <t xml:space="preserve">          (continued)</t>
  </si>
  <si>
    <t>Final to Actual</t>
  </si>
  <si>
    <t>Financial Plan Amounts</t>
  </si>
  <si>
    <t>(Under)</t>
  </si>
  <si>
    <t>Original</t>
  </si>
  <si>
    <t>Mid-Year</t>
  </si>
  <si>
    <t>Final</t>
  </si>
  <si>
    <t>Actual</t>
  </si>
  <si>
    <t xml:space="preserve">  Miscellaneous Receipts.............................................................................…………………..</t>
  </si>
  <si>
    <t xml:space="preserve">  Transfers from Other Funds...........................................…………………………..</t>
  </si>
  <si>
    <t xml:space="preserve">      Total Receipts...........................................................………………………….</t>
  </si>
  <si>
    <t xml:space="preserve">  Debt Service............................................................................…………………….</t>
  </si>
  <si>
    <t xml:space="preserve">  Transfers to Other Funds...................................................………………………..</t>
  </si>
  <si>
    <t xml:space="preserve">      Total Disbursements............................................…………………………….</t>
  </si>
  <si>
    <t xml:space="preserve">  and Other Financing Uses................................………………………………</t>
  </si>
  <si>
    <t xml:space="preserve">  Miscellaneous Receipts....................................................................................…………………..</t>
  </si>
  <si>
    <t xml:space="preserve">      All Other……………………………………………………………..</t>
  </si>
  <si>
    <t xml:space="preserve">      Total Receipts................................................................………………………….</t>
  </si>
  <si>
    <t xml:space="preserve">  Local Assistance Grants.........................................................…………………………..</t>
  </si>
  <si>
    <t xml:space="preserve">  Departmental Operations......................................................…………………………</t>
  </si>
  <si>
    <t xml:space="preserve">  Capital Projects..................................................................………………………..</t>
  </si>
  <si>
    <t xml:space="preserve">     Capital Projects……………………………………………………..</t>
  </si>
  <si>
    <t xml:space="preserve">     State Share of Medicaid……………………………………………</t>
  </si>
  <si>
    <t xml:space="preserve">      Total Disbursements................................................…………………………….</t>
  </si>
  <si>
    <t xml:space="preserve">  over Disbursements...............................................……………………………..</t>
  </si>
  <si>
    <t xml:space="preserve">Variance  </t>
  </si>
  <si>
    <t xml:space="preserve">  Federal Receipts.................................................................………………………….</t>
  </si>
  <si>
    <t xml:space="preserve">  Local Assistance Grants...............................................…………………………..</t>
  </si>
  <si>
    <t xml:space="preserve">  General State Charges.......................................................……………………….</t>
  </si>
  <si>
    <t xml:space="preserve">  Bond and Note Proceeds, net.........................................…………………………</t>
  </si>
  <si>
    <t xml:space="preserve">    Total Other Financing </t>
  </si>
  <si>
    <t xml:space="preserve">        Sources (Uses)..................................................……………………………..</t>
  </si>
  <si>
    <t>(31950-31999)</t>
  </si>
  <si>
    <t>Over/</t>
  </si>
  <si>
    <t>(21550-21599)</t>
  </si>
  <si>
    <t xml:space="preserve">      Personal Service ...................................................................................................................</t>
  </si>
  <si>
    <t xml:space="preserve">      Non-Personal Service .........................................................................................................</t>
  </si>
  <si>
    <t xml:space="preserve">      Non-Personal Service .....................................................................................................</t>
  </si>
  <si>
    <t xml:space="preserve">        Total Disbursements.......................................................................................</t>
  </si>
  <si>
    <t xml:space="preserve">  over Disbursements..................................................................................................</t>
  </si>
  <si>
    <t xml:space="preserve">   Miscellaneous Receipts............................................................................................</t>
  </si>
  <si>
    <t xml:space="preserve">   Personal Income Tax (*)..................................................................................………………………</t>
  </si>
  <si>
    <t xml:space="preserve">  over Disbursements................................................................................................</t>
  </si>
  <si>
    <t xml:space="preserve">  Sources over Disbursements and Other Financing Uses…………..………...……..</t>
  </si>
  <si>
    <t xml:space="preserve">  Personal Income Tax...........................................................................</t>
  </si>
  <si>
    <t xml:space="preserve">  Consumption/Use Taxes........................................................................</t>
  </si>
  <si>
    <t xml:space="preserve">  Business Taxes...........................................................................................................</t>
  </si>
  <si>
    <t xml:space="preserve">  Other Taxes..........................................................................................................</t>
  </si>
  <si>
    <t xml:space="preserve">USDA/FOOD </t>
  </si>
  <si>
    <t>SAFETY AND HEALTH</t>
  </si>
  <si>
    <t xml:space="preserve">  Federal Receipts..................................................................................</t>
  </si>
  <si>
    <t xml:space="preserve">       Personal Service  ...............................................................................................................</t>
  </si>
  <si>
    <t xml:space="preserve">       Non-Personal Service ......................................................................................................</t>
  </si>
  <si>
    <t xml:space="preserve">  Business Taxes..……………………………..………….………………..</t>
  </si>
  <si>
    <t xml:space="preserve">  Consumption/Use Taxes………...….…….…………….………………..</t>
  </si>
  <si>
    <t xml:space="preserve">  Personal Income Tax….…………….…………………..……………</t>
  </si>
  <si>
    <t xml:space="preserve">  Other Taxes…..…………………..……………………………………..</t>
  </si>
  <si>
    <t xml:space="preserve">  Other Taxes…..…………………..………………………………………..</t>
  </si>
  <si>
    <t xml:space="preserve">   Local Assistance Grants (*): </t>
  </si>
  <si>
    <t>NYS DOT</t>
  </si>
  <si>
    <t>Fund Balances (Deficits) at March 31..................................................................</t>
  </si>
  <si>
    <t xml:space="preserve">        Total Local Assistance Grants.....................................................................</t>
  </si>
  <si>
    <t xml:space="preserve">DISBURSEMENTS AND CHANGES IN FUND BALANCES                 </t>
  </si>
  <si>
    <t xml:space="preserve">     SUNY Operations………………………………………………………….</t>
  </si>
  <si>
    <t xml:space="preserve">     Other Purposes……………………………………………………….</t>
  </si>
  <si>
    <t xml:space="preserve">  General State Charges............................................................…………………………..</t>
  </si>
  <si>
    <t xml:space="preserve">     Debt Service…………………………………………………………….</t>
  </si>
  <si>
    <t xml:space="preserve">   Consumption/Use Taxes ..................................................................................</t>
  </si>
  <si>
    <t>(23250-23449)</t>
  </si>
  <si>
    <t>COMBINED STATEMENT OF CASH RECEIPTS, DISBURSEMENTS</t>
  </si>
  <si>
    <t>AND CHANGES IN FUND BALANCES</t>
  </si>
  <si>
    <t>ESCROW ACCOUNT</t>
  </si>
  <si>
    <t xml:space="preserve">Excess (Deficiency) of Receipts and Other           </t>
  </si>
  <si>
    <t xml:space="preserve">       Transportation .................................................................................................</t>
  </si>
  <si>
    <t xml:space="preserve">                                                            COMBINED TOTALS  </t>
  </si>
  <si>
    <t>PROPRIETARY FUNDS</t>
  </si>
  <si>
    <t>COMBINED STATEMENT OF CASH RECEIPTS,</t>
  </si>
  <si>
    <t>EXHIBIT B</t>
  </si>
  <si>
    <t>DISBURSEMENTS AND CHANGES IN FUND BALANCES</t>
  </si>
  <si>
    <t xml:space="preserve">TOTAL PROPRIETARY FUNDS </t>
  </si>
  <si>
    <t>INTERNAL</t>
  </si>
  <si>
    <t>ENTERPRISE</t>
  </si>
  <si>
    <t xml:space="preserve">   Miscellaneous Receipts.......................................................................</t>
  </si>
  <si>
    <t xml:space="preserve">   Federal Receipts...................................................................................................</t>
  </si>
  <si>
    <t xml:space="preserve">   Unemployment Taxes..........................................................................................</t>
  </si>
  <si>
    <t xml:space="preserve">        Total Receipts..........................................................................................................................................................</t>
  </si>
  <si>
    <t xml:space="preserve">      Personal Service........................................................................................................................................................</t>
  </si>
  <si>
    <t xml:space="preserve">      Non-Personal Service...................................................................................................................................................</t>
  </si>
  <si>
    <t xml:space="preserve">   General State Charges..................................................................................................................................................</t>
  </si>
  <si>
    <t xml:space="preserve">   Unemployment Benefits..................................................................................................................................................</t>
  </si>
  <si>
    <t xml:space="preserve">        Total Disbursements.............................................................................................................................................</t>
  </si>
  <si>
    <t xml:space="preserve">   Transfers from Other Funds.......................................................................................................................</t>
  </si>
  <si>
    <t xml:space="preserve">   Transfers to Other Funds....................................................................................................................................</t>
  </si>
  <si>
    <t xml:space="preserve">        Total Other Financing Sources (Uses)............................................................................................</t>
  </si>
  <si>
    <t xml:space="preserve">  Sources over Disbursements and Other Financing Uses...........................................................................................................</t>
  </si>
  <si>
    <t>Fund Balances (Deficits) at April 1...................................................................................................................................................</t>
  </si>
  <si>
    <t>Fund Balances (Deficits) at March 31.................................................</t>
  </si>
  <si>
    <t>TRUST FUNDS</t>
  </si>
  <si>
    <t xml:space="preserve">COMBINED STATEMENT OF CASH RECEIPTS,  </t>
  </si>
  <si>
    <t>EXHIBIT C</t>
  </si>
  <si>
    <t xml:space="preserve">DISBURSEMENTS AND CHANGES IN FUND BALANCES   </t>
  </si>
  <si>
    <t xml:space="preserve">(Amounts in thousands)  </t>
  </si>
  <si>
    <t>TOTAL TRUST FUNDS</t>
  </si>
  <si>
    <t>PRIVATE PURPOSE</t>
  </si>
  <si>
    <t>PENSION TRUST</t>
  </si>
  <si>
    <t xml:space="preserve">   Miscellaneous Receipts.............................................</t>
  </si>
  <si>
    <t xml:space="preserve">        Total Receipts...................................................…………………..</t>
  </si>
  <si>
    <t xml:space="preserve">      Non-Personal Service....................................................................</t>
  </si>
  <si>
    <t xml:space="preserve">        Total Disbursements........................................……………………</t>
  </si>
  <si>
    <t>ENTERPRISE FUNDS</t>
  </si>
  <si>
    <t xml:space="preserve">   EXHIBIT B-1</t>
  </si>
  <si>
    <t xml:space="preserve">DISBURSEMENTS AND CHANGES IN FUND BALANCES     </t>
  </si>
  <si>
    <t>HYGIENE</t>
  </si>
  <si>
    <t xml:space="preserve">SHELTERED </t>
  </si>
  <si>
    <t>AGENCY</t>
  </si>
  <si>
    <t xml:space="preserve">AND PATIENT </t>
  </si>
  <si>
    <t>EXPOSITION</t>
  </si>
  <si>
    <t xml:space="preserve"> YOUTH</t>
  </si>
  <si>
    <t>COMMISSARY</t>
  </si>
  <si>
    <t>STORES</t>
  </si>
  <si>
    <t>(50300-50399)</t>
  </si>
  <si>
    <t>(50100-50299)</t>
  </si>
  <si>
    <t>(50500-50599)</t>
  </si>
  <si>
    <t>(50400-50499)</t>
  </si>
  <si>
    <t>(50050-50099)</t>
  </si>
  <si>
    <t>(50650-50699)</t>
  </si>
  <si>
    <t>(50000-50049)</t>
  </si>
  <si>
    <t xml:space="preserve">   Miscellaneous Receipts…………...……………………..……………………………………………………………..………………………..</t>
  </si>
  <si>
    <t xml:space="preserve">   Unemployment Taxes………………...……………………………………………………………..…………….…………..…………….</t>
  </si>
  <si>
    <t xml:space="preserve">        Total Receipts……...………….….…..…………………………..………………….…………..…………….…………..…………….</t>
  </si>
  <si>
    <t xml:space="preserve">      Personal Service………………………………..……………………….…………………………..…………….…………..…………….</t>
  </si>
  <si>
    <t xml:space="preserve">      Non-Personal Service………….…………………………….………………………..…………..…………….…………..…………….</t>
  </si>
  <si>
    <t xml:space="preserve">   General State Charges………………...…………..………..………………………………………..…………….…………..…………….</t>
  </si>
  <si>
    <t xml:space="preserve">        Total Disbursements………….…………………………………………………….…………..…………….…………..…………….</t>
  </si>
  <si>
    <t xml:space="preserve"> Excess (Deficiency) of Receipts over Disbursements…………………………………………………</t>
  </si>
  <si>
    <t xml:space="preserve">   Transfers from Other Funds…………………………………………..……………………………..…………….…………..…………….</t>
  </si>
  <si>
    <t xml:space="preserve">   Transfers to Other Funds……………………………………..……………………………………..…………….…………..…………….</t>
  </si>
  <si>
    <t xml:space="preserve">        Total Other Financing Sources (Uses)………………………………………………………..…………….…………..…………….</t>
  </si>
  <si>
    <t xml:space="preserve">Excess (Deficiency) of Receipts and Other Financing Sources over </t>
  </si>
  <si>
    <t xml:space="preserve">  Disbursements and Other Financing Uses………………...……………………………………………</t>
  </si>
  <si>
    <t>INTERNAL SERVICE FUNDS</t>
  </si>
  <si>
    <t xml:space="preserve">COMBINING STATEMENT OF CASH RECEIPTS,  </t>
  </si>
  <si>
    <t>EXHIBIT B-2</t>
  </si>
  <si>
    <t>JOINT</t>
  </si>
  <si>
    <t>AUDIT</t>
  </si>
  <si>
    <t>HEALTH</t>
  </si>
  <si>
    <t>LABOR AND</t>
  </si>
  <si>
    <t>AND CONTROL</t>
  </si>
  <si>
    <t>CENTRALIZED</t>
  </si>
  <si>
    <t>INDUSTRIES</t>
  </si>
  <si>
    <t>(55050-55099)</t>
  </si>
  <si>
    <t>(55250-55299)</t>
  </si>
  <si>
    <t>(55000-55049)</t>
  </si>
  <si>
    <t>(55350-55399)</t>
  </si>
  <si>
    <t>(55300-55349)</t>
  </si>
  <si>
    <t>(55200-55249)</t>
  </si>
  <si>
    <t>(55100-55149)</t>
  </si>
  <si>
    <t>(55150-55199)</t>
  </si>
  <si>
    <t xml:space="preserve">        Total Receipts..................................................</t>
  </si>
  <si>
    <t xml:space="preserve">      Personal Service..........................................................</t>
  </si>
  <si>
    <t xml:space="preserve">      Non-Personal Service..................................................</t>
  </si>
  <si>
    <t xml:space="preserve">   General State Charges..................................................</t>
  </si>
  <si>
    <t xml:space="preserve">        Total Disbursements...............................................</t>
  </si>
  <si>
    <t xml:space="preserve">  over Disbursements...................................................</t>
  </si>
  <si>
    <t xml:space="preserve">   Transfers from Other Funds..............................................</t>
  </si>
  <si>
    <t xml:space="preserve">   Transfers to Other Funds................................................</t>
  </si>
  <si>
    <t xml:space="preserve">        Total Other Financing Sources (Uses)..................</t>
  </si>
  <si>
    <t xml:space="preserve">  and Other Financing Uses..................................................</t>
  </si>
  <si>
    <t>Fund Balances (Deficits) at April 1....................................................</t>
  </si>
  <si>
    <t>Fund Balances (Deficits) at March 31.................................</t>
  </si>
  <si>
    <t>EXHIBIT C-1</t>
  </si>
  <si>
    <t>DISBURSEMENTS AND CHANGES IN FUND BALANCE</t>
  </si>
  <si>
    <t>COMMON RETIREMENT</t>
  </si>
  <si>
    <t>(65000-65049)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</si>
  <si>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</si>
  <si>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</si>
  <si>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</si>
  <si>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</si>
  <si>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</si>
  <si>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</si>
  <si>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Excess (Deficiency) of Receipts over Disbursements............................................</t>
  </si>
  <si>
    <t>Fund Balance (Deficit) at April 1..............................…………..............................</t>
  </si>
  <si>
    <t>Fund Balance (Deficit) at March 31............................................................</t>
  </si>
  <si>
    <t>PRIVATE PURPOSE TRUST FUNDS</t>
  </si>
  <si>
    <t>EXHIBIT C-2</t>
  </si>
  <si>
    <t>AGRICULTURE</t>
  </si>
  <si>
    <t>MILK</t>
  </si>
  <si>
    <t>PRODUCERS'</t>
  </si>
  <si>
    <t>SECURITY</t>
  </si>
  <si>
    <t>(66000-66049)</t>
  </si>
  <si>
    <t>(66050-66099)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</si>
  <si>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</si>
  <si>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</si>
  <si>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</si>
  <si>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</si>
  <si>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</si>
  <si>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</si>
  <si>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Fund Balances at April 1……......………................…………………………………</t>
  </si>
  <si>
    <t>Fund Balances at March 31…….....................………………………………………………………………</t>
  </si>
  <si>
    <t>AGENCY FUNDS (*)</t>
  </si>
  <si>
    <t>EXHIBIT C-3</t>
  </si>
  <si>
    <t>RECEIPTS</t>
  </si>
  <si>
    <t>DISBURSEMENTS</t>
  </si>
  <si>
    <t>Cash Balance</t>
  </si>
  <si>
    <t>Department</t>
  </si>
  <si>
    <t>Dedicated</t>
  </si>
  <si>
    <t>Miscellaneous</t>
  </si>
  <si>
    <t>Federal (**)</t>
  </si>
  <si>
    <t>Operations</t>
  </si>
  <si>
    <t>Refunds</t>
  </si>
  <si>
    <t>Payments</t>
  </si>
  <si>
    <t>Other Funds</t>
  </si>
  <si>
    <t>Child Performer's Holding (60150-60199)…………………………………………</t>
  </si>
  <si>
    <t>CUNY Senior College Operating (60850-60899)………………………………………………</t>
  </si>
  <si>
    <t>Elderly Pharmaceutical Insurance Coverage (EPIC) Escrow (60800-60849)……………………………………………………………………………….</t>
  </si>
  <si>
    <t>Employees Dental Insurance (60400-60449)……………………………………………………………………………</t>
  </si>
  <si>
    <t>Employees Health Insurance (60200-60249)…………………………………………………………………………….</t>
  </si>
  <si>
    <t>Employee Payroll Withholding (60300-60399)…………………………………………………………………………….</t>
  </si>
  <si>
    <t>Health Insurance Reserve Receipts (60550-60599)…………………………………………………………………………….</t>
  </si>
  <si>
    <t>Lottery Prize (60500-60549) ………………………………………………………………………………………………………….……………………………………………….</t>
  </si>
  <si>
    <t>Management Confidential Group Insurance (60450-60499)……………………………………………………………………………..</t>
  </si>
  <si>
    <t>Medicaid Management Information System (MMIS) Escrow (60900-60949)………………………………………………………………………………</t>
  </si>
  <si>
    <t>Miscellaneous New York State Agency (60600-60799)……………………………………………………………………………..</t>
  </si>
  <si>
    <t>School Capital Facilities Financing Reserve (60050-60149)…………………………………………………………………………….</t>
  </si>
  <si>
    <t>Social Security Contribution (60250-60299)…………………………………………………………………………….…………………………………………………………………………….</t>
  </si>
  <si>
    <t>Special Education (60950-60999)………………………………………………………………..</t>
  </si>
  <si>
    <t>SSI SSP Payment (62000-62049)……………………………………………………………….</t>
  </si>
  <si>
    <t>State University Federal Direct Lending Program (61100-61999)……………………………………………………………………………</t>
  </si>
  <si>
    <t>State University of New York Revenue Collection (61000-61099)…………………………………………………………………………</t>
  </si>
  <si>
    <t>Total Agency Funds………………………………………………………………..</t>
  </si>
  <si>
    <t xml:space="preserve">(*)     Agency funds are used to account for funds held by the State in a purely custodial capacity or to hold monies where the disposition of the receipt is not known at the time the revenue is received. Cash is held until </t>
  </si>
  <si>
    <t xml:space="preserve">         the proper disposition is determined (e.g., transferred to a State fund) or until payments are made to individuals, private organizations or other governmental units (e.g., payment of withholding taxes).</t>
  </si>
  <si>
    <t xml:space="preserve">         Agency funds are also used for temporary investment purposes where a State fund payment has been issued but the checks have not cleared the bank account from which the checks were issued (e.g., Medicaid, EPIC).</t>
  </si>
  <si>
    <t xml:space="preserve">(**)    Federal Receipts represent participating employers' share of the Medicare Part D subsidy. Participating employers include local governments, public authorities, public benefit corporations and municipal corporations.    </t>
  </si>
  <si>
    <t>CASH AND INVESTMENT BALANCES</t>
  </si>
  <si>
    <r>
      <t>GENERAL  FUND</t>
    </r>
    <r>
      <rPr>
        <sz val="13"/>
        <rFont val="Arial"/>
        <family val="2"/>
      </rPr>
      <t xml:space="preserve"> </t>
    </r>
  </si>
  <si>
    <t xml:space="preserve">  Adirondack Park Agency:</t>
  </si>
  <si>
    <t xml:space="preserve">         Revenue Collection.............................................................................................................................................................................................................</t>
  </si>
  <si>
    <t xml:space="preserve">   Assembly:</t>
  </si>
  <si>
    <t xml:space="preserve">         Revenue Collection......................................................................................................................................................................................................................................................................................................................................................................................................................................................................................................</t>
  </si>
  <si>
    <t xml:space="preserve">  Department of Agriculture and Markets:</t>
  </si>
  <si>
    <t xml:space="preserve">         Revenue Collection..........................................................................................................................................................................................................................................................................................................................................................</t>
  </si>
  <si>
    <t xml:space="preserve">  Department of Children and Family Services:</t>
  </si>
  <si>
    <t xml:space="preserve">         Revenue Collection........................................................................................................................................................................................................................</t>
  </si>
  <si>
    <t xml:space="preserve">  Department of Corrections and Community Supervision:</t>
  </si>
  <si>
    <t xml:space="preserve">         Revenue Collection(*)..........................................................................................................................................................................................................................................................................................................................................................</t>
  </si>
  <si>
    <t xml:space="preserve">  Department of Education:</t>
  </si>
  <si>
    <t xml:space="preserve">         Revenue Collection......................................................................................................................................................................................................................................................................................................................................................</t>
  </si>
  <si>
    <t xml:space="preserve">  Department of Financial Services:</t>
  </si>
  <si>
    <t xml:space="preserve">  Department of Health:</t>
  </si>
  <si>
    <t xml:space="preserve">         Medicaid Recoveries.................................................................................................................................................................................................................................................................................................................................................</t>
  </si>
  <si>
    <t xml:space="preserve">  Department of Labor:</t>
  </si>
  <si>
    <t xml:space="preserve">  Department of Law:</t>
  </si>
  <si>
    <t xml:space="preserve">  Department of Motor Vehicles:</t>
  </si>
  <si>
    <t xml:space="preserve">  Department of Taxation and Finance: </t>
  </si>
  <si>
    <t xml:space="preserve">         Stock Transfer Incentive........................................................................................................................................................................................................................</t>
  </si>
  <si>
    <t xml:space="preserve">  Department of Transportation:</t>
  </si>
  <si>
    <t xml:space="preserve">  Division of Housing and Community Renewal:</t>
  </si>
  <si>
    <t xml:space="preserve">  Division of State Police:</t>
  </si>
  <si>
    <t xml:space="preserve">  Higher Education Services Corporation:</t>
  </si>
  <si>
    <t xml:space="preserve">         Tuition Assistance Program Recoveries....................................................................................................................................................................................................................................................................................................................................................</t>
  </si>
  <si>
    <t xml:space="preserve"> Joint Commission on Public Ethics:</t>
  </si>
  <si>
    <t>(*) At the time of publishing, some accounts remain unfiled.</t>
  </si>
  <si>
    <r>
      <t>GENERAL  FUND</t>
    </r>
    <r>
      <rPr>
        <u/>
        <sz val="13"/>
        <rFont val="Arial"/>
        <family val="2"/>
      </rPr>
      <t xml:space="preserve"> </t>
    </r>
    <r>
      <rPr>
        <b/>
        <u/>
        <sz val="13"/>
        <rFont val="Arial"/>
        <family val="2"/>
      </rPr>
      <t>(continued)</t>
    </r>
  </si>
  <si>
    <t xml:space="preserve">  NYS Gaming Commission:</t>
  </si>
  <si>
    <t xml:space="preserve">  Office for People with Developmental Disabilities: </t>
  </si>
  <si>
    <t xml:space="preserve">         Electronic Benefits Account(*).................................................................................................................................................................................................................................................................................................................................................</t>
  </si>
  <si>
    <t xml:space="preserve">         Funded Depreciation................................................................................................................................................................................................................................................................................................................................................</t>
  </si>
  <si>
    <t xml:space="preserve">  Office of Court Administration:</t>
  </si>
  <si>
    <t xml:space="preserve">  Office of General Services:</t>
  </si>
  <si>
    <t xml:space="preserve">         Executive Mansion Expenses............................................................................................................................................................................................................................................................................................................................................................</t>
  </si>
  <si>
    <t xml:space="preserve">         Escrow Fund......................................................................................................................................................................................................................................................................................................................................................</t>
  </si>
  <si>
    <t xml:space="preserve">  Office of Mental Health:</t>
  </si>
  <si>
    <t xml:space="preserve">  Office of Parks, Recreation, and Historic Preservation:</t>
  </si>
  <si>
    <t xml:space="preserve">  Office of the State Comptroller:</t>
  </si>
  <si>
    <t xml:space="preserve">         Miscellaneous Revenue Collection...............................................................................................................................................................................................................................'</t>
  </si>
  <si>
    <t xml:space="preserve">         Income Tax Refund.....................................................................................................</t>
  </si>
  <si>
    <t xml:space="preserve">         Tax Revenue Collection.....................................................................................................................................................................................................................................................</t>
  </si>
  <si>
    <t xml:space="preserve">         Fee Collection..................................................................................................................................................................................................................................................................</t>
  </si>
  <si>
    <t xml:space="preserve">         Tobacco Settlement..................................................................................................................................................................................................................................................................</t>
  </si>
  <si>
    <t xml:space="preserve">  Workers' Compensation Board:</t>
  </si>
  <si>
    <t xml:space="preserve">        Assessment Revenue Collection......................................................................................................................................................................................................................................................................................................................................................</t>
  </si>
  <si>
    <t>Total General Fund...........................................................................................................................................................................................................................................................</t>
  </si>
  <si>
    <t xml:space="preserve">SPECIAL REVENUE FUNDS </t>
  </si>
  <si>
    <t xml:space="preserve">  Archives Partnership Trust:  </t>
  </si>
  <si>
    <t xml:space="preserve">  Council on the Arts:</t>
  </si>
  <si>
    <t xml:space="preserve">         Theater Development(*).....................................................................................................................................................................................................................................................................................................</t>
  </si>
  <si>
    <t xml:space="preserve">         Revenue Collection -  Marketing/Publicity......................................................................................................................................................................................................................................</t>
  </si>
  <si>
    <t xml:space="preserve">         Revenue Collection - Cost of Care Reimbursement...............................................................................................................................................................................................................................................................................................................................</t>
  </si>
  <si>
    <t xml:space="preserve">         Revenue Collection - Medicaid Reimbursement...............................................................................................................................................................................................................................................................................................................................</t>
  </si>
  <si>
    <t xml:space="preserve">         Revenue Collection - Miscellaneous...............................................................................................................................................................................................................................................................................................................................</t>
  </si>
  <si>
    <t xml:space="preserve">  Department of Civil Service:  </t>
  </si>
  <si>
    <t xml:space="preserve">         Affirmative Action Advisory Council.......................................................................................................................................................................................................................................................................................................................................................</t>
  </si>
  <si>
    <t xml:space="preserve">         Revenue Collection - Exam Application Fees.......................................................................................................................................................................................................................................................................................................................................................</t>
  </si>
  <si>
    <t>SPECIAL REVENUE FUNDS (continued)</t>
  </si>
  <si>
    <t xml:space="preserve">  Department of Environmental Conservation:</t>
  </si>
  <si>
    <t xml:space="preserve">         Revenue Collection - Batavia School for the Blind...............................................................................................................................................................................................................................................................................................................................................</t>
  </si>
  <si>
    <t xml:space="preserve">         Revenue Collection - Rome School for the Deaf...............................................................................................................................................................................................................................................................................................................................................</t>
  </si>
  <si>
    <t xml:space="preserve">         Liquidation Bureau - Property and Liability Insurance Security........................................................................................................................................................................................................................</t>
  </si>
  <si>
    <t xml:space="preserve">         Liquidation Bureau - Public Motor Vehicle Liability Security.........................................................................................................................................................................................................................</t>
  </si>
  <si>
    <t xml:space="preserve">         Medical Indemnity Fund..............................................................................................................................................................................................................................................................................................................................................</t>
  </si>
  <si>
    <t xml:space="preserve">         Revenue Collection..............................................................................................................................................................................................................................................................................................................................................</t>
  </si>
  <si>
    <t xml:space="preserve">         Worker's Compensation Security Fund......................................................................................................................................................................................................................................</t>
  </si>
  <si>
    <t xml:space="preserve">         Worker's Compensation Security Fund Payment Account.............................................................................................................................................................................................................................</t>
  </si>
  <si>
    <t xml:space="preserve">         Clinical Lab Fee..............................................................................................................................................................................................................................................................................................................................</t>
  </si>
  <si>
    <t xml:space="preserve">         WIC Program Payment..........................................................................................................................................................................................................................................................................................................................</t>
  </si>
  <si>
    <t xml:space="preserve">         Shared Forfeiture.....................................................................................................................................................................................................................................................................................................................................................</t>
  </si>
  <si>
    <t xml:space="preserve">  Department of Public Service:</t>
  </si>
  <si>
    <t xml:space="preserve">  Department of State:</t>
  </si>
  <si>
    <t xml:space="preserve">         World Trade Center Memorial Foundation Fund......................................................................................................................................................................................................................................................................................................................................................</t>
  </si>
  <si>
    <t xml:space="preserve">          Maximum Base Rent Fee Account...................................................................................................................................................................................................................................................</t>
  </si>
  <si>
    <t xml:space="preserve">  Division of Military and Naval Affairs:</t>
  </si>
  <si>
    <t xml:space="preserve">          Revenue Collection............................................................................................................................................................................................................................................................</t>
  </si>
  <si>
    <t xml:space="preserve">  Lake George Park Commission:</t>
  </si>
  <si>
    <t xml:space="preserve">         Nonexpendable Trust Fund......................................................................................................................................................................................................................................................................................................................................................</t>
  </si>
  <si>
    <t xml:space="preserve">  Office of Alcoholism and Substance Abuse Services:</t>
  </si>
  <si>
    <t xml:space="preserve">         Medication Grant Program......................................................................................................................................................................................................................................................................................................................................................</t>
  </si>
  <si>
    <t xml:space="preserve">  Office of the State Comptroller:  </t>
  </si>
  <si>
    <t xml:space="preserve">         Fee Collection.................................................................................................................................................................................................................................................................................................................</t>
  </si>
  <si>
    <t xml:space="preserve">         Revenue Collection MTA Share.....................................................................................................................................................................................................................................................................................</t>
  </si>
  <si>
    <t xml:space="preserve">         Tax Collection.......................................................................................................................................................................................................................................................................................................................................</t>
  </si>
  <si>
    <t xml:space="preserve">  State Board of Elections:</t>
  </si>
  <si>
    <t xml:space="preserve">  State University:</t>
  </si>
  <si>
    <t xml:space="preserve">         Student Loan Repayment.................................................................................................................................................................................................................................................................................................................................</t>
  </si>
  <si>
    <t xml:space="preserve">         Fund for Reopened Cases.....................................................................................................................................................................................................................................................................................................................</t>
  </si>
  <si>
    <t xml:space="preserve">         Special Disability Fund.........................................................................................................................................................................................................................................................................................................................</t>
  </si>
  <si>
    <t xml:space="preserve">         Special Fund for Disability Benefits.......................................................................................................................................................................................................................................................................................................</t>
  </si>
  <si>
    <t xml:space="preserve">         Uninsured Employers Fund.....................................................................................................................................................................................................................................................................................................................</t>
  </si>
  <si>
    <t>Total Special Revenue Funds............................................................................................................................................................................................................................................</t>
  </si>
  <si>
    <t xml:space="preserve">DEBT SERVICE FUNDS </t>
  </si>
  <si>
    <t xml:space="preserve">         Revenue Collection.......................................................................................................................................................................................................................................</t>
  </si>
  <si>
    <t xml:space="preserve">  Department of Taxation and Finance:</t>
  </si>
  <si>
    <t xml:space="preserve">         DASNY Community College Tuition and Instructional Income………….........................................................................................................................................…………………………</t>
  </si>
  <si>
    <t xml:space="preserve">         SUNY Construction Fund Debt Service..................................................................................................................................................................................................</t>
  </si>
  <si>
    <t xml:space="preserve">         SUNY Dormitory Facilities Revenue Fund - Debt Service................................................................................................................................................................................................</t>
  </si>
  <si>
    <t xml:space="preserve">         Tax Collection..........................................................................................................................................................................................................................................</t>
  </si>
  <si>
    <t xml:space="preserve">         Special Disability Fund Financing............................................................................................................................................................................................................................</t>
  </si>
  <si>
    <t>Total Debt Service Funds..............................................................................................................................................................................................................................................</t>
  </si>
  <si>
    <t>CAPITAL PROJECTS FUNDS</t>
  </si>
  <si>
    <t xml:space="preserve">         DASNY-State Advances Repayment............................................................................................................................................................................................................................</t>
  </si>
  <si>
    <t xml:space="preserve">         SUNY Construction Fund Economic Development Facilities..................................................................................................................................................................................................</t>
  </si>
  <si>
    <t xml:space="preserve">         SUNY Construction Fund Capital Projects Fund................................................................................................................................................................................................</t>
  </si>
  <si>
    <t xml:space="preserve">         SUNY Dormitory Facilities Revenue Fund - Repair and Rehabilitation................................................................................................................................................................................................</t>
  </si>
  <si>
    <t xml:space="preserve">   Office of the State Comptroller:</t>
  </si>
  <si>
    <t xml:space="preserve">         Hazardous Waste Remediation Collection................................................................................................................................................................................................................. ...................................</t>
  </si>
  <si>
    <t xml:space="preserve">         Tax Collection - Environmental Protection........................................................................................................................................................................................................................................................</t>
  </si>
  <si>
    <t xml:space="preserve">         Tax Collection - Highways and Bridges.......................................................................................................................................................................................................................................................</t>
  </si>
  <si>
    <t>Total Capital Projects Funds...................................................................................................................................................................................................................................................</t>
  </si>
  <si>
    <t xml:space="preserve">         Revenue Collection - State Fair.....................................................................................................................................................................................................................................................................................................................................</t>
  </si>
  <si>
    <t xml:space="preserve">         Unemployment Insurance Fund Clearing Account...................................................................................................................................................................................................................................................................................................................................................................</t>
  </si>
  <si>
    <t>Total Enterprise Funds...........................................................................................................................................................................................................................................</t>
  </si>
  <si>
    <t xml:space="preserve">  Division of Homeland Security and Emergency Services:</t>
  </si>
  <si>
    <t xml:space="preserve">         Revenue Collection - Fire Academy Account...........................................................................................................................................................................................................................</t>
  </si>
  <si>
    <t xml:space="preserve">         Revenue Collection - State Office Buildings...........................................................................................................................................................................................................................</t>
  </si>
  <si>
    <t>Total Internal Service Funds...........................................................................................................................................................................................................................................</t>
  </si>
  <si>
    <t>PRIVATE PURPOSE TRUST</t>
  </si>
  <si>
    <t xml:space="preserve">         Producer Security..................................................................................................................................................................................................................................................</t>
  </si>
  <si>
    <t xml:space="preserve">         New York State College Choice Tuition, LLC............................................................................................................................................................................................................................</t>
  </si>
  <si>
    <t>Total Private Purpose Trust Funds...........................................................................................................................................................................................................................................</t>
  </si>
  <si>
    <t>AGENCY FUNDS</t>
  </si>
  <si>
    <t xml:space="preserve">  Crime Victims Compensation Board:</t>
  </si>
  <si>
    <t xml:space="preserve">         Crime Victims Escrow......................................................................................................................................................................................................................................................</t>
  </si>
  <si>
    <t xml:space="preserve">         Crime Victims Restitution Escrow......................................................................................................................................................................................................................................................</t>
  </si>
  <si>
    <t xml:space="preserve">         Farmers Market Nutrition Program...................................................................................................................................................................................................................................................</t>
  </si>
  <si>
    <t xml:space="preserve">         Youth Residents..................................................................................................................................................................................................................................................</t>
  </si>
  <si>
    <t xml:space="preserve">  Department of Civil Service:</t>
  </si>
  <si>
    <t xml:space="preserve">         Employees' Health Insurance Premiums..................................................................................................................................................................................................................................................</t>
  </si>
  <si>
    <t xml:space="preserve">         Employee Benefit(*)......................................................................................................................................................................................................................................................</t>
  </si>
  <si>
    <t xml:space="preserve">         Inmates' Account(*)..........................................................................................................................................................................................................................................................</t>
  </si>
  <si>
    <t xml:space="preserve">         Occupational Therapy(*)..................................................................................................................................................................................................................................................</t>
  </si>
  <si>
    <t xml:space="preserve">         State Schools Student Activity...................................................................................................................................................................................................................................................</t>
  </si>
  <si>
    <t xml:space="preserve">         Coastal Erosion Projects Escrow..................................................................................................................................................................................................................................................</t>
  </si>
  <si>
    <t xml:space="preserve">         Foreign Fire Insurance Tax Fund.............................................................................................................................................................................................................................</t>
  </si>
  <si>
    <t xml:space="preserve">         Patients' Account........................................................................................................................................................................................................................................................</t>
  </si>
  <si>
    <t xml:space="preserve">         Miscellaneous Agency Fund..............................................................................................................................................................................................................................................</t>
  </si>
  <si>
    <t xml:space="preserve">         American Indian Health Program(**)..................................................................................................................................................................................................................................................</t>
  </si>
  <si>
    <t xml:space="preserve">         Minimum and Prevailing Wage and Wage Claim Payment...................................................................................................................................................................................................................</t>
  </si>
  <si>
    <t xml:space="preserve">         Civil Recoveries.............................................................................................................................................................................................................................................</t>
  </si>
  <si>
    <t xml:space="preserve">         Medicaid Fraud Control Escrow Fund.............................................................................................................................................................................................................................................</t>
  </si>
  <si>
    <t xml:space="preserve">         Restitution Fund.............................................................................................................................................................................................................................................</t>
  </si>
  <si>
    <t xml:space="preserve">         Seized Asset Fund....................................................................................................................................................................................................................................................</t>
  </si>
  <si>
    <t xml:space="preserve">         DASNY NYC HHC Litigation Holding..............................................................................................................................................................................................................................</t>
  </si>
  <si>
    <t xml:space="preserve">         Exchange........................................................................................................................................................................................................................................</t>
  </si>
  <si>
    <t xml:space="preserve">         Linked Deposit Program..............................................................................................................................................................................................................................</t>
  </si>
  <si>
    <t xml:space="preserve">         SUNY Construction Fund Payroll Deductions.............................................................................................................................................................................................................................</t>
  </si>
  <si>
    <t xml:space="preserve">         Contractors Bid Deposit Escrow............................................................................................................................................................................................................................</t>
  </si>
  <si>
    <t xml:space="preserve">         Employee Assistance Program.......................................................................................................................................................................................................</t>
  </si>
  <si>
    <t xml:space="preserve">  Division of Criminal Justice Services:</t>
  </si>
  <si>
    <t xml:space="preserve">         Revenue Collection - FBI Fingerprint Fees...........................................................................................................................................................................................................................................</t>
  </si>
  <si>
    <t>(*)    At the time of publishing, some accounts remain unfiled.</t>
  </si>
  <si>
    <t>(**)  These accounts are administered by a fiscal agent on behalf of New York State.</t>
  </si>
  <si>
    <t>AGENCY FUNDS (continued)</t>
  </si>
  <si>
    <t xml:space="preserve">         Guaranteed Student Loans....................................................................................................................................................................................................................................................</t>
  </si>
  <si>
    <t xml:space="preserve">         Lottery Prize Payment...................................................................................................................................................................................................................................................</t>
  </si>
  <si>
    <t xml:space="preserve">         Patients' Account(*).................................................................................................................................................................................................................................................</t>
  </si>
  <si>
    <t xml:space="preserve">         Employee Benefits and Escrow..............................................................................................................................................................................................................................................</t>
  </si>
  <si>
    <t xml:space="preserve">  Office of Employee Relations:</t>
  </si>
  <si>
    <t xml:space="preserve">         Flex Spending Account........................................................................................................................................................................................................................................</t>
  </si>
  <si>
    <t xml:space="preserve">         Arbitrator Panel Administration........................................................................................................................................................................................................................................</t>
  </si>
  <si>
    <t xml:space="preserve">         Abandoned Property...............................................................................................................................................................................................................................................................................................................................</t>
  </si>
  <si>
    <t xml:space="preserve">         City of Troy Debt Service Fund.........................................................................................................................................................................................................................</t>
  </si>
  <si>
    <t xml:space="preserve">         City of Troy MAC............................................................................................................................................................................................................................................................</t>
  </si>
  <si>
    <t xml:space="preserve">         Comptroller's Refund....................................................................................................................................................................................................................................................</t>
  </si>
  <si>
    <t xml:space="preserve">         Exchange.............................................................................................................................................................................................................................................................</t>
  </si>
  <si>
    <t xml:space="preserve">         Income Tax Holding  - Localities Share....................................................................................................................................................................................................................................................</t>
  </si>
  <si>
    <t xml:space="preserve">         Justice Court.........................................................................................................................................................................................................................................................</t>
  </si>
  <si>
    <t xml:space="preserve">         Public Asset Fund……………………….........................................................................................................................................……………..…………………………………………………………………...</t>
  </si>
  <si>
    <t xml:space="preserve">         Sales Tax Holding - Localities Share....................................................................................................................................................................................................................................................</t>
  </si>
  <si>
    <t xml:space="preserve">         Transfer Tax Securities..............................................................................................................................................................................................................................................</t>
  </si>
  <si>
    <t xml:space="preserve">  Office of Temporary and Disability Assistance:</t>
  </si>
  <si>
    <t xml:space="preserve">         Exchange Account....................................................................................................................................................................................................................................</t>
  </si>
  <si>
    <t xml:space="preserve">         Title IV-D Child Support....................................................................................................................................................................................................................................................</t>
  </si>
  <si>
    <t xml:space="preserve">         Miscellaneous Agency Fund...................................................................................................................................................................................................................................</t>
  </si>
  <si>
    <t xml:space="preserve">         Group Self Insurers in Default Disbursement Account…….........................................................................................................................................…………………</t>
  </si>
  <si>
    <t xml:space="preserve">         Safe Depository.....................................................................................................................................................................................................................................................</t>
  </si>
  <si>
    <t xml:space="preserve">         Self-Insured Fund.....................................................................................................................................................................................................................................................</t>
  </si>
  <si>
    <t>Total Agency Funds..............................................................................................................................................................................................................................................................</t>
  </si>
  <si>
    <t>TOTAL SOLE CUSTODY FUNDS and ACCOUNTS........................................................................................................................................................................................................................</t>
  </si>
  <si>
    <t>CAPITAL PROJECTS FUNDS - STATE AND FEDERAL</t>
  </si>
  <si>
    <t>SOLE CUSTODY FUNDS AND ACCOUNTS</t>
  </si>
  <si>
    <t>STATEMENT OF RECEIPTS AND DISBURSEMENTS</t>
  </si>
  <si>
    <t>EXHIBIT C-4</t>
  </si>
  <si>
    <t xml:space="preserve">  Personal Income Tax...................................................................................</t>
  </si>
  <si>
    <t xml:space="preserve">  Consumption/Use Taxes.........................................................................................</t>
  </si>
  <si>
    <t xml:space="preserve">  Business Taxes.............................................................................................</t>
  </si>
  <si>
    <t xml:space="preserve">  Other Taxes................................................................................................</t>
  </si>
  <si>
    <t xml:space="preserve">   Local Assistance Grants (*):</t>
  </si>
  <si>
    <t xml:space="preserve">   Transfers from Other Funds (*)...........................…................................................................</t>
  </si>
  <si>
    <t xml:space="preserve">   Transfers to Other Funds (*)......................................................................................................</t>
  </si>
  <si>
    <t>ELIMINATIONS (*)</t>
  </si>
  <si>
    <t xml:space="preserve">   Transfers to Other Funds (*).........................................................................................</t>
  </si>
  <si>
    <t xml:space="preserve">   Transfers to Other Funds (*)..............................................................…..…</t>
  </si>
  <si>
    <t xml:space="preserve">   Transfers to Other Funds (*)...............................................................................</t>
  </si>
  <si>
    <t>Note to users: This Excel file contains formulas and links.</t>
  </si>
  <si>
    <t xml:space="preserve">         Judiciary Trust(*)...........................................................................................................................................................................................................................................................</t>
  </si>
  <si>
    <t>(30700-30709)</t>
  </si>
  <si>
    <t>(23700-23749)</t>
  </si>
  <si>
    <t>MEDICAL</t>
  </si>
  <si>
    <t>MARIHUANA</t>
  </si>
  <si>
    <t>(23750-23799)</t>
  </si>
  <si>
    <t>(30710-30719)</t>
  </si>
  <si>
    <t xml:space="preserve">SMART </t>
  </si>
  <si>
    <t xml:space="preserve">WORKSHOP </t>
  </si>
  <si>
    <t>COMPTROLLER'S ANNUAL REPORT TO THE LEGISLATURE ON STATE FUNDS - CASH BASIS OF ACCOUNTING</t>
  </si>
  <si>
    <t xml:space="preserve">TABLE OF CONTENTS   </t>
  </si>
  <si>
    <t>Combined Statements of Cash Receipts, Disbursements and Changes in Fund Balances</t>
  </si>
  <si>
    <t>Exhibit A</t>
  </si>
  <si>
    <t>Governmental Funds</t>
  </si>
  <si>
    <t>Exhibit A Supplemental</t>
  </si>
  <si>
    <t>Exhibit B</t>
  </si>
  <si>
    <t>Proprietary Funds</t>
  </si>
  <si>
    <t>Exhibit C</t>
  </si>
  <si>
    <t>Trust Funds</t>
  </si>
  <si>
    <t>Exhibit D General Fund</t>
  </si>
  <si>
    <t>Governmental Funds - Budgetary Basis Report - Financial Plan and Actual - General Fund</t>
  </si>
  <si>
    <t>Exhibit D Special Revenue</t>
  </si>
  <si>
    <t>Governmental Funds - Budgetary Basis Report - Financial Plan and Actual - Special Revenue</t>
  </si>
  <si>
    <t>Exhibit D Special Revenue - State</t>
  </si>
  <si>
    <t>Governmental Funds - Budgetary Basis Report - Financial Plan and Actual - Special Revenue - State</t>
  </si>
  <si>
    <t>Exhibit D Special Revenue - Federal</t>
  </si>
  <si>
    <t>Governmental Funds - Budgetary Basis Report - Financial Plan and Actual - Special Revenue - Federal</t>
  </si>
  <si>
    <t>Exhibit D Debt</t>
  </si>
  <si>
    <t>Governmental Funds - Budgetary Basis Report - Financial Plan and Actual - Debt Service</t>
  </si>
  <si>
    <t>Exhibit D Capital Projects</t>
  </si>
  <si>
    <t>Governmental Funds - Budgetary Basis Report - Financial Plan and Actual - Capital Projects</t>
  </si>
  <si>
    <t>Exhibit D Capital Projects - State</t>
  </si>
  <si>
    <t>Governmental Funds - Budgetary Basis Report - Financial Plan and Actual - Capital Projects - State</t>
  </si>
  <si>
    <t>Exhibit D Capital Projects - Federal</t>
  </si>
  <si>
    <t>Governmental Funds - Budgetary Basis Report - Financial Plan and Actual - Capital Projects - Federal</t>
  </si>
  <si>
    <t>Combining Statements of Cash Receipts, Disbursements and Changes in Fund Balances</t>
  </si>
  <si>
    <t>Exhibit A-1</t>
  </si>
  <si>
    <t>General Fund</t>
  </si>
  <si>
    <t>Exhibit A-2 - State</t>
  </si>
  <si>
    <t xml:space="preserve">Special Revenue Funds - State </t>
  </si>
  <si>
    <t>Exhibit A-2 - Federal</t>
  </si>
  <si>
    <t>Special Revenue Funds - Federal</t>
  </si>
  <si>
    <t>Exhibit A-2 - Summary</t>
  </si>
  <si>
    <t>Special Revenue Funds - State and Federal</t>
  </si>
  <si>
    <t>Exhibit A-3</t>
  </si>
  <si>
    <t>Debt Service Funds</t>
  </si>
  <si>
    <t>Exhibit A-4</t>
  </si>
  <si>
    <t>Capital Projects Funds - State and Federal</t>
  </si>
  <si>
    <t>Exhibit B-1</t>
  </si>
  <si>
    <t>Enterprise Funds</t>
  </si>
  <si>
    <t>Exhibit B-2</t>
  </si>
  <si>
    <t>Internal Service Funds</t>
  </si>
  <si>
    <t>Exhibit C-1</t>
  </si>
  <si>
    <t>Pension Trust Fund</t>
  </si>
  <si>
    <t>Exhibit C-2</t>
  </si>
  <si>
    <t>Private Purpose Trust Funds</t>
  </si>
  <si>
    <t>Exhibit C-3</t>
  </si>
  <si>
    <t>Agency Funds</t>
  </si>
  <si>
    <t>Exhibit C-4</t>
  </si>
  <si>
    <t>Sole Custody Funds and Accounts</t>
  </si>
  <si>
    <t>2014-15</t>
  </si>
  <si>
    <t xml:space="preserve">                             STATE OF NEW YORK</t>
  </si>
  <si>
    <t>THOMAS P. DiNAPOLI</t>
  </si>
  <si>
    <t xml:space="preserve">                               OFFICE OF OPERATIONS  </t>
  </si>
  <si>
    <t>STATE COMPTROLLER</t>
  </si>
  <si>
    <t xml:space="preserve">DIVISION OF PAYROLL, ACCOUNTING AND REVENUE SERVICES    </t>
  </si>
  <si>
    <t xml:space="preserve">BUREAU OF FINANCIAL REPORTING AND OIL SPILL REMEDIATION   </t>
  </si>
  <si>
    <t xml:space="preserve">Capital Projects Funds </t>
  </si>
  <si>
    <t>Exhibit A-4 State- Federal</t>
  </si>
  <si>
    <t>CAPITAL PROJECTS FUNDS - STATE</t>
  </si>
  <si>
    <t xml:space="preserve">       Transportation ...................................................................................................</t>
  </si>
  <si>
    <t>Governmental Funds - State Operating</t>
  </si>
  <si>
    <t>Fund Balances (Deficits) at April 1 (*)......................................................................</t>
  </si>
  <si>
    <t xml:space="preserve">COMBINING STATEMENT OF CASH RECEIPTS,              </t>
  </si>
  <si>
    <t xml:space="preserve">DISBURSEMENTS AND CHANGES IN FUND BALANCES                </t>
  </si>
  <si>
    <t>Fund Balances (Deficits) at April 1 (*)...............................................................</t>
  </si>
  <si>
    <t>Transfers From</t>
  </si>
  <si>
    <t xml:space="preserve">          Medicaid.....................................................................................................</t>
  </si>
  <si>
    <t xml:space="preserve">   Transfers from Other Funds............................................................................</t>
  </si>
  <si>
    <t>PRE-KINDERGARTEN</t>
  </si>
  <si>
    <t>UNIVERSAL</t>
  </si>
  <si>
    <t>SCHOOLS</t>
  </si>
  <si>
    <t xml:space="preserve">   Personal Income Tax (*).................................................................................</t>
  </si>
  <si>
    <t xml:space="preserve">REVOLVING </t>
  </si>
  <si>
    <t xml:space="preserve"> Excess (Deficiency) of Receipts over Disbursements........................................................................................................................................</t>
  </si>
  <si>
    <t>Excess (Deficiency) of Receipts over Disbursements...............................................………………………</t>
  </si>
  <si>
    <t xml:space="preserve">                                                                                     Financial Plan Amounts</t>
  </si>
  <si>
    <t>Excess (Deficiency) of Receipts over Disbursements................................................……………………………..</t>
  </si>
  <si>
    <t>Pursuant to Section 92-r(5) of the State Finance Law, monies in the LGATF in excess of debt service requirements and administrative expenses of the New York Local Government Assistance Corporation are required to be transferred to the General Fund.</t>
  </si>
  <si>
    <t>FY 2014-15</t>
  </si>
  <si>
    <t>FISCAL YEAR</t>
  </si>
  <si>
    <t>April</t>
  </si>
  <si>
    <t>May</t>
  </si>
  <si>
    <t>June</t>
  </si>
  <si>
    <t>July</t>
  </si>
  <si>
    <t>August</t>
  </si>
  <si>
    <t>September</t>
  </si>
  <si>
    <t>October</t>
  </si>
  <si>
    <t>November</t>
  </si>
  <si>
    <t xml:space="preserve"> December</t>
  </si>
  <si>
    <t>January</t>
  </si>
  <si>
    <t>February</t>
  </si>
  <si>
    <t>March</t>
  </si>
  <si>
    <t>TOTALS</t>
  </si>
  <si>
    <t>Beginning Balance</t>
  </si>
  <si>
    <t>Sales Tax Receipts</t>
  </si>
  <si>
    <t>Interest Income</t>
  </si>
  <si>
    <t>Total Receipts</t>
  </si>
  <si>
    <t>Contractual Services</t>
  </si>
  <si>
    <t>Debt Service</t>
  </si>
  <si>
    <t>Transfer to General Fund</t>
  </si>
  <si>
    <t xml:space="preserve">   for STARC/NYC Payment</t>
  </si>
  <si>
    <t>Total Disbursements</t>
  </si>
  <si>
    <t>Ending Balance</t>
  </si>
  <si>
    <t>Tax Fund (RBTF).  The monies of such Fund are reserved for payment of debt service on Personal Income Tax Revenue Bonds.</t>
  </si>
  <si>
    <t xml:space="preserve">Pursuant to Section 92-z(5) of the State Finance Law, monies in the RBTF in excess of debt service requirements are required to be transferred to the </t>
  </si>
  <si>
    <t>General Fund.</t>
  </si>
  <si>
    <t>Opening Balance</t>
  </si>
  <si>
    <t>PIT Receipts</t>
  </si>
  <si>
    <t>Federal Subsidies</t>
  </si>
  <si>
    <t>(*)</t>
  </si>
  <si>
    <t>(**)</t>
  </si>
  <si>
    <t>Non-Personal Service</t>
  </si>
  <si>
    <t xml:space="preserve">(*) Pursuant to section 73 of the State Finance Law, as added by Chapter 56 of the Laws of 2010 and amended by Chapter 59 of the Laws of 2012, the Federal Subsidies are Federal Interest Subsidy receipts solely used for debt service on Build America Bonds </t>
  </si>
  <si>
    <t xml:space="preserve">       and Qualified School Construction Bonds, as authorized pursuant to ARRA, under section 54AA and 54F of the Internal Revenue Code.</t>
  </si>
  <si>
    <t>Pursuant to Section 92-h(5) of the State Finance Law, monies in the STRBTF in excess of debt service requirements are required to be transferred to the General Fund.</t>
  </si>
  <si>
    <t>NOTE 1 BASIS OF PRESENTATION:</t>
  </si>
  <si>
    <t>NOTE 3 DISBURSEMENT DESCRIPTIONS:</t>
  </si>
  <si>
    <t>NOTE 4 OTHER FINANCING SOURCES (USES):</t>
  </si>
  <si>
    <t xml:space="preserve"> NOTE 5 FUTURE DEBT SERVICE REQUIREMENTS:</t>
  </si>
  <si>
    <t>Temporary and Disability Assistance</t>
  </si>
  <si>
    <t xml:space="preserve">Vital Records Management </t>
  </si>
  <si>
    <t>Transportation</t>
  </si>
  <si>
    <t>Workers' Compensation Board</t>
  </si>
  <si>
    <t>UDC (Empire State Development Corp)</t>
  </si>
  <si>
    <t>Youth Facilities Per Diem</t>
  </si>
  <si>
    <t>Total</t>
  </si>
  <si>
    <t>Allocation of Year-End Balance</t>
  </si>
  <si>
    <t>General</t>
  </si>
  <si>
    <t>Source of Financing</t>
  </si>
  <si>
    <t>Percentage of Spending Supported By:</t>
  </si>
  <si>
    <t>Fund</t>
  </si>
  <si>
    <t>Schedules 18 and 20 provide a complete detail of future debt service requirements.</t>
  </si>
  <si>
    <t>Medicaid Recoveries - Audit</t>
  </si>
  <si>
    <t>Schedule 2 provides a complete analysis of Personal Income Tax receipts.</t>
  </si>
  <si>
    <t>Medicaid Recoveries - Health Facilities</t>
  </si>
  <si>
    <t>Dedicated Taxes</t>
  </si>
  <si>
    <t>State Operating Funds:</t>
  </si>
  <si>
    <t>Medicaid Recoveries - Third Parties</t>
  </si>
  <si>
    <t>Federal Funds</t>
  </si>
  <si>
    <t>Pharmacy Rebates</t>
  </si>
  <si>
    <t>Non-Public Authority Receipts</t>
  </si>
  <si>
    <t>Medicare Catastrophic Recovery</t>
  </si>
  <si>
    <t>Public Authority Financing</t>
  </si>
  <si>
    <t>NOTE 2 FUND TYPES:</t>
  </si>
  <si>
    <t>Alcoholic Beverage Control</t>
  </si>
  <si>
    <t>Medicare "Windfall" Recovery</t>
  </si>
  <si>
    <t>Short-term Investment Pool Loans</t>
  </si>
  <si>
    <t>Banking Services</t>
  </si>
  <si>
    <t>State Debt</t>
  </si>
  <si>
    <t>The State records its transactions in the following fund types:</t>
  </si>
  <si>
    <t>Clean Water/Clean Air</t>
  </si>
  <si>
    <t>Tax Transfers from General Fund</t>
  </si>
  <si>
    <t>Proprietary Funds:</t>
  </si>
  <si>
    <t>Certificates of Participation</t>
  </si>
  <si>
    <t xml:space="preserve">Business and Licensing Services </t>
  </si>
  <si>
    <t>Local Government Assistance Tax</t>
  </si>
  <si>
    <t>Transfers from Other Funds</t>
  </si>
  <si>
    <t>Governmental Funds:</t>
  </si>
  <si>
    <t>Charter School Stimulus</t>
  </si>
  <si>
    <t>Criminal Justice Improvement</t>
  </si>
  <si>
    <t>Revenue Bond Tax</t>
  </si>
  <si>
    <t>Correctional Facilities Capital Improvements</t>
  </si>
  <si>
    <t>DMV Compulsory</t>
  </si>
  <si>
    <t>Sales Tax Revenue Bond Tax</t>
  </si>
  <si>
    <t>Correctional Industries Revolving</t>
  </si>
  <si>
    <t>Department of Labor Fee and Penalty</t>
  </si>
  <si>
    <t>Court Facilities Incentive Aid</t>
  </si>
  <si>
    <t>ENCON Special Revenue</t>
  </si>
  <si>
    <t>Dedicated Highway and Bridge Trust</t>
  </si>
  <si>
    <t>Federal Health and Human Services</t>
  </si>
  <si>
    <t>Dedicated Mass Transportation - Non MTA</t>
  </si>
  <si>
    <t>Federal USDA/Food and Nutrition Services</t>
  </si>
  <si>
    <t>Capital Projects Spending</t>
  </si>
  <si>
    <t>Environmental Protection</t>
  </si>
  <si>
    <t>Fingerprint Identification Technology</t>
  </si>
  <si>
    <t>Financial Crime Revenue</t>
  </si>
  <si>
    <t>Agriculture and Markets</t>
  </si>
  <si>
    <t>General Debt Service</t>
  </si>
  <si>
    <t>HESC Insurance Premium</t>
  </si>
  <si>
    <t>Alcoholism and Substance Abuse Services</t>
  </si>
  <si>
    <t>Health Insurance Revolving</t>
  </si>
  <si>
    <t>Children and Family Services</t>
  </si>
  <si>
    <t>Indigent Legal Services</t>
  </si>
  <si>
    <t>Mental Hygiene Patient Income</t>
  </si>
  <si>
    <t>City University of New York</t>
  </si>
  <si>
    <t>Fiduciary Funds:</t>
  </si>
  <si>
    <t>Mass Transportation Financial Assistance</t>
  </si>
  <si>
    <t>Mental Hygiene Program</t>
  </si>
  <si>
    <t>Corrections and Community Supervision</t>
  </si>
  <si>
    <t>Mass Transportation Operating Assistance</t>
  </si>
  <si>
    <t>Miscellaneous State Special Revenue</t>
  </si>
  <si>
    <t>Dormitory Authority</t>
  </si>
  <si>
    <t>MTA Financial Assistance</t>
  </si>
  <si>
    <t xml:space="preserve">Dedicated Highway and Bridge Trust </t>
  </si>
  <si>
    <t>Education</t>
  </si>
  <si>
    <t>Professional Education Services</t>
  </si>
  <si>
    <t>Hazardous Waste Remedial</t>
  </si>
  <si>
    <t>Energy Research and Development Authority</t>
  </si>
  <si>
    <t>New York City County Clerks Operations Offset</t>
  </si>
  <si>
    <t>Quality of Care</t>
  </si>
  <si>
    <t>Environmental Conservation and Parks</t>
  </si>
  <si>
    <t>Unreimbursed Balances</t>
  </si>
  <si>
    <t>Health</t>
  </si>
  <si>
    <t>Recruitment Incentive</t>
  </si>
  <si>
    <t>State Lottery</t>
  </si>
  <si>
    <t>Housing and Community Renewal</t>
  </si>
  <si>
    <t>Dormitory Authority (Mental Hygiene)</t>
  </si>
  <si>
    <t>Spinal Cord Injury</t>
  </si>
  <si>
    <t>State Police Motor Vehicle Law Enforcement</t>
  </si>
  <si>
    <t>Mental Hygiene</t>
  </si>
  <si>
    <t>Dormitory Authority and State University Income Fund</t>
  </si>
  <si>
    <t>State Capital Projects</t>
  </si>
  <si>
    <t>State University Income</t>
  </si>
  <si>
    <t>Military and Naval Affairs</t>
  </si>
  <si>
    <t>Federal Capital Projects</t>
  </si>
  <si>
    <t>State Housing Debt</t>
  </si>
  <si>
    <t>Statewide Public Safety Communications</t>
  </si>
  <si>
    <t>Transfer Eliminations:</t>
  </si>
  <si>
    <t>Motor Vehicle (Operating Expense)</t>
  </si>
  <si>
    <t>Housing Finance Agency (HFA)</t>
  </si>
  <si>
    <t>Office of General Services</t>
  </si>
  <si>
    <t>Housing Assistance Fund (HAF)</t>
  </si>
  <si>
    <t>SUNY Hospital Income Fund Reimbursable</t>
  </si>
  <si>
    <t>System and Technology</t>
  </si>
  <si>
    <t>Other</t>
  </si>
  <si>
    <t>State Bond and Note Proceeds</t>
  </si>
  <si>
    <t>Tribal State Compact Revenue</t>
  </si>
  <si>
    <t>State</t>
  </si>
  <si>
    <t>Urban Development Corporation (Correctional Facilities)</t>
  </si>
  <si>
    <t>Unemployment Insurance Interest and Penalty</t>
  </si>
  <si>
    <t>State Police</t>
  </si>
  <si>
    <t>Urban Development Corporation (Youth Facilities)</t>
  </si>
  <si>
    <t>State University</t>
  </si>
  <si>
    <t xml:space="preserve">   Miscellaneous Receipts....................................................................</t>
  </si>
  <si>
    <t xml:space="preserve">      Personal Service..............................................................................</t>
  </si>
  <si>
    <t xml:space="preserve">   General State Charges..................................................................</t>
  </si>
  <si>
    <t xml:space="preserve">  Business Taxes..……………………………..………….…………………</t>
  </si>
  <si>
    <t xml:space="preserve">  Miscellaneous Receipts.............................................................................……………………</t>
  </si>
  <si>
    <t xml:space="preserve">   Consumption/Use Taxes ...............................................................................................</t>
  </si>
  <si>
    <t xml:space="preserve">   Miscellaneous Receipts................................................................................................</t>
  </si>
  <si>
    <t xml:space="preserve">   Federal Receipts........................................................................................................</t>
  </si>
  <si>
    <t xml:space="preserve">        Total Receipts......................................................................................................</t>
  </si>
  <si>
    <t xml:space="preserve">       Education....................................................................................................................</t>
  </si>
  <si>
    <t xml:space="preserve">       Public Welfare .......................................................................................................</t>
  </si>
  <si>
    <t xml:space="preserve">       Transportation ....................................................................................................</t>
  </si>
  <si>
    <t xml:space="preserve">   Bond and Note Proceeds, net........................................................................................</t>
  </si>
  <si>
    <t xml:space="preserve">   Transfers from Other Funds......................................................................................</t>
  </si>
  <si>
    <t xml:space="preserve">   Transfers to Other Funds (*).....................................................................................</t>
  </si>
  <si>
    <t>Transfer from - Health Care Reform Act (HCRA) Resources Fund</t>
  </si>
  <si>
    <t>Transfer from - Dedicated Highway and Bridge Trust Fund</t>
  </si>
  <si>
    <t>Transfer from - Mental Health Services Fund</t>
  </si>
  <si>
    <t>(**) Transfers represent reimbursements for debt service paid from the Revenue Bond Tax Fund. These reimbursements are made pursuant to State Finance Law sections 92-dd, 89-b, 97-f, and 97-g.</t>
  </si>
  <si>
    <t>Notes to Financial Statements</t>
  </si>
  <si>
    <t>Fund Balances (Deficits) at April 1..............................................................</t>
  </si>
  <si>
    <t>Fund Balances (Deficits) at March 31.................................................................</t>
  </si>
  <si>
    <t>Fund Balances (Deficits) at April 1..........................................………………..</t>
  </si>
  <si>
    <t>Fund Balances (Deficits) at March 31.......................................................</t>
  </si>
  <si>
    <t xml:space="preserve">         Facility Revenue Collection(*).................................................................................................................................................................................................................................................................................................................................................</t>
  </si>
  <si>
    <t xml:space="preserve">         Revenue Collection.............................................................................................................................................................................................................................................................................................................................................................</t>
  </si>
  <si>
    <t xml:space="preserve">         Revenue Collection(*)......................................................................................................................................................................................................................................................................................................................................................</t>
  </si>
  <si>
    <t xml:space="preserve">         Excess Liability Pool (**)........................................................................................................................................................................................................................................................................................................</t>
  </si>
  <si>
    <t xml:space="preserve">         Elderly Pharmaceutical Insurance Coverage (EPIC) Program (**)......................................................................................................................................................................................................................................</t>
  </si>
  <si>
    <t xml:space="preserve">         Health Facilities Assessments (**)...............................................................................................................................................................................................................................................................................................................</t>
  </si>
  <si>
    <t xml:space="preserve">         Medicaid Disproportionate Share (Indigent Care Pools) (**).......................................................................................................................................................................................................................................</t>
  </si>
  <si>
    <t xml:space="preserve">          Revenue Collection(*)............................................................................................................................................................................................................................................................</t>
  </si>
  <si>
    <t>Transfer from - Centralized Services Fund</t>
  </si>
  <si>
    <t>MOTOR VEHICLE</t>
  </si>
  <si>
    <t>LAW ENFORCEMENT</t>
  </si>
  <si>
    <t>&amp; MOTOR VEHICLE THEFT</t>
  </si>
  <si>
    <t>&amp; INSURANCE FRAUD PREVENTION</t>
  </si>
  <si>
    <t xml:space="preserve">       Environment and Recreation.............................................................................................</t>
  </si>
  <si>
    <t xml:space="preserve">   Business Taxes................................................................................................................</t>
  </si>
  <si>
    <t xml:space="preserve">   Other Taxes....................................................................................................................................</t>
  </si>
  <si>
    <t>GAMING REVENUE</t>
  </si>
  <si>
    <t xml:space="preserve">   Consumption/Use Taxes (*).....…........................................................................</t>
  </si>
  <si>
    <t>Fund Balances at April 1 ..............................................................</t>
  </si>
  <si>
    <t>Fund Balances at March 31.................................................................</t>
  </si>
  <si>
    <t>An amount equal to twenty-five percent of the State's sales tax, less refunds to taxpayers, is to be deposited in the  Sales Tax Revenue Bond Tax Fund (STRBTF). The monies of such Fund are reserved for payment of debt service on Sales Tax Revenue Bonds.</t>
  </si>
  <si>
    <t>An amount equal to twenty-five percent of the State's sales tax, less refunds to taxpayers, is to be deposited in the Local Government Assistance Tax Fund (LGATF).  The monies of such Fund are reserved for payment to the New York Local Government Assistance Corporation to enable it to meet principal and interest on its bonds.</t>
  </si>
  <si>
    <t>An amount equal to twenty-five percent of the State's Personal Income Tax (PIT) receipts, less refunds to taxpayers, is to be deposited in the Revenue Bond</t>
  </si>
  <si>
    <t xml:space="preserve">         Total Local Assistance Grants.........................................................................</t>
  </si>
  <si>
    <t>BUDGETARY BASIS REPORT - FINANCIAL PLAN AND ACTUAL - GENERAL FUND</t>
  </si>
  <si>
    <t>BUDGETARY BASIS REPORT - FINANCIAL PLAN AND ACTUAL - SPECIAL REVENUE</t>
  </si>
  <si>
    <t>BUDGETARY BASIS REPORT - FINANCIAL PLAN AND ACTUAL - DEBT SERVICE</t>
  </si>
  <si>
    <t>BUDGETARY BASIS REPORT - FINANCIAL PLAN AND ACTUAL - CAPITAL PROJECTS</t>
  </si>
  <si>
    <t xml:space="preserve">  Transfers from Other Funds:</t>
  </si>
  <si>
    <t xml:space="preserve">  Transfers to Other Funds:</t>
  </si>
  <si>
    <t xml:space="preserve">  Federal Receipts.............................................................................................</t>
  </si>
  <si>
    <t xml:space="preserve">      PIT in excess of Revenue Bond Debt Service…………………….</t>
  </si>
  <si>
    <t xml:space="preserve">      Real Estate Taxes in excess of CW/CA Debt Service…………..</t>
  </si>
  <si>
    <t xml:space="preserve">      Sales Tax in excess of LGAC/STRBTF Debt Service………………………….</t>
  </si>
  <si>
    <t xml:space="preserve">  Other Taxes.............................................................................…………………..</t>
  </si>
  <si>
    <t xml:space="preserve">  Business Taxes.................................................................................................</t>
  </si>
  <si>
    <t xml:space="preserve">  Consumption/Use Taxes...............................................................................................</t>
  </si>
  <si>
    <t xml:space="preserve">  Personal Income Tax...........................................................................................</t>
  </si>
  <si>
    <t xml:space="preserve">  Other Taxes...............................................................................................................................................</t>
  </si>
  <si>
    <t xml:space="preserve">  Federal Receipts........................................................................................</t>
  </si>
  <si>
    <t xml:space="preserve">  Business Taxes.............................................................................…………………..</t>
  </si>
  <si>
    <t xml:space="preserve">  Consumption/Use Taxes.............................................................................…………………...</t>
  </si>
  <si>
    <t xml:space="preserve">  Personal Income Tax............................................................................……………………</t>
  </si>
  <si>
    <t xml:space="preserve">      Total Receipts.........................................................................................................</t>
  </si>
  <si>
    <t xml:space="preserve">      Total Disbursements................................................................................</t>
  </si>
  <si>
    <t xml:space="preserve">  over Disbursements.............................................................................</t>
  </si>
  <si>
    <t xml:space="preserve">  Capital Projects.................................................................................................................</t>
  </si>
  <si>
    <t xml:space="preserve">  General State Charges...............................................................................</t>
  </si>
  <si>
    <t xml:space="preserve">  Departmental Operations.....................................................................</t>
  </si>
  <si>
    <t xml:space="preserve">  Local Assistance Grants.............................................................................</t>
  </si>
  <si>
    <t xml:space="preserve">  Consumption/Use Taxes………...….…….…………….…………………</t>
  </si>
  <si>
    <t xml:space="preserve">  Federal Receipts..........................................................................................................…………………..............………………………….</t>
  </si>
  <si>
    <t xml:space="preserve">  Consumption/Use Taxes......................................................................</t>
  </si>
  <si>
    <t xml:space="preserve">  Personal Income Tax.............................................................................</t>
  </si>
  <si>
    <t xml:space="preserve">  Business Taxes.....................................................................................</t>
  </si>
  <si>
    <t xml:space="preserve">  Other Taxes...........................................................................................</t>
  </si>
  <si>
    <t xml:space="preserve">  Bond and Note Proceeds, net..................................................………………………..</t>
  </si>
  <si>
    <t xml:space="preserve">        Sources (Uses).....................................................................................</t>
  </si>
  <si>
    <t xml:space="preserve">  over Disbursements...............................................................................</t>
  </si>
  <si>
    <t xml:space="preserve">      Total Disbursements.................................................................................</t>
  </si>
  <si>
    <t xml:space="preserve">      Total Receipts....................................................................................</t>
  </si>
  <si>
    <t xml:space="preserve">  Federal Receipts......................................................................................................</t>
  </si>
  <si>
    <t xml:space="preserve">  Local Assistance Grants...............................................……………………………….</t>
  </si>
  <si>
    <t xml:space="preserve">  Capital Projects..................................................................…………………………….</t>
  </si>
  <si>
    <t xml:space="preserve">  Personal Income Tax..............................................................................</t>
  </si>
  <si>
    <t xml:space="preserve">  Business Taxes..............................................................................................</t>
  </si>
  <si>
    <t xml:space="preserve">  Other Taxes.................................................................................................</t>
  </si>
  <si>
    <t xml:space="preserve">  and Other Financing Uses......................................................................</t>
  </si>
  <si>
    <t xml:space="preserve">        Sources (Uses)................................................................................................................</t>
  </si>
  <si>
    <t xml:space="preserve">  over Disbursements..............................................................................................................</t>
  </si>
  <si>
    <t xml:space="preserve">      Total Receipts......................................................................................</t>
  </si>
  <si>
    <t xml:space="preserve">       Public Safety ..........................................................................................................</t>
  </si>
  <si>
    <t>GOVERNMENTAL FUNDS - STATE OPERATING</t>
  </si>
  <si>
    <t xml:space="preserve">         Public Goods Pool (**)..............................................................................................................................................................................................................................................................................................................................</t>
  </si>
  <si>
    <t xml:space="preserve">Excess (Deficiency) of Receipts and Other       </t>
  </si>
  <si>
    <t xml:space="preserve">  Financing Sources over Disbursements                      </t>
  </si>
  <si>
    <t xml:space="preserve">Excess (Deficiency) of Receipts and Other          </t>
  </si>
  <si>
    <t xml:space="preserve">  Financing Sources over Disbursements                       </t>
  </si>
  <si>
    <t xml:space="preserve">Excess (Deficiency) of Receipts                  </t>
  </si>
  <si>
    <t>FISCAL YEAR ENDED MARCH 31, 2016</t>
  </si>
  <si>
    <t>2015-16</t>
  </si>
  <si>
    <t xml:space="preserve">FISCAL YEAR ENDED MARCH 31, 2016  </t>
  </si>
  <si>
    <t xml:space="preserve">FISCAL YEAR ENDED MARCH 31, 2016 </t>
  </si>
  <si>
    <t xml:space="preserve">FISCAL YEAR ENDED MARCH 31, 2016    </t>
  </si>
  <si>
    <t xml:space="preserve">FISCAL YEAR ENDED MARCH 31, 2016       </t>
  </si>
  <si>
    <t>APRIL 1, 2015</t>
  </si>
  <si>
    <t>MARCH 31, 2016</t>
  </si>
  <si>
    <t>March 31, 2016</t>
  </si>
  <si>
    <t>April 1, 2015</t>
  </si>
  <si>
    <t xml:space="preserve">FISCAL YEAR ENDED MARCH 31, 2016          </t>
  </si>
  <si>
    <t>(33050-33099)</t>
  </si>
  <si>
    <t>INVESTMENT</t>
  </si>
  <si>
    <t>Certificate of Need</t>
  </si>
  <si>
    <t>Clean Air</t>
  </si>
  <si>
    <t>Dedicated Mass Transportation - Railroad</t>
  </si>
  <si>
    <t>Dedicated Mass Transportation - Transit Authority</t>
  </si>
  <si>
    <t>Energy Research</t>
  </si>
  <si>
    <t>Federal Operating Grants</t>
  </si>
  <si>
    <t>Federal Miscellaneous Operating Grants</t>
  </si>
  <si>
    <t>Hazardous Waste Remediation Oversight and Assistance</t>
  </si>
  <si>
    <t>Professional Medical Conduct</t>
  </si>
  <si>
    <t>Public Service</t>
  </si>
  <si>
    <t>Statewide Planning and Research Cooperative System</t>
  </si>
  <si>
    <t>Transportation Surplus Property</t>
  </si>
  <si>
    <t>Unemployment Insurance Administration</t>
  </si>
  <si>
    <t xml:space="preserve">Medical Marihuana Health Operating and Oversight </t>
  </si>
  <si>
    <t>Dedicated Infrastructure Investment</t>
  </si>
  <si>
    <t>Examination &amp; Miscellaneous Revenue</t>
  </si>
  <si>
    <t xml:space="preserve">Chemical Dependence Service </t>
  </si>
  <si>
    <t xml:space="preserve">     Investment.......................................................................................</t>
  </si>
  <si>
    <t xml:space="preserve">      Total Disbursements............................................…………………………</t>
  </si>
  <si>
    <t>Centralized Technology Services</t>
  </si>
  <si>
    <t xml:space="preserve">Special Revenue </t>
  </si>
  <si>
    <t>Training and Education Program on OSHA</t>
  </si>
  <si>
    <t>Thruway Authority</t>
  </si>
  <si>
    <t>Federal Fund</t>
  </si>
  <si>
    <t>FY 2015-16</t>
  </si>
  <si>
    <t>Following is a summary of the transactions in the LGATF during Fiscal Years 2015-16 and 2014-15 (Amounts in thousands):</t>
  </si>
  <si>
    <t>Following is a summary of the transactions in the STRBTF during Fiscal Years 2015-16 and 2014-15 (Amounts in thousands):</t>
  </si>
  <si>
    <t>Following is a summary of the transactions in the RBTF during Fiscal Years 2015-16 and 2014-15  (Amounts in thousands):</t>
  </si>
  <si>
    <t xml:space="preserve">FISCAL YEAR ENDED MARCH 31, 2016      </t>
  </si>
  <si>
    <t xml:space="preserve">FISCAL YEAR ENDED MARCH 31, 2016     </t>
  </si>
  <si>
    <t xml:space="preserve">AND CHANGES IN FUND BALANCES      </t>
  </si>
  <si>
    <t>Fund Balances at March 31…………..….……….…...……………...…………………………….</t>
  </si>
  <si>
    <t>Fund Balances at April 1……………...……………………………………………………………….</t>
  </si>
  <si>
    <t xml:space="preserve">   Investment.................................................................................................</t>
  </si>
  <si>
    <t xml:space="preserve">   Investment.......................................................................................</t>
  </si>
  <si>
    <t>Eliminations</t>
  </si>
  <si>
    <t>REBUILD AND RENEW</t>
  </si>
  <si>
    <t>Fund Balances at April 1 ......................................................................</t>
  </si>
  <si>
    <t xml:space="preserve">   Consumption/Use Taxes (*).......................................................……..</t>
  </si>
  <si>
    <t xml:space="preserve">  over Disbursements..........................................................................</t>
  </si>
  <si>
    <t xml:space="preserve">Financial Plan Amounts     </t>
  </si>
  <si>
    <t xml:space="preserve">TOTAL STATE OPERATING FUNDS     </t>
  </si>
  <si>
    <t xml:space="preserve">  Personal Income Tax….…………….…………………..……………..</t>
  </si>
  <si>
    <t xml:space="preserve">      Total Disbursements............................................……………………………….</t>
  </si>
  <si>
    <t xml:space="preserve">  Departmental Operations.................................................……………………………</t>
  </si>
  <si>
    <t>Fund Balances (Deficits) at March 31............................................</t>
  </si>
  <si>
    <t>BUDGETARY BASIS REPORT - FINANCIAL PLAN AND ACTUAL - SPECIAL REVENUE - STATE</t>
  </si>
  <si>
    <t xml:space="preserve">BUDGETARY BASIS REPORT - FINANCIAL PLAN AND ACTUAL - SPECIAL REVENUE - FEDERAL    </t>
  </si>
  <si>
    <t xml:space="preserve">BUDGETARY BASIS REPORT - FINANCIAL PLAN AND ACTUAL - CAPITAL PROJECTS - STATE      </t>
  </si>
  <si>
    <t xml:space="preserve">BUDGETARY BASIS REPORT - FINANCIAL PLAN AND ACTUAL - CAPITAL PROJECTS - FEDERAL      </t>
  </si>
  <si>
    <t xml:space="preserve">PENSION TRUST FUND   </t>
  </si>
  <si>
    <t xml:space="preserve">   Federal Receipts…………………………………………………………..…………….…………..…………….…………..…………….</t>
  </si>
  <si>
    <t xml:space="preserve">   Unemployment Benefits………………...…………………………………………………………..…………….…………..…………….</t>
  </si>
  <si>
    <t xml:space="preserve">        Endowment..............................................................................................................................................................................................................................................................</t>
  </si>
  <si>
    <t xml:space="preserve">         Rate Stabilization Pool (**)...........................................................................................................................................................................................……………………</t>
  </si>
  <si>
    <t xml:space="preserve">         Prescription Saver Program ......................................................................................................................................................................................................................................................................................</t>
  </si>
  <si>
    <t xml:space="preserve">         DASNY-Mental Hygiene Facilities Improvement...................................................................................</t>
  </si>
  <si>
    <t xml:space="preserve">  Corcraft:</t>
  </si>
  <si>
    <t xml:space="preserve">         Revenue Collection.....................................................................................................................................................................................................................................................................................................................................</t>
  </si>
  <si>
    <t xml:space="preserve">         New York City Debt Service Fund(*)..........................................................................................................................................................................................................................................</t>
  </si>
  <si>
    <t xml:space="preserve">AND CHANGES IN FUND BALANCES       </t>
  </si>
  <si>
    <t xml:space="preserve">NOTES TO THE COMPTROLLER’S 2016 ANNUAL REPORT TO THE LEGISLATURE ON THE STATE FUNDS - CASH BASIS OF ACCOUNTING  </t>
  </si>
  <si>
    <t>NOTES TO THE COMPTROLLER'S 2016 ANNUAL REPORT TO THE LEGISLATURE ON THE STATE FUNDS - CASH BASIS OF ACCOUNTING</t>
  </si>
  <si>
    <t>See Accompanying Notes</t>
  </si>
  <si>
    <t>(*) See Accompanying Notes</t>
  </si>
  <si>
    <t xml:space="preserve">NOTE 14  NEW YORK SALES TAX REVENUE BOND FUND:   </t>
  </si>
  <si>
    <t xml:space="preserve">NOTE 13  NEW YORK REVENUE BOND TAX FUND:   </t>
  </si>
  <si>
    <t xml:space="preserve">NOTE 12  NEW YORK LOCAL GOVERNMENT ASSISTANCE CORPORATION:   </t>
  </si>
  <si>
    <t>NOTE 6 MEDICAID AND HEALTH GRANTS:</t>
  </si>
  <si>
    <t>NOTE 7 CAPITAL PROJECTS REIMBURSED DISBURSEMENTS:</t>
  </si>
  <si>
    <t>NOTE 8 SCHOOL TAX RELIEF:</t>
  </si>
  <si>
    <t>NOTE 9 AMERICAN RECOVERY AND REINVESTMENT ACT OF 2009:</t>
  </si>
  <si>
    <t>NOTE 10 SPECIAL REVENUE BEGINNING BALANCE ADJUSTMENT:</t>
  </si>
  <si>
    <t>NOTE 11 OPWDD FEDERAL DISALLOWANCES:</t>
  </si>
  <si>
    <t xml:space="preserve">  Transfers to Other Funds..........................................................................................</t>
  </si>
  <si>
    <t xml:space="preserve">  Transfers to Other Funds...................................................…………………………</t>
  </si>
  <si>
    <t xml:space="preserve">  Transfers from Other Funds...........................................................................……….........................................................................………</t>
  </si>
  <si>
    <t xml:space="preserve">  Transfers to Other Funds.....................................................................................</t>
  </si>
  <si>
    <t xml:space="preserve">  Transfers from Other Funds....................................................................................</t>
  </si>
  <si>
    <t xml:space="preserve">  Transfers from Other Funds...................................................................................................………</t>
  </si>
  <si>
    <t xml:space="preserve">Excess (Deficiency) of Receipts and Other    </t>
  </si>
  <si>
    <t xml:space="preserve">  Financing Sources over Disbursements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</si>
</sst>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quot;$&quot;#,##0_);\(&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0_);\(#,##0.0\)"/>
    <numFmt numFmtId="171" formatCode="0_);\(0\)"/>
    <numFmt numFmtId="172" formatCode="[$$-409]#,##0"/>
    <numFmt numFmtId="173" formatCode="_(&quot;$&quot;* #,##0.0_);_(&quot;$&quot;* \(#,##0.0\);_(&quot;$&quot;* &quot;-&quot;?_);_(@_)"/>
    <numFmt numFmtId="174" formatCode="0.0_);\(0.0\)"/>
    <numFmt numFmtId="175" formatCode="_(* #,##0_);_(* \(#,##0\);_(* &quot;-&quot;??_);_(@_)"/>
    <numFmt numFmtId="176" formatCode="0.0%"/>
    <numFmt numFmtId="177" formatCode="&quot;$&quot;#,##0.0"/>
    <numFmt numFmtId="178" formatCode="#,##0.000"/>
    <numFmt numFmtId="179" formatCode="_(* #,##0.0_);_(* \(#,##0.0\);_(* &quot;-&quot;?_);_(@_)"/>
    <numFmt numFmtId="180" formatCode="_(&quot;$&quot;* #,##0_);_(&quot;$&quot;* \(#,##0\);_(&quot;$&quot;* &quot;-&quot;??_);_(@_)"/>
  </numFmts>
  <fonts count="111" x14ac:knownFonts="1">
    <font>
      <sz val="12"/>
      <name val="Arial"/>
    </font>
    <font>
      <sz val="10"/>
      <color theme="1"/>
      <name val="Times New Roman"/>
      <family val="2"/>
    </font>
    <font>
      <sz val="10"/>
      <color theme="1"/>
      <name val="Times New Roman"/>
      <family val="2"/>
    </font>
    <font>
      <sz val="11"/>
      <color theme="1"/>
      <name val="Calibri"/>
      <family val="2"/>
      <scheme val="minor"/>
    </font>
    <font>
      <sz val="10"/>
      <name val="Arial"/>
      <family val="2"/>
    </font>
    <font>
      <sz val="12"/>
      <name val="Arial"/>
      <family val="2"/>
    </font>
    <font>
      <sz val="10"/>
      <name val="Arial"/>
      <family val="2"/>
    </font>
    <font>
      <b/>
      <sz val="12"/>
      <name val="Arial"/>
      <family val="2"/>
    </font>
    <font>
      <b/>
      <sz val="12"/>
      <name val="Arial"/>
      <family val="2"/>
    </font>
    <font>
      <sz val="13"/>
      <name val="Arial"/>
      <family val="2"/>
    </font>
    <font>
      <b/>
      <sz val="13"/>
      <name val="Arial"/>
      <family val="2"/>
    </font>
    <font>
      <b/>
      <sz val="16"/>
      <name val="Arial"/>
      <family val="2"/>
    </font>
    <font>
      <sz val="14"/>
      <name val="Arial"/>
      <family val="2"/>
    </font>
    <font>
      <u/>
      <sz val="14"/>
      <name val="Arial"/>
      <family val="2"/>
    </font>
    <font>
      <b/>
      <sz val="15"/>
      <name val="Arial"/>
      <family val="2"/>
    </font>
    <font>
      <sz val="10"/>
      <name val="SWISS"/>
    </font>
    <font>
      <b/>
      <sz val="14"/>
      <name val="Arial"/>
      <family val="2"/>
    </font>
    <font>
      <sz val="11"/>
      <color indexed="8"/>
      <name val="Times New Roman"/>
      <family val="1"/>
    </font>
    <font>
      <sz val="12"/>
      <name val="SWISS"/>
    </font>
    <font>
      <sz val="11"/>
      <name val="Arial"/>
      <family val="2"/>
    </font>
    <font>
      <sz val="26"/>
      <name val="Arial"/>
      <family val="2"/>
    </font>
    <font>
      <b/>
      <sz val="10"/>
      <name val="Arial"/>
      <family val="2"/>
    </font>
    <font>
      <sz val="26"/>
      <color indexed="10"/>
      <name val="Arial"/>
      <family val="2"/>
    </font>
    <font>
      <sz val="10"/>
      <name val="Arial"/>
      <family val="2"/>
    </font>
    <font>
      <sz val="12"/>
      <name val="Times New Roman"/>
      <family val="1"/>
    </font>
    <font>
      <b/>
      <sz val="11"/>
      <name val="Arial"/>
      <family val="2"/>
    </font>
    <font>
      <sz val="8"/>
      <name val="Arial"/>
      <family val="2"/>
    </font>
    <font>
      <b/>
      <u/>
      <sz val="12"/>
      <name val="Arial"/>
      <family val="2"/>
    </font>
    <font>
      <b/>
      <sz val="10"/>
      <name val="SWISS"/>
    </font>
    <font>
      <b/>
      <sz val="12"/>
      <name val="Times New Roman"/>
      <family val="1"/>
    </font>
    <font>
      <b/>
      <i/>
      <sz val="11"/>
      <color indexed="8"/>
      <name val="Times New Roman"/>
      <family val="1"/>
    </font>
    <font>
      <b/>
      <sz val="11"/>
      <color indexed="16"/>
      <name val="Times New Roman"/>
      <family val="1"/>
    </font>
    <font>
      <b/>
      <sz val="22"/>
      <color indexed="8"/>
      <name val="Times New Roman"/>
      <family val="1"/>
    </font>
    <font>
      <b/>
      <sz val="14"/>
      <name val="Times New Roman"/>
      <family val="1"/>
    </font>
    <font>
      <sz val="12"/>
      <name val="Arial MT"/>
    </font>
    <font>
      <b/>
      <sz val="16"/>
      <name val="Times New Roman"/>
      <family val="1"/>
    </font>
    <font>
      <b/>
      <sz val="18"/>
      <name val="Arial"/>
      <family val="2"/>
    </font>
    <font>
      <b/>
      <sz val="17"/>
      <name val="Arial"/>
      <family val="2"/>
    </font>
    <font>
      <b/>
      <sz val="19"/>
      <name val="Times New Roman"/>
      <family val="1"/>
    </font>
    <font>
      <sz val="17"/>
      <name val="Arial"/>
      <family val="2"/>
    </font>
    <font>
      <sz val="12"/>
      <color indexed="8"/>
      <name val="Arial"/>
      <family val="2"/>
    </font>
    <font>
      <b/>
      <sz val="12"/>
      <color indexed="8"/>
      <name val="Arial"/>
      <family val="2"/>
    </font>
    <font>
      <b/>
      <sz val="15"/>
      <name val="Times New Roman"/>
      <family val="1"/>
    </font>
    <font>
      <b/>
      <sz val="13"/>
      <name val="Arial MT"/>
    </font>
    <font>
      <sz val="12"/>
      <name val="Times New Roman"/>
      <family val="1"/>
    </font>
    <font>
      <b/>
      <sz val="19"/>
      <name val="Arial"/>
      <family val="2"/>
    </font>
    <font>
      <sz val="16"/>
      <name val="Arial"/>
      <family val="2"/>
    </font>
    <font>
      <b/>
      <u/>
      <sz val="13"/>
      <name val="Arial"/>
      <family val="2"/>
    </font>
    <font>
      <u/>
      <sz val="1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indexed="9"/>
      <name val="Arial"/>
      <family val="2"/>
    </font>
    <font>
      <sz val="11"/>
      <color theme="1"/>
      <name val="Calibri"/>
      <family val="2"/>
    </font>
    <font>
      <sz val="11"/>
      <color indexed="8"/>
      <name val="Calibri"/>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sz val="10"/>
      <color theme="10"/>
      <name val="Arial"/>
      <family val="2"/>
    </font>
    <font>
      <sz val="10"/>
      <color indexed="8"/>
      <name val="Arial"/>
      <family val="2"/>
    </font>
    <font>
      <sz val="10"/>
      <name val="MS Sans Serif"/>
      <family val="2"/>
    </font>
    <font>
      <sz val="11"/>
      <color rgb="FF000000"/>
      <name val="Calibri"/>
      <family val="2"/>
      <scheme val="minor"/>
    </font>
    <font>
      <u/>
      <sz val="8"/>
      <name val="Arial"/>
      <family val="2"/>
    </font>
    <font>
      <u/>
      <sz val="8"/>
      <color theme="10"/>
      <name val="Arial"/>
      <family val="2"/>
    </font>
    <font>
      <sz val="12"/>
      <name val="Arial"/>
      <family val="2"/>
    </font>
    <font>
      <i/>
      <sz val="10"/>
      <name val="Times New Roman"/>
      <family val="1"/>
    </font>
    <font>
      <i/>
      <sz val="12"/>
      <name val="Times New Roman"/>
      <family val="1"/>
    </font>
    <font>
      <i/>
      <sz val="7"/>
      <name val="Times New Roman"/>
      <family val="1"/>
    </font>
    <font>
      <sz val="14"/>
      <name val="Times New Roman"/>
      <family val="1"/>
    </font>
    <font>
      <b/>
      <sz val="8"/>
      <name val="Arial"/>
      <family val="2"/>
    </font>
    <font>
      <b/>
      <sz val="10"/>
      <name val="Times New Roman"/>
      <family val="1"/>
    </font>
    <font>
      <sz val="10"/>
      <name val="Times New Roman"/>
      <family val="1"/>
    </font>
    <font>
      <sz val="7"/>
      <name val="Times New Roman"/>
      <family val="1"/>
    </font>
    <font>
      <b/>
      <i/>
      <sz val="10"/>
      <name val="Times New Roman"/>
      <family val="1"/>
    </font>
    <font>
      <sz val="9"/>
      <name val="Arial"/>
      <family val="2"/>
    </font>
    <font>
      <b/>
      <sz val="11"/>
      <color theme="1"/>
      <name val="Arial"/>
      <family val="2"/>
    </font>
    <font>
      <sz val="10"/>
      <color theme="1"/>
      <name val="Arial"/>
      <family val="2"/>
    </font>
    <font>
      <b/>
      <sz val="9"/>
      <color theme="1"/>
      <name val="Arial"/>
      <family val="2"/>
    </font>
    <font>
      <sz val="9"/>
      <color theme="1"/>
      <name val="Arial"/>
      <family val="2"/>
    </font>
    <font>
      <b/>
      <sz val="10"/>
      <color theme="1"/>
      <name val="Arial"/>
      <family val="2"/>
    </font>
    <font>
      <b/>
      <u/>
      <sz val="9"/>
      <color theme="1"/>
      <name val="Arial"/>
      <family val="2"/>
    </font>
    <font>
      <i/>
      <sz val="9"/>
      <color theme="1"/>
      <name val="Arial"/>
      <family val="2"/>
    </font>
    <font>
      <b/>
      <sz val="10"/>
      <name val="Arial"/>
      <family val="2"/>
    </font>
    <font>
      <b/>
      <sz val="10"/>
      <color indexed="8"/>
      <name val="Arial"/>
      <family val="2"/>
    </font>
    <font>
      <sz val="10"/>
      <name val="Arial"/>
      <family val="2"/>
    </font>
    <font>
      <sz val="14"/>
      <name val="Arial MT"/>
    </font>
  </fonts>
  <fills count="5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53">
    <border>
      <left/>
      <right/>
      <top/>
      <bottom/>
      <diagonal/>
    </border>
    <border>
      <left/>
      <right/>
      <top style="thin">
        <color indexed="8"/>
      </top>
      <bottom/>
      <diagonal/>
    </border>
    <border>
      <left/>
      <right/>
      <top style="double">
        <color indexed="8"/>
      </top>
      <bottom/>
      <diagonal/>
    </border>
    <border>
      <left/>
      <right/>
      <top style="thin">
        <color indexed="8"/>
      </top>
      <bottom style="double">
        <color auto="1"/>
      </bottom>
      <diagonal/>
    </border>
    <border>
      <left/>
      <right/>
      <top style="thin">
        <color auto="1"/>
      </top>
      <bottom/>
      <diagonal/>
    </border>
    <border>
      <left/>
      <right/>
      <top/>
      <bottom style="thin">
        <color auto="1"/>
      </bottom>
      <diagonal/>
    </border>
    <border>
      <left/>
      <right/>
      <top style="thin">
        <color indexed="8"/>
      </top>
      <bottom style="double">
        <color indexed="8"/>
      </bottom>
      <diagonal/>
    </border>
    <border>
      <left/>
      <right style="thin">
        <color auto="1"/>
      </right>
      <top/>
      <bottom/>
      <diagonal/>
    </border>
    <border>
      <left/>
      <right/>
      <top style="thin">
        <color indexed="8"/>
      </top>
      <bottom style="thin">
        <color indexed="8"/>
      </bottom>
      <diagonal/>
    </border>
    <border>
      <left/>
      <right/>
      <top style="thin">
        <color auto="1"/>
      </top>
      <bottom style="thin">
        <color auto="1"/>
      </bottom>
      <diagonal/>
    </border>
    <border>
      <left/>
      <right/>
      <top/>
      <bottom style="double">
        <color auto="1"/>
      </bottom>
      <diagonal/>
    </border>
    <border>
      <left/>
      <right/>
      <top style="thin">
        <color indexed="8"/>
      </top>
      <bottom style="thin">
        <color auto="1"/>
      </bottom>
      <diagonal/>
    </border>
    <border>
      <left/>
      <right/>
      <top style="thin">
        <color auto="1"/>
      </top>
      <bottom style="double">
        <color auto="1"/>
      </bottom>
      <diagonal/>
    </border>
    <border>
      <left/>
      <right/>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auto="1"/>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double">
        <color indexed="8"/>
      </left>
      <right/>
      <top style="double">
        <color indexed="8"/>
      </top>
      <bottom/>
      <diagonal/>
    </border>
    <border>
      <left style="double">
        <color indexed="8"/>
      </left>
      <right/>
      <top/>
      <bottom/>
      <diagonal/>
    </border>
    <border>
      <left/>
      <right/>
      <top style="double">
        <color auto="1"/>
      </top>
      <bottom/>
      <diagonal/>
    </border>
    <border>
      <left/>
      <right/>
      <top style="thin">
        <color auto="1"/>
      </top>
      <bottom style="double">
        <color auto="1"/>
      </bottom>
      <diagonal/>
    </border>
    <border>
      <left style="thin">
        <color indexed="8"/>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n">
        <color auto="1"/>
      </bottom>
      <diagonal/>
    </border>
  </borders>
  <cellStyleXfs count="5507">
    <xf numFmtId="0" fontId="0" fillId="0" borderId="0"/>
    <xf numFmtId="40" fontId="17" fillId="2" borderId="0">
      <alignment horizontal="right"/>
    </xf>
    <xf numFmtId="0" fontId="23" fillId="0" borderId="0"/>
    <xf numFmtId="0" fontId="24" fillId="0" borderId="0"/>
    <xf numFmtId="0" fontId="5" fillId="0" borderId="0"/>
    <xf numFmtId="0" fontId="5" fillId="0" borderId="0"/>
    <xf numFmtId="0" fontId="5" fillId="0" borderId="0"/>
    <xf numFmtId="0" fontId="3" fillId="0" borderId="0"/>
    <xf numFmtId="9" fontId="5" fillId="0" borderId="0" applyFont="0" applyFill="0" applyBorder="0" applyAlignment="0" applyProtection="0"/>
    <xf numFmtId="0" fontId="30" fillId="2" borderId="0">
      <alignment horizontal="right"/>
    </xf>
    <xf numFmtId="0" fontId="31" fillId="2" borderId="7"/>
    <xf numFmtId="0" fontId="31" fillId="0" borderId="0" applyBorder="0">
      <alignment horizontal="centerContinuous"/>
    </xf>
    <xf numFmtId="0" fontId="32" fillId="0" borderId="0" applyBorder="0">
      <alignment horizontal="centerContinuous"/>
    </xf>
    <xf numFmtId="0" fontId="4" fillId="0" borderId="0"/>
    <xf numFmtId="0" fontId="44" fillId="0" borderId="0"/>
    <xf numFmtId="168" fontId="5" fillId="0" borderId="0" applyFont="0" applyFill="0" applyBorder="0" applyAlignment="0" applyProtection="0"/>
    <xf numFmtId="0" fontId="3" fillId="3" borderId="15" applyNumberFormat="0" applyFont="0" applyAlignment="0" applyProtection="0"/>
    <xf numFmtId="176" fontId="5" fillId="0" borderId="0"/>
    <xf numFmtId="0" fontId="5" fillId="0" borderId="0"/>
    <xf numFmtId="0" fontId="24" fillId="0" borderId="0"/>
    <xf numFmtId="0" fontId="4" fillId="0" borderId="0"/>
    <xf numFmtId="168" fontId="4" fillId="0" borderId="0" applyFont="0" applyFill="0" applyBorder="0" applyAlignment="0" applyProtection="0"/>
    <xf numFmtId="167" fontId="5" fillId="0" borderId="0" applyFont="0" applyFill="0" applyBorder="0" applyAlignment="0" applyProtection="0"/>
    <xf numFmtId="176" fontId="5" fillId="0" borderId="0"/>
    <xf numFmtId="0" fontId="24" fillId="0" borderId="0"/>
    <xf numFmtId="168" fontId="24" fillId="0" borderId="0" applyFont="0" applyFill="0" applyBorder="0" applyAlignment="0" applyProtection="0"/>
    <xf numFmtId="0" fontId="5" fillId="0" borderId="0"/>
    <xf numFmtId="168" fontId="4" fillId="0" borderId="0" applyFont="0" applyFill="0" applyBorder="0" applyAlignment="0" applyProtection="0"/>
    <xf numFmtId="0" fontId="4" fillId="0" borderId="0"/>
    <xf numFmtId="177" fontId="5" fillId="0" borderId="0"/>
    <xf numFmtId="177" fontId="5" fillId="0" borderId="0"/>
    <xf numFmtId="0" fontId="3" fillId="0" borderId="0"/>
    <xf numFmtId="168" fontId="3" fillId="0" borderId="0" applyFont="0" applyFill="0" applyBorder="0" applyAlignment="0" applyProtection="0"/>
    <xf numFmtId="0" fontId="67" fillId="0" borderId="0"/>
    <xf numFmtId="168" fontId="68"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67" fontId="3" fillId="0" borderId="0" applyFont="0" applyFill="0" applyBorder="0" applyAlignment="0" applyProtection="0"/>
    <xf numFmtId="0" fontId="5" fillId="0" borderId="0"/>
    <xf numFmtId="0" fontId="24" fillId="0" borderId="0"/>
    <xf numFmtId="168" fontId="24" fillId="0" borderId="0" applyFont="0" applyFill="0" applyBorder="0" applyAlignment="0" applyProtection="0"/>
    <xf numFmtId="0" fontId="64" fillId="13"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4" fillId="17"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4" fillId="21"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4" fillId="25"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4" fillId="29"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4" fillId="33"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4" fillId="1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4" fillId="14"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4" fillId="18"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4" fillId="22"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4" fillId="26"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4" fillId="30"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54" fillId="5"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58" fillId="8" borderId="20" applyNumberFormat="0" applyAlignment="0" applyProtection="0"/>
    <xf numFmtId="0" fontId="71" fillId="45" borderId="25" applyNumberFormat="0" applyAlignment="0" applyProtection="0"/>
    <xf numFmtId="0" fontId="71" fillId="45" borderId="25" applyNumberFormat="0" applyAlignment="0" applyProtection="0"/>
    <xf numFmtId="0" fontId="60" fillId="9" borderId="23" applyNumberFormat="0" applyAlignment="0" applyProtection="0"/>
    <xf numFmtId="0" fontId="69" fillId="46" borderId="26" applyNumberFormat="0" applyAlignment="0" applyProtection="0"/>
    <xf numFmtId="0" fontId="69" fillId="46" borderId="26" applyNumberFormat="0" applyAlignment="0" applyProtection="0"/>
    <xf numFmtId="0" fontId="6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3" fillId="4"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0" fillId="0" borderId="17" applyNumberFormat="0" applyFill="0" applyAlignment="0" applyProtection="0"/>
    <xf numFmtId="0" fontId="74" fillId="0" borderId="27" applyNumberFormat="0" applyFill="0" applyAlignment="0" applyProtection="0"/>
    <xf numFmtId="0" fontId="74" fillId="0" borderId="27" applyNumberFormat="0" applyFill="0" applyAlignment="0" applyProtection="0"/>
    <xf numFmtId="0" fontId="51" fillId="0" borderId="1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52" fillId="0" borderId="1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5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6" fillId="7" borderId="20" applyNumberFormat="0" applyAlignment="0" applyProtection="0"/>
    <xf numFmtId="0" fontId="77" fillId="48" borderId="25" applyNumberFormat="0" applyAlignment="0" applyProtection="0"/>
    <xf numFmtId="0" fontId="77" fillId="48" borderId="25" applyNumberFormat="0" applyAlignment="0" applyProtection="0"/>
    <xf numFmtId="0" fontId="59" fillId="0" borderId="22"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55" fillId="6"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3" fillId="0" borderId="0"/>
    <xf numFmtId="0" fontId="57" fillId="8" borderId="21" applyNumberFormat="0" applyAlignment="0" applyProtection="0"/>
    <xf numFmtId="0" fontId="80" fillId="45" borderId="31" applyNumberFormat="0" applyAlignment="0" applyProtection="0"/>
    <xf numFmtId="0" fontId="80" fillId="45" borderId="31" applyNumberFormat="0" applyAlignment="0" applyProtection="0"/>
    <xf numFmtId="0" fontId="4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3" fillId="0" borderId="24"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 fillId="0" borderId="0"/>
    <xf numFmtId="0" fontId="5" fillId="0" borderId="0"/>
    <xf numFmtId="0" fontId="5" fillId="0" borderId="0"/>
    <xf numFmtId="0" fontId="5" fillId="0" borderId="0"/>
    <xf numFmtId="0" fontId="3" fillId="0" borderId="0"/>
    <xf numFmtId="168"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3" fillId="0" borderId="0"/>
    <xf numFmtId="168"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167" fontId="3" fillId="0" borderId="0" applyFont="0" applyFill="0" applyBorder="0" applyAlignment="0" applyProtection="0"/>
    <xf numFmtId="168" fontId="5" fillId="0" borderId="0" applyFont="0" applyFill="0" applyBorder="0" applyAlignment="0" applyProtection="0"/>
    <xf numFmtId="0" fontId="5" fillId="0" borderId="0"/>
    <xf numFmtId="0" fontId="24" fillId="0" borderId="0"/>
    <xf numFmtId="0" fontId="5" fillId="0" borderId="0"/>
    <xf numFmtId="0" fontId="83" fillId="0" borderId="0" applyNumberFormat="0" applyFill="0" applyBorder="0" applyAlignment="0" applyProtection="0">
      <alignment vertical="top"/>
      <protection locked="0"/>
    </xf>
    <xf numFmtId="0" fontId="84"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4"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4"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4"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4"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4"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4"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4"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4"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4"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4"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4"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4"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4"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4"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4"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4"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4"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4"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4"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4"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4"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4"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4"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3" fillId="0" borderId="0" applyFont="0" applyFill="0" applyBorder="0" applyAlignment="0" applyProtection="0"/>
    <xf numFmtId="168"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0" fontId="86" fillId="0" borderId="0"/>
    <xf numFmtId="0" fontId="3" fillId="0" borderId="0"/>
    <xf numFmtId="0" fontId="3" fillId="0" borderId="0"/>
    <xf numFmtId="0" fontId="3" fillId="0" borderId="0"/>
    <xf numFmtId="0" fontId="24" fillId="0" borderId="0"/>
    <xf numFmtId="0" fontId="85"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85" fillId="0" borderId="0"/>
    <xf numFmtId="0" fontId="85" fillId="0" borderId="0"/>
    <xf numFmtId="0" fontId="3" fillId="0" borderId="0"/>
    <xf numFmtId="0" fontId="84"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84"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4" fillId="0" borderId="0"/>
    <xf numFmtId="168" fontId="4"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77" fontId="5" fillId="0" borderId="0"/>
    <xf numFmtId="0" fontId="3" fillId="0" borderId="0"/>
    <xf numFmtId="168"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67" fontId="3" fillId="0" borderId="0" applyFont="0" applyFill="0" applyBorder="0" applyAlignment="0" applyProtection="0"/>
    <xf numFmtId="0" fontId="24" fillId="0" borderId="0"/>
    <xf numFmtId="0" fontId="3" fillId="0" borderId="0"/>
    <xf numFmtId="0" fontId="3" fillId="0" borderId="0"/>
    <xf numFmtId="0" fontId="5" fillId="0" borderId="0"/>
    <xf numFmtId="0" fontId="3" fillId="0" borderId="0"/>
    <xf numFmtId="168"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168"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167" fontId="3" fillId="0" borderId="0" applyFont="0" applyFill="0" applyBorder="0" applyAlignment="0" applyProtection="0"/>
    <xf numFmtId="168" fontId="5" fillId="0" borderId="0" applyFont="0" applyFill="0" applyBorder="0" applyAlignment="0" applyProtection="0"/>
    <xf numFmtId="0" fontId="5" fillId="0" borderId="0"/>
    <xf numFmtId="0" fontId="24"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7" fontId="5" fillId="0" borderId="0"/>
    <xf numFmtId="0" fontId="68" fillId="0" borderId="0"/>
    <xf numFmtId="0" fontId="68" fillId="0" borderId="0"/>
    <xf numFmtId="0" fontId="68" fillId="0" borderId="0"/>
    <xf numFmtId="0" fontId="5" fillId="0" borderId="0"/>
    <xf numFmtId="0" fontId="68" fillId="0" borderId="0"/>
    <xf numFmtId="0" fontId="5" fillId="0" borderId="0"/>
    <xf numFmtId="0" fontId="5" fillId="0" borderId="0"/>
    <xf numFmtId="0" fontId="5" fillId="0" borderId="0"/>
    <xf numFmtId="0" fontId="5" fillId="0" borderId="0"/>
    <xf numFmtId="0" fontId="5" fillId="0" borderId="0"/>
    <xf numFmtId="0" fontId="24" fillId="0" borderId="0"/>
    <xf numFmtId="0" fontId="68" fillId="0" borderId="0"/>
    <xf numFmtId="0" fontId="68" fillId="0" borderId="0"/>
    <xf numFmtId="0" fontId="68" fillId="0" borderId="0"/>
    <xf numFmtId="0" fontId="68" fillId="0" borderId="0"/>
    <xf numFmtId="0" fontId="5"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31" fillId="2" borderId="7"/>
    <xf numFmtId="0" fontId="4" fillId="0" borderId="0"/>
    <xf numFmtId="0" fontId="31" fillId="2" borderId="7"/>
    <xf numFmtId="177" fontId="5" fillId="0" borderId="0"/>
    <xf numFmtId="0" fontId="3" fillId="0" borderId="0"/>
    <xf numFmtId="168"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67" fontId="3" fillId="0" borderId="0" applyFont="0" applyFill="0" applyBorder="0" applyAlignment="0" applyProtection="0"/>
    <xf numFmtId="0" fontId="3" fillId="0" borderId="0"/>
    <xf numFmtId="0" fontId="3" fillId="0" borderId="0"/>
    <xf numFmtId="0" fontId="3" fillId="0" borderId="0"/>
    <xf numFmtId="168" fontId="3" fillId="0" borderId="0" applyFont="0" applyFill="0" applyBorder="0" applyAlignment="0" applyProtection="0"/>
    <xf numFmtId="0" fontId="3" fillId="0" borderId="0"/>
    <xf numFmtId="168"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167"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3" fillId="0" borderId="0"/>
    <xf numFmtId="168"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67" fontId="3" fillId="0" borderId="0" applyFont="0" applyFill="0" applyBorder="0" applyAlignment="0" applyProtection="0"/>
    <xf numFmtId="0" fontId="3" fillId="0" borderId="0"/>
    <xf numFmtId="0" fontId="3" fillId="0" borderId="0"/>
    <xf numFmtId="0" fontId="3" fillId="0" borderId="0"/>
    <xf numFmtId="168" fontId="3" fillId="0" borderId="0" applyFont="0" applyFill="0" applyBorder="0" applyAlignment="0" applyProtection="0"/>
    <xf numFmtId="0" fontId="3" fillId="0" borderId="0"/>
    <xf numFmtId="168"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167"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76"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6" fontId="5" fillId="0" borderId="0"/>
    <xf numFmtId="0" fontId="31" fillId="2" borderId="34"/>
    <xf numFmtId="176" fontId="5" fillId="0" borderId="0"/>
    <xf numFmtId="0" fontId="24" fillId="0" borderId="0"/>
    <xf numFmtId="0" fontId="24" fillId="0" borderId="0"/>
    <xf numFmtId="0" fontId="4" fillId="0" borderId="0"/>
    <xf numFmtId="176" fontId="5" fillId="0" borderId="0"/>
    <xf numFmtId="0" fontId="5" fillId="0" borderId="0"/>
    <xf numFmtId="0" fontId="5" fillId="0" borderId="0"/>
    <xf numFmtId="176" fontId="5" fillId="0" borderId="0"/>
    <xf numFmtId="176" fontId="5" fillId="0" borderId="0"/>
    <xf numFmtId="176" fontId="5" fillId="0" borderId="0"/>
    <xf numFmtId="177" fontId="5" fillId="0" borderId="0"/>
    <xf numFmtId="0" fontId="24" fillId="0" borderId="0"/>
    <xf numFmtId="176" fontId="5" fillId="0" borderId="0"/>
    <xf numFmtId="176" fontId="5" fillId="0" borderId="0"/>
    <xf numFmtId="176" fontId="5" fillId="0" borderId="0"/>
    <xf numFmtId="0" fontId="5" fillId="0" borderId="0"/>
    <xf numFmtId="0" fontId="24" fillId="0" borderId="0"/>
    <xf numFmtId="176" fontId="5" fillId="0" borderId="0"/>
    <xf numFmtId="0" fontId="5" fillId="0" borderId="0"/>
    <xf numFmtId="176" fontId="5" fillId="0" borderId="0"/>
    <xf numFmtId="0" fontId="4" fillId="0" borderId="0"/>
    <xf numFmtId="177" fontId="5" fillId="0" borderId="0"/>
    <xf numFmtId="177" fontId="5" fillId="0" borderId="0"/>
    <xf numFmtId="176" fontId="5" fillId="0" borderId="0"/>
    <xf numFmtId="0" fontId="24" fillId="0" borderId="0"/>
    <xf numFmtId="176" fontId="5" fillId="0" borderId="0"/>
    <xf numFmtId="177" fontId="5" fillId="0" borderId="0"/>
    <xf numFmtId="176" fontId="5" fillId="0" borderId="0"/>
    <xf numFmtId="176" fontId="5" fillId="0" borderId="0"/>
    <xf numFmtId="176" fontId="89" fillId="0" borderId="0"/>
    <xf numFmtId="0" fontId="2" fillId="0" borderId="0"/>
    <xf numFmtId="0" fontId="1" fillId="0" borderId="0"/>
  </cellStyleXfs>
  <cellXfs count="1219">
    <xf numFmtId="0" fontId="0" fillId="0" borderId="0" xfId="0"/>
    <xf numFmtId="3" fontId="4" fillId="0" borderId="0" xfId="0" applyNumberFormat="1" applyFont="1" applyAlignment="1"/>
    <xf numFmtId="3" fontId="5" fillId="0" borderId="0" xfId="0" applyNumberFormat="1" applyFont="1" applyAlignment="1"/>
    <xf numFmtId="3" fontId="6" fillId="0" borderId="0" xfId="0" applyNumberFormat="1" applyFont="1" applyAlignment="1"/>
    <xf numFmtId="3" fontId="7" fillId="0" borderId="0" xfId="0" applyNumberFormat="1" applyFont="1" applyAlignment="1">
      <alignment horizontal="centerContinuous"/>
    </xf>
    <xf numFmtId="3" fontId="7" fillId="0" borderId="0" xfId="0" applyNumberFormat="1" applyFont="1" applyAlignment="1"/>
    <xf numFmtId="3" fontId="7" fillId="0" borderId="0" xfId="0" applyNumberFormat="1" applyFont="1" applyAlignment="1">
      <alignment horizontal="center"/>
    </xf>
    <xf numFmtId="3" fontId="7" fillId="0" borderId="1" xfId="0" applyNumberFormat="1" applyFont="1" applyBorder="1" applyAlignment="1"/>
    <xf numFmtId="3" fontId="5" fillId="0" borderId="1" xfId="0" applyNumberFormat="1" applyFont="1" applyBorder="1" applyAlignment="1"/>
    <xf numFmtId="4" fontId="5" fillId="0" borderId="1" xfId="0" applyNumberFormat="1" applyFont="1" applyBorder="1" applyAlignment="1"/>
    <xf numFmtId="3" fontId="5" fillId="0" borderId="2" xfId="0" applyNumberFormat="1" applyFont="1" applyBorder="1" applyAlignment="1"/>
    <xf numFmtId="3" fontId="7" fillId="0" borderId="0" xfId="0" quotePrefix="1" applyNumberFormat="1" applyFont="1" applyAlignment="1">
      <alignment horizontal="left"/>
    </xf>
    <xf numFmtId="3" fontId="5" fillId="0" borderId="0" xfId="0" applyNumberFormat="1" applyFont="1" applyAlignment="1">
      <alignment vertical="center"/>
    </xf>
    <xf numFmtId="3" fontId="5" fillId="0" borderId="0" xfId="0" applyNumberFormat="1" applyFont="1" applyBorder="1" applyAlignment="1"/>
    <xf numFmtId="3" fontId="9" fillId="0" borderId="0" xfId="0" applyNumberFormat="1" applyFont="1" applyAlignment="1"/>
    <xf numFmtId="3" fontId="10" fillId="0" borderId="0" xfId="0" applyNumberFormat="1" applyFont="1" applyAlignment="1">
      <alignment horizontal="right"/>
    </xf>
    <xf numFmtId="3" fontId="8" fillId="0" borderId="0" xfId="0" applyNumberFormat="1" applyFont="1" applyAlignment="1">
      <alignment vertical="center"/>
    </xf>
    <xf numFmtId="3" fontId="7" fillId="0" borderId="1" xfId="0" quotePrefix="1" applyNumberFormat="1" applyFont="1" applyBorder="1" applyAlignment="1">
      <alignment horizontal="center"/>
    </xf>
    <xf numFmtId="0" fontId="8" fillId="0" borderId="0" xfId="0" applyNumberFormat="1" applyFont="1" applyAlignment="1">
      <alignment horizontal="right"/>
    </xf>
    <xf numFmtId="3" fontId="5" fillId="0" borderId="0" xfId="0" applyNumberFormat="1" applyFont="1" applyAlignment="1">
      <alignment horizontal="left" vertical="center"/>
    </xf>
    <xf numFmtId="166" fontId="5" fillId="0" borderId="0" xfId="0" quotePrefix="1" applyNumberFormat="1" applyFont="1" applyAlignment="1">
      <alignment horizontal="right"/>
    </xf>
    <xf numFmtId="166" fontId="7" fillId="0" borderId="1" xfId="0" applyNumberFormat="1" applyFont="1" applyBorder="1" applyAlignment="1"/>
    <xf numFmtId="166" fontId="5" fillId="0" borderId="1" xfId="0" applyNumberFormat="1" applyFont="1" applyBorder="1" applyAlignment="1"/>
    <xf numFmtId="166" fontId="5" fillId="0" borderId="0" xfId="0" applyNumberFormat="1" applyFont="1" applyAlignment="1"/>
    <xf numFmtId="166" fontId="5" fillId="0" borderId="0" xfId="0" quotePrefix="1" applyNumberFormat="1" applyFont="1" applyAlignment="1">
      <alignment horizontal="center"/>
    </xf>
    <xf numFmtId="166" fontId="5" fillId="0" borderId="0" xfId="0" applyNumberFormat="1" applyFont="1" applyAlignment="1">
      <alignment horizontal="center"/>
    </xf>
    <xf numFmtId="166" fontId="7" fillId="0" borderId="0" xfId="0" applyNumberFormat="1" applyFont="1" applyAlignment="1"/>
    <xf numFmtId="166" fontId="5" fillId="0" borderId="0" xfId="0" quotePrefix="1" applyNumberFormat="1" applyFont="1" applyAlignment="1"/>
    <xf numFmtId="166" fontId="7" fillId="0" borderId="0" xfId="0" applyNumberFormat="1" applyFont="1" applyBorder="1" applyAlignment="1"/>
    <xf numFmtId="166" fontId="7" fillId="0" borderId="0" xfId="0" applyNumberFormat="1" applyFont="1" applyFill="1" applyBorder="1" applyAlignment="1"/>
    <xf numFmtId="37" fontId="11" fillId="0" borderId="0" xfId="0" applyNumberFormat="1" applyFont="1" applyAlignment="1">
      <alignment horizontal="right"/>
    </xf>
    <xf numFmtId="3" fontId="11" fillId="0" borderId="0" xfId="0" quotePrefix="1" applyNumberFormat="1" applyFont="1" applyAlignment="1">
      <alignment horizontal="left"/>
    </xf>
    <xf numFmtId="0" fontId="7" fillId="0" borderId="0" xfId="0" applyNumberFormat="1" applyFont="1" applyAlignment="1">
      <alignment horizontal="right"/>
    </xf>
    <xf numFmtId="166" fontId="5" fillId="0" borderId="0" xfId="0" applyNumberFormat="1" applyFont="1" applyAlignment="1">
      <alignment horizontal="right"/>
    </xf>
    <xf numFmtId="166" fontId="7" fillId="0" borderId="1" xfId="0" applyNumberFormat="1" applyFont="1" applyBorder="1" applyAlignment="1">
      <alignment horizontal="center"/>
    </xf>
    <xf numFmtId="3" fontId="7" fillId="0" borderId="0" xfId="0" applyNumberFormat="1" applyFont="1" applyAlignment="1">
      <alignment vertical="center"/>
    </xf>
    <xf numFmtId="166" fontId="5" fillId="0" borderId="1" xfId="0" applyNumberFormat="1" applyFont="1" applyBorder="1" applyAlignment="1">
      <alignment horizontal="center"/>
    </xf>
    <xf numFmtId="166" fontId="5" fillId="0" borderId="0" xfId="0" applyNumberFormat="1" applyFont="1" applyBorder="1" applyAlignment="1"/>
    <xf numFmtId="166" fontId="5" fillId="0" borderId="0" xfId="0" quotePrefix="1" applyNumberFormat="1" applyFont="1" applyBorder="1" applyAlignment="1">
      <alignment horizontal="center"/>
    </xf>
    <xf numFmtId="166" fontId="5" fillId="0" borderId="0" xfId="0" applyNumberFormat="1" applyFont="1" applyBorder="1" applyAlignment="1">
      <alignment horizontal="center"/>
    </xf>
    <xf numFmtId="166" fontId="7" fillId="0" borderId="5" xfId="0" applyNumberFormat="1" applyFont="1" applyBorder="1" applyAlignment="1">
      <alignment horizontal="right"/>
    </xf>
    <xf numFmtId="166" fontId="7" fillId="0" borderId="0" xfId="0" applyNumberFormat="1" applyFont="1" applyFill="1" applyAlignment="1"/>
    <xf numFmtId="169" fontId="5" fillId="0" borderId="0" xfId="0" applyNumberFormat="1" applyFont="1" applyBorder="1" applyAlignment="1"/>
    <xf numFmtId="169" fontId="12" fillId="0" borderId="0" xfId="0" applyNumberFormat="1" applyFont="1" applyBorder="1" applyAlignment="1"/>
    <xf numFmtId="0" fontId="15" fillId="0" borderId="0" xfId="0" applyNumberFormat="1" applyFont="1" applyAlignment="1">
      <alignment horizontal="right"/>
    </xf>
    <xf numFmtId="3" fontId="4" fillId="0" borderId="0" xfId="0" applyNumberFormat="1" applyFont="1"/>
    <xf numFmtId="3" fontId="15" fillId="0" borderId="0" xfId="0" applyNumberFormat="1" applyFont="1" applyAlignment="1">
      <alignment horizontal="right"/>
    </xf>
    <xf numFmtId="3" fontId="15" fillId="0" borderId="0" xfId="0" applyNumberFormat="1" applyFont="1"/>
    <xf numFmtId="3" fontId="15" fillId="0" borderId="0" xfId="0" applyNumberFormat="1" applyFont="1" applyFill="1"/>
    <xf numFmtId="3" fontId="5" fillId="0" borderId="0" xfId="0" applyNumberFormat="1" applyFont="1"/>
    <xf numFmtId="3" fontId="15" fillId="0" borderId="0" xfId="0" applyNumberFormat="1" applyFont="1" applyAlignment="1"/>
    <xf numFmtId="3" fontId="15" fillId="0" borderId="0" xfId="0" applyNumberFormat="1" applyFont="1" applyFill="1" applyAlignment="1"/>
    <xf numFmtId="0" fontId="14" fillId="0" borderId="0" xfId="0" applyNumberFormat="1" applyFont="1" applyAlignment="1">
      <alignment horizontal="right"/>
    </xf>
    <xf numFmtId="0" fontId="15" fillId="0" borderId="0" xfId="0" applyNumberFormat="1" applyFont="1"/>
    <xf numFmtId="0" fontId="16" fillId="0" borderId="0" xfId="0" applyNumberFormat="1" applyFont="1" applyAlignment="1"/>
    <xf numFmtId="0" fontId="4"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xf numFmtId="37" fontId="5" fillId="0" borderId="0" xfId="0" applyNumberFormat="1" applyFont="1" applyAlignment="1"/>
    <xf numFmtId="0" fontId="7" fillId="0" borderId="0" xfId="0" quotePrefix="1" applyNumberFormat="1" applyFont="1" applyAlignment="1">
      <alignment horizontal="center"/>
    </xf>
    <xf numFmtId="0" fontId="5" fillId="0" borderId="0" xfId="0" applyNumberFormat="1" applyFont="1" applyAlignment="1"/>
    <xf numFmtId="0" fontId="5" fillId="0" borderId="0" xfId="0" applyNumberFormat="1" applyFont="1" applyAlignment="1">
      <alignment horizontal="right"/>
    </xf>
    <xf numFmtId="0" fontId="7" fillId="0" borderId="0" xfId="0" applyNumberFormat="1" applyFont="1" applyAlignment="1">
      <alignment horizontal="center"/>
    </xf>
    <xf numFmtId="0" fontId="5" fillId="0" borderId="0" xfId="0" applyNumberFormat="1" applyFont="1" applyFill="1" applyAlignment="1"/>
    <xf numFmtId="0" fontId="7" fillId="0" borderId="0" xfId="0" applyNumberFormat="1" applyFont="1" applyAlignment="1"/>
    <xf numFmtId="3" fontId="7" fillId="0" borderId="0" xfId="0" applyNumberFormat="1" applyFont="1" applyAlignment="1">
      <alignment horizontal="right"/>
    </xf>
    <xf numFmtId="0" fontId="7" fillId="0" borderId="0" xfId="0" applyNumberFormat="1" applyFont="1" applyAlignment="1">
      <alignment horizontal="centerContinuous"/>
    </xf>
    <xf numFmtId="0" fontId="7" fillId="0" borderId="1" xfId="0" applyNumberFormat="1" applyFont="1" applyFill="1" applyBorder="1" applyAlignment="1"/>
    <xf numFmtId="0" fontId="7" fillId="0" borderId="1" xfId="0" applyNumberFormat="1" applyFont="1" applyBorder="1" applyAlignment="1">
      <alignment horizontal="right"/>
    </xf>
    <xf numFmtId="0" fontId="7" fillId="0" borderId="1" xfId="0" applyNumberFormat="1" applyFont="1" applyBorder="1" applyAlignment="1"/>
    <xf numFmtId="0" fontId="7" fillId="0" borderId="5" xfId="0" quotePrefix="1" applyNumberFormat="1" applyFont="1" applyBorder="1" applyAlignment="1">
      <alignment horizontal="center"/>
    </xf>
    <xf numFmtId="0" fontId="7" fillId="0" borderId="5" xfId="0" applyNumberFormat="1" applyFont="1" applyBorder="1" applyAlignment="1">
      <alignment horizontal="center"/>
    </xf>
    <xf numFmtId="0" fontId="7" fillId="0" borderId="5" xfId="0" quotePrefix="1" applyNumberFormat="1" applyFont="1" applyFill="1" applyBorder="1" applyAlignment="1">
      <alignment horizontal="center"/>
    </xf>
    <xf numFmtId="0" fontId="5" fillId="0" borderId="0" xfId="0" quotePrefix="1" applyNumberFormat="1" applyFont="1" applyAlignment="1">
      <alignment horizontal="left"/>
    </xf>
    <xf numFmtId="37" fontId="5" fillId="0" borderId="0" xfId="0" applyNumberFormat="1" applyFont="1" applyAlignment="1">
      <alignment horizontal="right"/>
    </xf>
    <xf numFmtId="166" fontId="5" fillId="0" borderId="0" xfId="0" applyNumberFormat="1" applyFont="1" applyFill="1" applyAlignment="1"/>
    <xf numFmtId="166" fontId="4" fillId="0" borderId="0" xfId="0" quotePrefix="1" applyNumberFormat="1" applyFont="1" applyAlignment="1">
      <alignment horizontal="right"/>
    </xf>
    <xf numFmtId="166" fontId="5" fillId="0" borderId="0" xfId="0" applyNumberFormat="1" applyFont="1" applyBorder="1" applyAlignment="1">
      <alignment horizontal="right"/>
    </xf>
    <xf numFmtId="166" fontId="7" fillId="0" borderId="8" xfId="0" applyNumberFormat="1" applyFont="1" applyBorder="1" applyAlignment="1"/>
    <xf numFmtId="37" fontId="7" fillId="0" borderId="0" xfId="0" applyNumberFormat="1" applyFont="1" applyAlignment="1">
      <alignment horizontal="right"/>
    </xf>
    <xf numFmtId="166" fontId="7" fillId="0" borderId="0" xfId="0" applyNumberFormat="1" applyFont="1" applyAlignment="1">
      <alignment horizontal="right"/>
    </xf>
    <xf numFmtId="37" fontId="5" fillId="0" borderId="1" xfId="0" applyNumberFormat="1" applyFont="1" applyBorder="1" applyAlignment="1"/>
    <xf numFmtId="166" fontId="5" fillId="0" borderId="1" xfId="0" applyNumberFormat="1" applyFont="1" applyFill="1" applyBorder="1" applyAlignment="1"/>
    <xf numFmtId="37" fontId="5" fillId="0" borderId="0" xfId="0" applyNumberFormat="1" applyFont="1" applyBorder="1" applyAlignment="1">
      <alignment horizontal="right"/>
    </xf>
    <xf numFmtId="166" fontId="5" fillId="0" borderId="0" xfId="0" quotePrefix="1" applyNumberFormat="1" applyFont="1" applyFill="1" applyAlignment="1">
      <alignment horizontal="center"/>
    </xf>
    <xf numFmtId="166" fontId="5" fillId="0" borderId="0" xfId="0" quotePrefix="1" applyNumberFormat="1" applyFont="1" applyFill="1" applyBorder="1" applyAlignment="1">
      <alignment horizontal="center"/>
    </xf>
    <xf numFmtId="166" fontId="5" fillId="0" borderId="5" xfId="0" applyNumberFormat="1" applyFont="1" applyBorder="1" applyAlignment="1">
      <alignment horizontal="center"/>
    </xf>
    <xf numFmtId="166" fontId="5" fillId="0" borderId="5" xfId="0" applyNumberFormat="1" applyFont="1" applyBorder="1" applyAlignment="1">
      <alignment horizontal="right"/>
    </xf>
    <xf numFmtId="37" fontId="5" fillId="0" borderId="0" xfId="0" applyNumberFormat="1" applyFont="1" applyBorder="1" applyAlignment="1"/>
    <xf numFmtId="166" fontId="5" fillId="0" borderId="5" xfId="0" applyNumberFormat="1" applyFont="1" applyFill="1" applyBorder="1" applyAlignment="1"/>
    <xf numFmtId="166" fontId="5" fillId="0" borderId="5" xfId="0" applyNumberFormat="1" applyFont="1" applyBorder="1" applyAlignment="1"/>
    <xf numFmtId="166" fontId="7" fillId="0" borderId="0" xfId="0" applyNumberFormat="1" applyFont="1" applyAlignment="1">
      <alignment horizontal="center"/>
    </xf>
    <xf numFmtId="166" fontId="7" fillId="0" borderId="0" xfId="0" quotePrefix="1" applyNumberFormat="1" applyFont="1" applyAlignment="1">
      <alignment horizontal="center"/>
    </xf>
    <xf numFmtId="166" fontId="7" fillId="0" borderId="5" xfId="0" quotePrefix="1" applyNumberFormat="1" applyFont="1" applyBorder="1" applyAlignment="1">
      <alignment horizontal="center"/>
    </xf>
    <xf numFmtId="166" fontId="5" fillId="0" borderId="1" xfId="0" applyNumberFormat="1" applyFont="1" applyBorder="1" applyAlignment="1">
      <alignment horizontal="right"/>
    </xf>
    <xf numFmtId="37" fontId="7" fillId="0" borderId="0" xfId="0" applyNumberFormat="1" applyFont="1" applyAlignment="1"/>
    <xf numFmtId="0" fontId="7" fillId="0" borderId="0" xfId="0" quotePrefix="1" applyNumberFormat="1" applyFont="1" applyAlignment="1">
      <alignment horizontal="left"/>
    </xf>
    <xf numFmtId="166" fontId="7" fillId="0" borderId="0" xfId="0" quotePrefix="1" applyNumberFormat="1" applyFont="1" applyAlignment="1">
      <alignment horizontal="right"/>
    </xf>
    <xf numFmtId="37" fontId="7" fillId="0" borderId="0" xfId="0" applyNumberFormat="1" applyFont="1" applyBorder="1" applyAlignment="1">
      <alignment horizontal="right"/>
    </xf>
    <xf numFmtId="0" fontId="18" fillId="0" borderId="0" xfId="0" applyNumberFormat="1" applyFont="1" applyAlignment="1">
      <alignment horizontal="right"/>
    </xf>
    <xf numFmtId="3" fontId="18" fillId="0" borderId="2" xfId="0" applyNumberFormat="1" applyFont="1" applyBorder="1" applyAlignment="1"/>
    <xf numFmtId="169" fontId="18" fillId="0" borderId="2" xfId="0" applyNumberFormat="1" applyFont="1" applyBorder="1" applyAlignment="1"/>
    <xf numFmtId="169" fontId="18" fillId="0" borderId="0" xfId="0" applyNumberFormat="1" applyFont="1" applyBorder="1" applyAlignment="1"/>
    <xf numFmtId="0" fontId="18" fillId="0" borderId="2" xfId="0" applyNumberFormat="1" applyFont="1" applyBorder="1" applyAlignment="1"/>
    <xf numFmtId="0" fontId="18" fillId="0" borderId="0" xfId="0" applyNumberFormat="1" applyFont="1" applyAlignment="1"/>
    <xf numFmtId="3" fontId="18" fillId="0" borderId="2" xfId="0" applyNumberFormat="1" applyFont="1" applyFill="1" applyBorder="1" applyAlignment="1"/>
    <xf numFmtId="3" fontId="18" fillId="0" borderId="0" xfId="0" applyNumberFormat="1" applyFont="1" applyAlignment="1"/>
    <xf numFmtId="169" fontId="18" fillId="0" borderId="0" xfId="0" applyNumberFormat="1" applyFont="1" applyAlignment="1"/>
    <xf numFmtId="3" fontId="18" fillId="0" borderId="0" xfId="0" applyNumberFormat="1" applyFont="1" applyFill="1" applyAlignment="1"/>
    <xf numFmtId="37" fontId="18" fillId="0" borderId="0" xfId="0" applyNumberFormat="1" applyFont="1" applyAlignment="1"/>
    <xf numFmtId="3" fontId="19" fillId="0" borderId="0" xfId="0" applyNumberFormat="1" applyFont="1" applyAlignment="1"/>
    <xf numFmtId="37" fontId="15" fillId="0" borderId="0" xfId="0" applyNumberFormat="1" applyFont="1"/>
    <xf numFmtId="3" fontId="7" fillId="0" borderId="0" xfId="0" quotePrefix="1" applyNumberFormat="1" applyFont="1" applyFill="1" applyAlignment="1">
      <alignment horizontal="left"/>
    </xf>
    <xf numFmtId="3" fontId="7" fillId="0" borderId="0" xfId="0" applyNumberFormat="1" applyFont="1" applyFill="1" applyAlignme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Alignment="1">
      <alignment horizontal="center"/>
    </xf>
    <xf numFmtId="3" fontId="5" fillId="0" borderId="0" xfId="0" applyNumberFormat="1" applyFont="1" applyFill="1" applyBorder="1" applyAlignment="1">
      <alignment horizontal="center"/>
    </xf>
    <xf numFmtId="3" fontId="7" fillId="0" borderId="0" xfId="0" applyNumberFormat="1" applyFont="1" applyFill="1" applyAlignment="1">
      <alignment horizontal="right"/>
    </xf>
    <xf numFmtId="3" fontId="7" fillId="0" borderId="0" xfId="0" quotePrefix="1" applyNumberFormat="1" applyFont="1" applyFill="1" applyAlignment="1">
      <alignment horizontal="right"/>
    </xf>
    <xf numFmtId="3" fontId="7" fillId="0" borderId="0" xfId="0" applyNumberFormat="1" applyFont="1" applyFill="1" applyAlignment="1">
      <alignment horizontal="center"/>
    </xf>
    <xf numFmtId="3" fontId="7" fillId="0" borderId="0" xfId="0" applyNumberFormat="1" applyFont="1" applyFill="1" applyBorder="1" applyAlignment="1">
      <alignment horizontal="right"/>
    </xf>
    <xf numFmtId="3" fontId="7" fillId="0" borderId="0" xfId="0" applyNumberFormat="1" applyFont="1" applyFill="1" applyBorder="1" applyAlignment="1"/>
    <xf numFmtId="3" fontId="7" fillId="0" borderId="0" xfId="0" applyNumberFormat="1" applyFont="1" applyFill="1" applyBorder="1" applyAlignment="1">
      <alignment horizontal="center"/>
    </xf>
    <xf numFmtId="3" fontId="20"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7" fillId="0" borderId="0" xfId="0" quotePrefix="1" applyNumberFormat="1" applyFont="1" applyFill="1" applyAlignment="1">
      <alignment horizontal="center" vertical="center"/>
    </xf>
    <xf numFmtId="3" fontId="7"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0" xfId="0" applyNumberFormat="1" applyFont="1" applyFill="1" applyAlignment="1">
      <alignment horizontal="centerContinuous"/>
    </xf>
    <xf numFmtId="3" fontId="7" fillId="0" borderId="0" xfId="0" quotePrefix="1" applyNumberFormat="1" applyFont="1" applyFill="1" applyBorder="1" applyAlignment="1">
      <alignment horizontal="center"/>
    </xf>
    <xf numFmtId="3" fontId="5" fillId="0" borderId="1" xfId="0" applyNumberFormat="1" applyFont="1" applyFill="1" applyBorder="1" applyAlignment="1"/>
    <xf numFmtId="3" fontId="5" fillId="0" borderId="1" xfId="0" applyNumberFormat="1" applyFont="1" applyFill="1" applyBorder="1"/>
    <xf numFmtId="3" fontId="5" fillId="0" borderId="1" xfId="0" applyNumberFormat="1" applyFont="1" applyFill="1" applyBorder="1" applyAlignment="1">
      <alignment horizontal="center"/>
    </xf>
    <xf numFmtId="3" fontId="5" fillId="0" borderId="0" xfId="0" quotePrefix="1" applyNumberFormat="1" applyFont="1" applyFill="1" applyAlignment="1">
      <alignment horizontal="left"/>
    </xf>
    <xf numFmtId="3" fontId="5" fillId="0" borderId="0" xfId="0" applyNumberFormat="1" applyFont="1" applyFill="1" applyAlignment="1">
      <alignment horizontal="right"/>
    </xf>
    <xf numFmtId="37" fontId="5" fillId="0" borderId="0" xfId="0" applyNumberFormat="1" applyFont="1" applyFill="1" applyAlignment="1">
      <alignment horizontal="right"/>
    </xf>
    <xf numFmtId="37" fontId="5" fillId="0" borderId="0" xfId="0" applyNumberFormat="1" applyFont="1" applyFill="1" applyAlignment="1">
      <alignment horizontal="center"/>
    </xf>
    <xf numFmtId="37" fontId="5" fillId="0" borderId="0" xfId="0" applyNumberFormat="1" applyFont="1" applyFill="1" applyBorder="1" applyAlignment="1">
      <alignment horizontal="right"/>
    </xf>
    <xf numFmtId="166" fontId="5" fillId="0" borderId="0" xfId="0" applyNumberFormat="1" applyFont="1" applyFill="1" applyAlignment="1">
      <alignment horizontal="right"/>
    </xf>
    <xf numFmtId="3" fontId="4" fillId="0" borderId="0" xfId="0" applyNumberFormat="1" applyFont="1" applyFill="1" applyBorder="1" applyAlignment="1"/>
    <xf numFmtId="37" fontId="5" fillId="0" borderId="0" xfId="0" applyNumberFormat="1" applyFont="1" applyFill="1" applyBorder="1" applyAlignment="1">
      <alignment horizontal="center"/>
    </xf>
    <xf numFmtId="37" fontId="5" fillId="0" borderId="0" xfId="0" applyNumberFormat="1" applyFont="1" applyFill="1" applyAlignment="1"/>
    <xf numFmtId="37" fontId="19" fillId="0" borderId="0" xfId="0" applyNumberFormat="1" applyFont="1" applyFill="1" applyBorder="1" applyAlignment="1">
      <alignment horizontal="left"/>
    </xf>
    <xf numFmtId="37" fontId="7" fillId="0" borderId="0" xfId="0" applyNumberFormat="1" applyFont="1" applyFill="1" applyAlignment="1"/>
    <xf numFmtId="37" fontId="5" fillId="0" borderId="0" xfId="0" applyNumberFormat="1" applyFont="1" applyFill="1" applyBorder="1" applyAlignment="1"/>
    <xf numFmtId="37" fontId="19" fillId="0" borderId="0" xfId="0" applyNumberFormat="1" applyFont="1" applyFill="1" applyBorder="1" applyAlignment="1"/>
    <xf numFmtId="37" fontId="7" fillId="0" borderId="0" xfId="0" applyNumberFormat="1" applyFont="1" applyFill="1" applyBorder="1" applyAlignment="1"/>
    <xf numFmtId="37" fontId="7" fillId="0" borderId="0" xfId="0" applyNumberFormat="1" applyFont="1" applyFill="1" applyAlignment="1">
      <alignment horizontal="center"/>
    </xf>
    <xf numFmtId="166" fontId="5" fillId="0" borderId="1" xfId="0" applyNumberFormat="1" applyFont="1" applyFill="1" applyBorder="1" applyAlignment="1">
      <alignment horizontal="center"/>
    </xf>
    <xf numFmtId="166" fontId="5" fillId="0" borderId="0" xfId="0" applyNumberFormat="1" applyFont="1" applyFill="1" applyAlignment="1">
      <alignment horizontal="center"/>
    </xf>
    <xf numFmtId="166" fontId="7" fillId="0" borderId="0" xfId="0" applyNumberFormat="1" applyFont="1" applyFill="1" applyAlignment="1">
      <alignment horizontal="right"/>
    </xf>
    <xf numFmtId="37" fontId="7" fillId="0" borderId="0" xfId="0" applyNumberFormat="1" applyFont="1" applyFill="1" applyAlignment="1">
      <alignment horizontal="right"/>
    </xf>
    <xf numFmtId="166" fontId="7" fillId="0" borderId="11" xfId="0" applyNumberFormat="1" applyFont="1" applyFill="1" applyBorder="1" applyAlignment="1"/>
    <xf numFmtId="37" fontId="7" fillId="0" borderId="0" xfId="0" applyNumberFormat="1" applyFont="1" applyFill="1" applyBorder="1" applyAlignment="1">
      <alignment horizontal="center"/>
    </xf>
    <xf numFmtId="37" fontId="5" fillId="0" borderId="0" xfId="0" applyNumberFormat="1" applyFont="1" applyAlignment="1">
      <alignment horizontal="center"/>
    </xf>
    <xf numFmtId="37" fontId="5" fillId="0" borderId="0" xfId="0" applyNumberFormat="1" applyFont="1" applyBorder="1" applyAlignment="1">
      <alignment horizontal="center"/>
    </xf>
    <xf numFmtId="3" fontId="4" fillId="0" borderId="0" xfId="0" applyNumberFormat="1" applyFont="1" applyBorder="1" applyAlignment="1"/>
    <xf numFmtId="37" fontId="7" fillId="0" borderId="0" xfId="0" applyNumberFormat="1" applyFont="1" applyAlignment="1">
      <alignment horizontal="center"/>
    </xf>
    <xf numFmtId="37" fontId="5" fillId="0" borderId="2" xfId="0" applyNumberFormat="1" applyFont="1" applyFill="1" applyBorder="1" applyAlignment="1"/>
    <xf numFmtId="37" fontId="7" fillId="0" borderId="2" xfId="0" applyNumberFormat="1" applyFont="1" applyFill="1" applyBorder="1" applyAlignment="1"/>
    <xf numFmtId="37" fontId="5" fillId="0" borderId="2" xfId="0" applyNumberFormat="1" applyFont="1" applyFill="1" applyBorder="1" applyAlignment="1">
      <alignment horizontal="center"/>
    </xf>
    <xf numFmtId="37" fontId="7" fillId="0" borderId="2" xfId="0" applyNumberFormat="1" applyFont="1" applyFill="1" applyBorder="1" applyAlignment="1">
      <alignment horizontal="center"/>
    </xf>
    <xf numFmtId="37" fontId="7" fillId="0" borderId="2" xfId="0" applyNumberFormat="1" applyFont="1" applyBorder="1" applyAlignment="1">
      <alignment horizontal="center"/>
    </xf>
    <xf numFmtId="3" fontId="5" fillId="0" borderId="0" xfId="0" applyNumberFormat="1" applyFont="1" applyAlignment="1">
      <alignment horizontal="center"/>
    </xf>
    <xf numFmtId="3" fontId="5" fillId="0" borderId="0" xfId="0" applyNumberFormat="1" applyFont="1" applyBorder="1" applyAlignment="1">
      <alignment horizontal="center"/>
    </xf>
    <xf numFmtId="0" fontId="5" fillId="0" borderId="0" xfId="0" applyFont="1" applyFill="1" applyAlignment="1"/>
    <xf numFmtId="3" fontId="19" fillId="0" borderId="0" xfId="0" quotePrefix="1" applyNumberFormat="1" applyFont="1" applyFill="1" applyAlignment="1">
      <alignment horizontal="left"/>
    </xf>
    <xf numFmtId="3" fontId="4" fillId="0" borderId="0" xfId="0" quotePrefix="1" applyNumberFormat="1" applyFont="1" applyFill="1" applyAlignment="1">
      <alignment horizontal="left"/>
    </xf>
    <xf numFmtId="3" fontId="7" fillId="0" borderId="0" xfId="0" applyNumberFormat="1" applyFont="1" applyBorder="1" applyAlignment="1">
      <alignment horizontal="right"/>
    </xf>
    <xf numFmtId="3" fontId="7" fillId="0" borderId="0" xfId="0" applyNumberFormat="1" applyFont="1" applyAlignment="1">
      <alignment horizontal="center" vertical="center"/>
    </xf>
    <xf numFmtId="3" fontId="5" fillId="0" borderId="0" xfId="0" applyNumberFormat="1" applyFont="1" applyAlignment="1">
      <alignment horizontal="center" vertical="center"/>
    </xf>
    <xf numFmtId="3" fontId="5" fillId="0" borderId="0" xfId="0" applyNumberFormat="1" applyFont="1" applyBorder="1" applyAlignment="1">
      <alignment horizontal="center" vertical="center"/>
    </xf>
    <xf numFmtId="3" fontId="4" fillId="0" borderId="0" xfId="0" applyNumberFormat="1" applyFont="1" applyAlignment="1">
      <alignment horizontal="center" vertical="center"/>
    </xf>
    <xf numFmtId="3" fontId="7" fillId="0" borderId="0" xfId="0" applyNumberFormat="1" applyFont="1" applyFill="1" applyAlignment="1">
      <alignment horizontal="centerContinuous"/>
    </xf>
    <xf numFmtId="3" fontId="7" fillId="0" borderId="0" xfId="0" applyNumberFormat="1" applyFont="1" applyBorder="1" applyAlignment="1">
      <alignment horizontal="center"/>
    </xf>
    <xf numFmtId="3" fontId="7" fillId="0" borderId="0" xfId="0" quotePrefix="1" applyNumberFormat="1" applyFont="1" applyBorder="1" applyAlignment="1">
      <alignment horizontal="center"/>
    </xf>
    <xf numFmtId="3" fontId="5" fillId="0" borderId="1" xfId="0" applyNumberFormat="1" applyFont="1" applyBorder="1" applyAlignment="1">
      <alignment horizontal="center"/>
    </xf>
    <xf numFmtId="3" fontId="7" fillId="0" borderId="0" xfId="2" applyNumberFormat="1" applyFont="1" applyAlignment="1"/>
    <xf numFmtId="3" fontId="5" fillId="0" borderId="0" xfId="2" applyNumberFormat="1" applyFont="1" applyAlignment="1"/>
    <xf numFmtId="3" fontId="5" fillId="0" borderId="0" xfId="2" applyNumberFormat="1" applyFont="1" applyAlignment="1">
      <alignment horizontal="center"/>
    </xf>
    <xf numFmtId="3" fontId="5" fillId="0" borderId="0" xfId="2" applyNumberFormat="1" applyFont="1" applyBorder="1" applyAlignment="1">
      <alignment horizontal="center"/>
    </xf>
    <xf numFmtId="3" fontId="23" fillId="0" borderId="0" xfId="2" applyNumberFormat="1" applyFont="1" applyAlignment="1"/>
    <xf numFmtId="3" fontId="7" fillId="0" borderId="0" xfId="2" applyNumberFormat="1" applyFont="1" applyAlignment="1">
      <alignment horizontal="center"/>
    </xf>
    <xf numFmtId="3" fontId="7" fillId="0" borderId="0" xfId="2" applyNumberFormat="1" applyFont="1" applyBorder="1" applyAlignment="1">
      <alignment horizontal="right"/>
    </xf>
    <xf numFmtId="3" fontId="22" fillId="0" borderId="0" xfId="2" applyNumberFormat="1" applyFont="1" applyAlignment="1">
      <alignment horizontal="center" vertical="center"/>
    </xf>
    <xf numFmtId="3" fontId="5" fillId="0" borderId="0" xfId="2" applyNumberFormat="1" applyFont="1" applyAlignment="1">
      <alignment horizontal="center" vertical="center"/>
    </xf>
    <xf numFmtId="3" fontId="23" fillId="0" borderId="0" xfId="2" applyNumberFormat="1" applyFont="1" applyAlignment="1">
      <alignment horizontal="center" vertical="center"/>
    </xf>
    <xf numFmtId="3" fontId="7" fillId="0" borderId="0" xfId="2" applyNumberFormat="1" applyFont="1" applyAlignment="1">
      <alignment horizontal="center" vertical="center"/>
    </xf>
    <xf numFmtId="3" fontId="5" fillId="0" borderId="0" xfId="2" applyNumberFormat="1" applyFont="1" applyBorder="1" applyAlignment="1">
      <alignment horizontal="center" vertical="center"/>
    </xf>
    <xf numFmtId="3" fontId="7" fillId="0" borderId="5" xfId="2" applyNumberFormat="1" applyFont="1" applyBorder="1" applyAlignment="1">
      <alignment horizontal="center"/>
    </xf>
    <xf numFmtId="3" fontId="7" fillId="0" borderId="0" xfId="2" applyNumberFormat="1" applyFont="1" applyBorder="1" applyAlignment="1">
      <alignment horizontal="center"/>
    </xf>
    <xf numFmtId="3" fontId="7" fillId="0" borderId="5" xfId="2" quotePrefix="1" applyNumberFormat="1" applyFont="1" applyBorder="1" applyAlignment="1">
      <alignment horizontal="center"/>
    </xf>
    <xf numFmtId="3" fontId="7" fillId="0" borderId="0" xfId="2" quotePrefix="1" applyNumberFormat="1" applyFont="1" applyBorder="1" applyAlignment="1">
      <alignment horizontal="center"/>
    </xf>
    <xf numFmtId="3" fontId="5" fillId="0" borderId="0" xfId="2" quotePrefix="1" applyNumberFormat="1" applyFont="1" applyAlignment="1">
      <alignment horizontal="left"/>
    </xf>
    <xf numFmtId="3" fontId="5" fillId="0" borderId="0" xfId="2" applyNumberFormat="1" applyFont="1" applyAlignment="1">
      <alignment horizontal="right"/>
    </xf>
    <xf numFmtId="166" fontId="5" fillId="0" borderId="0" xfId="2" quotePrefix="1" applyNumberFormat="1" applyFont="1" applyAlignment="1"/>
    <xf numFmtId="37" fontId="5" fillId="0" borderId="0" xfId="2" applyNumberFormat="1" applyFont="1" applyAlignment="1">
      <alignment horizontal="right"/>
    </xf>
    <xf numFmtId="166" fontId="5" fillId="0" borderId="0" xfId="2" applyNumberFormat="1" applyFont="1" applyAlignment="1">
      <alignment horizontal="right"/>
    </xf>
    <xf numFmtId="166" fontId="5" fillId="0" borderId="0" xfId="2" applyNumberFormat="1" applyFont="1" applyFill="1" applyAlignment="1">
      <alignment horizontal="right"/>
    </xf>
    <xf numFmtId="3" fontId="23" fillId="0" borderId="0" xfId="2" applyNumberFormat="1" applyFont="1" applyBorder="1" applyAlignment="1"/>
    <xf numFmtId="37" fontId="5" fillId="0" borderId="0" xfId="2" applyNumberFormat="1" applyFont="1" applyAlignment="1">
      <alignment horizontal="center"/>
    </xf>
    <xf numFmtId="37" fontId="19" fillId="0" borderId="0" xfId="2" applyNumberFormat="1" applyFont="1" applyBorder="1" applyAlignment="1">
      <alignment horizontal="left"/>
    </xf>
    <xf numFmtId="37" fontId="5" fillId="0" borderId="0" xfId="2" applyNumberFormat="1" applyFont="1" applyAlignment="1"/>
    <xf numFmtId="37" fontId="5" fillId="0" borderId="0" xfId="2" applyNumberFormat="1" applyFont="1" applyBorder="1" applyAlignment="1"/>
    <xf numFmtId="37" fontId="19" fillId="0" borderId="0" xfId="2" applyNumberFormat="1" applyFont="1" applyBorder="1" applyAlignment="1"/>
    <xf numFmtId="166" fontId="5" fillId="0" borderId="5" xfId="2" quotePrefix="1" applyNumberFormat="1" applyFont="1" applyBorder="1" applyAlignment="1"/>
    <xf numFmtId="166" fontId="5" fillId="0" borderId="5" xfId="2" applyNumberFormat="1" applyFont="1" applyFill="1" applyBorder="1" applyAlignment="1">
      <alignment horizontal="right"/>
    </xf>
    <xf numFmtId="3" fontId="7" fillId="0" borderId="0" xfId="2" quotePrefix="1" applyNumberFormat="1" applyFont="1" applyAlignment="1">
      <alignment horizontal="left"/>
    </xf>
    <xf numFmtId="166" fontId="7" fillId="0" borderId="9" xfId="2" applyNumberFormat="1" applyFont="1" applyBorder="1" applyAlignment="1"/>
    <xf numFmtId="37" fontId="7" fillId="0" borderId="0" xfId="2" applyNumberFormat="1" applyFont="1" applyAlignment="1"/>
    <xf numFmtId="37" fontId="7" fillId="0" borderId="0" xfId="2" applyNumberFormat="1" applyFont="1" applyAlignment="1">
      <alignment horizontal="center"/>
    </xf>
    <xf numFmtId="166" fontId="7" fillId="0" borderId="9" xfId="2" applyNumberFormat="1" applyFont="1" applyBorder="1" applyAlignment="1">
      <alignment horizontal="right"/>
    </xf>
    <xf numFmtId="37" fontId="7" fillId="0" borderId="0" xfId="2" applyNumberFormat="1" applyFont="1" applyBorder="1" applyAlignment="1">
      <alignment horizontal="right"/>
    </xf>
    <xf numFmtId="166" fontId="5" fillId="0" borderId="0" xfId="2" applyNumberFormat="1" applyFont="1" applyAlignment="1"/>
    <xf numFmtId="166" fontId="5" fillId="0" borderId="0" xfId="2" applyNumberFormat="1" applyFont="1" applyAlignment="1">
      <alignment horizontal="center"/>
    </xf>
    <xf numFmtId="37" fontId="5" fillId="0" borderId="0" xfId="2" applyNumberFormat="1" applyFont="1" applyBorder="1" applyAlignment="1">
      <alignment horizontal="center"/>
    </xf>
    <xf numFmtId="3" fontId="5" fillId="0" borderId="0" xfId="2" applyNumberFormat="1" applyFont="1" applyAlignment="1">
      <alignment vertical="center"/>
    </xf>
    <xf numFmtId="37" fontId="5" fillId="0" borderId="0" xfId="2" quotePrefix="1" applyNumberFormat="1" applyFont="1" applyBorder="1" applyAlignment="1">
      <alignment horizontal="left"/>
    </xf>
    <xf numFmtId="37" fontId="5" fillId="0" borderId="0" xfId="2" applyNumberFormat="1" applyFont="1" applyBorder="1" applyAlignment="1">
      <alignment horizontal="right"/>
    </xf>
    <xf numFmtId="3" fontId="5" fillId="0" borderId="0" xfId="2" applyNumberFormat="1" applyFont="1" applyAlignment="1">
      <alignment horizontal="left" vertical="center"/>
    </xf>
    <xf numFmtId="166" fontId="5" fillId="0" borderId="5" xfId="2" applyNumberFormat="1" applyFont="1" applyBorder="1" applyAlignment="1">
      <alignment horizontal="right"/>
    </xf>
    <xf numFmtId="166" fontId="5" fillId="0" borderId="0" xfId="2" quotePrefix="1" applyNumberFormat="1" applyFont="1" applyAlignment="1">
      <alignment horizontal="right"/>
    </xf>
    <xf numFmtId="166" fontId="5" fillId="0" borderId="5" xfId="2" quotePrefix="1" applyNumberFormat="1" applyFont="1" applyBorder="1" applyAlignment="1">
      <alignment horizontal="right"/>
    </xf>
    <xf numFmtId="166" fontId="7" fillId="0" borderId="5" xfId="2" applyNumberFormat="1" applyFont="1" applyBorder="1" applyAlignment="1"/>
    <xf numFmtId="166" fontId="7" fillId="0" borderId="5" xfId="2" applyNumberFormat="1" applyFont="1" applyBorder="1" applyAlignment="1">
      <alignment horizontal="right"/>
    </xf>
    <xf numFmtId="166" fontId="7" fillId="0" borderId="0" xfId="2" applyNumberFormat="1" applyFont="1" applyAlignment="1"/>
    <xf numFmtId="166" fontId="7" fillId="0" borderId="0" xfId="2" applyNumberFormat="1" applyFont="1" applyAlignment="1">
      <alignment horizontal="right"/>
    </xf>
    <xf numFmtId="37" fontId="7" fillId="0" borderId="0" xfId="2" applyNumberFormat="1" applyFont="1" applyBorder="1" applyAlignment="1">
      <alignment horizontal="center"/>
    </xf>
    <xf numFmtId="0" fontId="23" fillId="0" borderId="0" xfId="2" applyAlignment="1"/>
    <xf numFmtId="3" fontId="5" fillId="0" borderId="0" xfId="2" quotePrefix="1" applyNumberFormat="1" applyFont="1" applyAlignment="1"/>
    <xf numFmtId="3" fontId="23" fillId="0" borderId="0" xfId="2" quotePrefix="1" applyNumberFormat="1" applyFont="1" applyAlignment="1">
      <alignment horizontal="left"/>
    </xf>
    <xf numFmtId="3" fontId="12" fillId="0" borderId="0" xfId="0" applyNumberFormat="1" applyFont="1" applyFill="1" applyAlignment="1"/>
    <xf numFmtId="0" fontId="16" fillId="0" borderId="0" xfId="0" applyNumberFormat="1" applyFont="1" applyFill="1" applyAlignment="1"/>
    <xf numFmtId="0" fontId="12" fillId="0" borderId="0" xfId="0" applyNumberFormat="1" applyFont="1" applyFill="1" applyAlignment="1"/>
    <xf numFmtId="0" fontId="16" fillId="0" borderId="0" xfId="0" applyNumberFormat="1" applyFont="1" applyFill="1" applyAlignment="1">
      <alignment horizontal="right"/>
    </xf>
    <xf numFmtId="3" fontId="16" fillId="0" borderId="0" xfId="0" applyNumberFormat="1" applyFont="1" applyFill="1" applyAlignment="1">
      <alignment horizontal="right"/>
    </xf>
    <xf numFmtId="0" fontId="16" fillId="0" borderId="0" xfId="0" quotePrefix="1" applyNumberFormat="1" applyFont="1" applyFill="1" applyAlignment="1">
      <alignment horizontal="left"/>
    </xf>
    <xf numFmtId="3" fontId="12" fillId="0" borderId="0" xfId="0" quotePrefix="1" applyNumberFormat="1" applyFont="1" applyFill="1" applyAlignment="1">
      <alignment horizontal="center"/>
    </xf>
    <xf numFmtId="0" fontId="16" fillId="0" borderId="0" xfId="0" applyNumberFormat="1" applyFont="1" applyFill="1" applyAlignment="1">
      <alignment horizontal="center"/>
    </xf>
    <xf numFmtId="3" fontId="16" fillId="0" borderId="0" xfId="0" applyNumberFormat="1" applyFont="1" applyFill="1" applyAlignment="1"/>
    <xf numFmtId="3" fontId="16" fillId="0" borderId="0" xfId="0" applyNumberFormat="1" applyFont="1" applyFill="1" applyAlignment="1">
      <alignment horizontal="center"/>
    </xf>
    <xf numFmtId="0" fontId="16" fillId="0" borderId="0" xfId="0" applyNumberFormat="1" applyFont="1" applyFill="1" applyAlignment="1">
      <alignment horizontal="centerContinuous"/>
    </xf>
    <xf numFmtId="0" fontId="16" fillId="0" borderId="1" xfId="0" applyNumberFormat="1" applyFont="1" applyFill="1" applyBorder="1" applyAlignment="1"/>
    <xf numFmtId="171" fontId="16" fillId="0" borderId="5" xfId="0" quotePrefix="1" applyNumberFormat="1" applyFont="1" applyFill="1" applyBorder="1" applyAlignment="1">
      <alignment horizontal="center"/>
    </xf>
    <xf numFmtId="171" fontId="16" fillId="0" borderId="5" xfId="0" applyNumberFormat="1" applyFont="1" applyFill="1" applyBorder="1" applyAlignment="1">
      <alignment horizontal="center"/>
    </xf>
    <xf numFmtId="0" fontId="16" fillId="0" borderId="0" xfId="0" applyNumberFormat="1" applyFont="1" applyFill="1" applyBorder="1" applyAlignment="1">
      <alignment horizontal="center"/>
    </xf>
    <xf numFmtId="0" fontId="12" fillId="0" borderId="1" xfId="0" applyNumberFormat="1" applyFont="1" applyFill="1" applyBorder="1" applyAlignment="1"/>
    <xf numFmtId="0" fontId="12" fillId="0" borderId="0" xfId="0" applyNumberFormat="1" applyFont="1" applyFill="1" applyBorder="1" applyAlignment="1"/>
    <xf numFmtId="0" fontId="12" fillId="0" borderId="0" xfId="0" quotePrefix="1" applyNumberFormat="1" applyFont="1" applyFill="1" applyAlignment="1">
      <alignment horizontal="left"/>
    </xf>
    <xf numFmtId="166" fontId="12" fillId="0" borderId="0" xfId="0" applyNumberFormat="1" applyFont="1" applyFill="1" applyAlignment="1">
      <alignment horizontal="center"/>
    </xf>
    <xf numFmtId="166" fontId="12" fillId="0" borderId="0" xfId="0" applyNumberFormat="1" applyFont="1" applyFill="1" applyAlignment="1">
      <alignment horizontal="right"/>
    </xf>
    <xf numFmtId="166" fontId="12" fillId="0" borderId="0" xfId="0" applyNumberFormat="1" applyFont="1" applyFill="1" applyAlignment="1"/>
    <xf numFmtId="166" fontId="12" fillId="0" borderId="0" xfId="0" quotePrefix="1" applyNumberFormat="1" applyFont="1" applyFill="1" applyAlignment="1">
      <alignment horizontal="center"/>
    </xf>
    <xf numFmtId="37" fontId="12" fillId="0" borderId="0" xfId="0" applyNumberFormat="1" applyFont="1" applyFill="1" applyAlignment="1">
      <alignment horizontal="right"/>
    </xf>
    <xf numFmtId="37" fontId="12" fillId="0" borderId="0" xfId="0" applyNumberFormat="1" applyFont="1" applyFill="1" applyAlignment="1"/>
    <xf numFmtId="37" fontId="12" fillId="0" borderId="0" xfId="0" applyNumberFormat="1" applyFont="1" applyFill="1" applyAlignment="1">
      <alignment horizontal="center"/>
    </xf>
    <xf numFmtId="37" fontId="12" fillId="0" borderId="0" xfId="0" applyNumberFormat="1" applyFont="1" applyFill="1" applyBorder="1" applyAlignment="1">
      <alignment horizontal="right"/>
    </xf>
    <xf numFmtId="37" fontId="12" fillId="0" borderId="0" xfId="0" applyNumberFormat="1" applyFont="1" applyFill="1" applyBorder="1" applyAlignment="1"/>
    <xf numFmtId="166" fontId="16" fillId="0" borderId="1" xfId="0" applyNumberFormat="1" applyFont="1" applyFill="1" applyBorder="1" applyAlignment="1"/>
    <xf numFmtId="37" fontId="16" fillId="0" borderId="0" xfId="0" applyNumberFormat="1" applyFont="1" applyFill="1" applyAlignment="1"/>
    <xf numFmtId="37" fontId="16" fillId="0" borderId="0" xfId="0" applyNumberFormat="1" applyFont="1" applyFill="1" applyBorder="1" applyAlignment="1"/>
    <xf numFmtId="166" fontId="16" fillId="0" borderId="1" xfId="0" applyNumberFormat="1" applyFont="1" applyFill="1" applyBorder="1" applyAlignment="1">
      <alignment horizontal="center"/>
    </xf>
    <xf numFmtId="166" fontId="12" fillId="0" borderId="1" xfId="0" applyNumberFormat="1" applyFont="1" applyFill="1" applyBorder="1" applyAlignment="1"/>
    <xf numFmtId="166" fontId="16" fillId="0" borderId="0" xfId="0" applyNumberFormat="1" applyFont="1" applyFill="1" applyAlignment="1"/>
    <xf numFmtId="166" fontId="16" fillId="0" borderId="0" xfId="0" applyNumberFormat="1" applyFont="1" applyFill="1" applyAlignment="1">
      <alignment horizontal="center"/>
    </xf>
    <xf numFmtId="166" fontId="12" fillId="0" borderId="0" xfId="0" applyNumberFormat="1" applyFont="1" applyFill="1" applyBorder="1" applyAlignment="1">
      <alignment horizontal="right"/>
    </xf>
    <xf numFmtId="37" fontId="12" fillId="0" borderId="0" xfId="0" applyNumberFormat="1" applyFont="1" applyFill="1" applyBorder="1" applyAlignment="1">
      <alignment horizontal="center"/>
    </xf>
    <xf numFmtId="166" fontId="12" fillId="0" borderId="5" xfId="0" applyNumberFormat="1" applyFont="1" applyFill="1" applyBorder="1" applyAlignment="1">
      <alignment horizontal="center"/>
    </xf>
    <xf numFmtId="37" fontId="16" fillId="0" borderId="0" xfId="0" applyNumberFormat="1" applyFont="1" applyFill="1" applyBorder="1" applyAlignment="1">
      <alignment horizontal="center"/>
    </xf>
    <xf numFmtId="0" fontId="13" fillId="0" borderId="0" xfId="0" applyNumberFormat="1" applyFont="1" applyFill="1" applyAlignment="1"/>
    <xf numFmtId="0" fontId="16" fillId="0" borderId="0" xfId="0" quotePrefix="1" applyNumberFormat="1" applyFont="1" applyFill="1" applyAlignment="1" applyProtection="1">
      <alignment horizontal="left"/>
      <protection locked="0"/>
    </xf>
    <xf numFmtId="166" fontId="16" fillId="0" borderId="0" xfId="0" applyNumberFormat="1" applyFont="1" applyFill="1" applyAlignment="1">
      <alignment horizontal="right"/>
    </xf>
    <xf numFmtId="37" fontId="12" fillId="0" borderId="0" xfId="0" quotePrefix="1" applyNumberFormat="1" applyFont="1" applyFill="1" applyAlignment="1"/>
    <xf numFmtId="3" fontId="16" fillId="0" borderId="0" xfId="0" applyNumberFormat="1" applyFont="1" applyFill="1" applyBorder="1" applyAlignment="1">
      <alignment horizontal="center"/>
    </xf>
    <xf numFmtId="0" fontId="7" fillId="0" borderId="0" xfId="0" applyNumberFormat="1" applyFont="1" applyBorder="1" applyAlignment="1">
      <alignment horizontal="right"/>
    </xf>
    <xf numFmtId="3" fontId="9" fillId="0" borderId="0" xfId="0" quotePrefix="1" applyNumberFormat="1" applyFont="1" applyFill="1" applyAlignment="1">
      <alignment horizontal="left"/>
    </xf>
    <xf numFmtId="0" fontId="5" fillId="0" borderId="0" xfId="0" applyNumberFormat="1" applyFont="1" applyFill="1" applyAlignment="1">
      <alignment horizontal="left"/>
    </xf>
    <xf numFmtId="0" fontId="5" fillId="0" borderId="0" xfId="0" quotePrefix="1" applyNumberFormat="1" applyFont="1" applyFill="1" applyAlignment="1">
      <alignment horizontal="left"/>
    </xf>
    <xf numFmtId="166" fontId="5" fillId="0" borderId="0" xfId="3" applyNumberFormat="1" applyFont="1" applyAlignment="1">
      <alignment horizontal="center"/>
    </xf>
    <xf numFmtId="166" fontId="5" fillId="0" borderId="0" xfId="3" applyNumberFormat="1" applyFont="1" applyAlignment="1">
      <alignment horizontal="right"/>
    </xf>
    <xf numFmtId="166" fontId="5" fillId="0" borderId="0" xfId="3" quotePrefix="1" applyNumberFormat="1" applyFont="1" applyAlignment="1">
      <alignment horizontal="left"/>
    </xf>
    <xf numFmtId="166" fontId="5" fillId="0" borderId="0" xfId="3" applyNumberFormat="1" applyFont="1" applyFill="1" applyAlignment="1"/>
    <xf numFmtId="166" fontId="7" fillId="0" borderId="0" xfId="3" quotePrefix="1" applyNumberFormat="1" applyFont="1" applyAlignment="1">
      <alignment horizontal="center"/>
    </xf>
    <xf numFmtId="166" fontId="5" fillId="0" borderId="0" xfId="3" applyNumberFormat="1" applyFont="1" applyAlignment="1"/>
    <xf numFmtId="166" fontId="5" fillId="0" borderId="0" xfId="3" applyNumberFormat="1" applyFont="1" applyFill="1" applyAlignment="1">
      <alignment horizontal="right"/>
    </xf>
    <xf numFmtId="166" fontId="5" fillId="0" borderId="5" xfId="3" applyNumberFormat="1" applyFont="1" applyBorder="1" applyAlignment="1">
      <alignment horizontal="center"/>
    </xf>
    <xf numFmtId="166" fontId="7" fillId="0" borderId="9" xfId="3" applyNumberFormat="1" applyFont="1" applyBorder="1" applyAlignment="1"/>
    <xf numFmtId="166" fontId="7" fillId="0" borderId="0" xfId="3" applyNumberFormat="1" applyFont="1" applyAlignment="1"/>
    <xf numFmtId="166" fontId="7" fillId="0" borderId="0" xfId="3" quotePrefix="1" applyNumberFormat="1" applyFont="1" applyAlignment="1">
      <alignment horizontal="left"/>
    </xf>
    <xf numFmtId="166" fontId="7" fillId="0" borderId="0" xfId="3" quotePrefix="1" applyNumberFormat="1" applyFont="1" applyAlignment="1"/>
    <xf numFmtId="166" fontId="5" fillId="0" borderId="0" xfId="3" applyNumberFormat="1" applyFont="1" applyAlignment="1">
      <alignment vertical="center"/>
    </xf>
    <xf numFmtId="166" fontId="5" fillId="0" borderId="0" xfId="3" applyNumberFormat="1" applyFont="1" applyFill="1" applyAlignment="1">
      <alignment horizontal="center"/>
    </xf>
    <xf numFmtId="166" fontId="5" fillId="0" borderId="0" xfId="3" quotePrefix="1" applyNumberFormat="1" applyFont="1" applyFill="1" applyAlignment="1">
      <alignment horizontal="left"/>
    </xf>
    <xf numFmtId="166" fontId="7" fillId="0" borderId="0" xfId="3" applyNumberFormat="1" applyFont="1" applyBorder="1" applyAlignment="1"/>
    <xf numFmtId="166" fontId="7" fillId="0" borderId="5" xfId="3" applyNumberFormat="1" applyFont="1" applyBorder="1" applyAlignment="1"/>
    <xf numFmtId="166" fontId="5" fillId="0" borderId="0" xfId="3" applyNumberFormat="1" applyFont="1" applyBorder="1" applyAlignment="1"/>
    <xf numFmtId="166" fontId="5" fillId="0" borderId="0" xfId="3" quotePrefix="1" applyNumberFormat="1" applyFont="1" applyFill="1" applyAlignment="1">
      <alignment horizontal="center"/>
    </xf>
    <xf numFmtId="166" fontId="5" fillId="0" borderId="0" xfId="3" applyNumberFormat="1" applyFont="1" applyFill="1" applyBorder="1" applyAlignment="1"/>
    <xf numFmtId="166" fontId="5" fillId="0" borderId="0" xfId="3" applyNumberFormat="1" applyFont="1" applyFill="1" applyBorder="1" applyAlignment="1">
      <alignment horizontal="center"/>
    </xf>
    <xf numFmtId="166" fontId="7" fillId="0" borderId="0" xfId="3" applyNumberFormat="1" applyFont="1" applyAlignment="1">
      <alignment horizontal="center"/>
    </xf>
    <xf numFmtId="166" fontId="7" fillId="0" borderId="0" xfId="3" applyNumberFormat="1" applyFont="1" applyAlignment="1">
      <alignment horizontal="right"/>
    </xf>
    <xf numFmtId="166" fontId="5" fillId="0" borderId="0" xfId="3" applyNumberFormat="1" applyFont="1" applyAlignment="1">
      <alignment horizontal="left"/>
    </xf>
    <xf numFmtId="166" fontId="4" fillId="0" borderId="0" xfId="3" applyNumberFormat="1" applyFont="1" applyAlignment="1"/>
    <xf numFmtId="166" fontId="10" fillId="0" borderId="0" xfId="3" applyNumberFormat="1" applyFont="1" applyAlignment="1">
      <alignment horizontal="right"/>
    </xf>
    <xf numFmtId="166" fontId="7" fillId="0" borderId="0" xfId="3" applyNumberFormat="1" applyFont="1" applyFill="1" applyAlignment="1"/>
    <xf numFmtId="166" fontId="7" fillId="0" borderId="0" xfId="3" applyNumberFormat="1" applyFont="1" applyFill="1" applyBorder="1" applyAlignment="1">
      <alignment horizontal="center"/>
    </xf>
    <xf numFmtId="166" fontId="7" fillId="0" borderId="5" xfId="3" applyNumberFormat="1" applyFont="1" applyFill="1" applyBorder="1" applyAlignment="1">
      <alignment horizontal="center"/>
    </xf>
    <xf numFmtId="166" fontId="7" fillId="0" borderId="5" xfId="3" quotePrefix="1" applyNumberFormat="1" applyFont="1" applyFill="1" applyBorder="1" applyAlignment="1">
      <alignment horizontal="center"/>
    </xf>
    <xf numFmtId="166" fontId="7" fillId="0" borderId="0" xfId="3" applyNumberFormat="1" applyFont="1" applyFill="1" applyAlignment="1">
      <alignment horizontal="right"/>
    </xf>
    <xf numFmtId="166" fontId="7" fillId="0" borderId="0" xfId="3" quotePrefix="1" applyNumberFormat="1" applyFont="1" applyFill="1" applyBorder="1" applyAlignment="1">
      <alignment horizontal="center"/>
    </xf>
    <xf numFmtId="166" fontId="7" fillId="0" borderId="0" xfId="3" applyNumberFormat="1" applyFont="1" applyFill="1" applyBorder="1" applyAlignment="1"/>
    <xf numFmtId="166" fontId="7" fillId="0" borderId="0" xfId="3" quotePrefix="1" applyNumberFormat="1" applyFont="1" applyFill="1" applyBorder="1" applyAlignment="1">
      <alignment horizontal="right"/>
    </xf>
    <xf numFmtId="166" fontId="24" fillId="0" borderId="0" xfId="3" applyNumberFormat="1" applyFont="1" applyFill="1"/>
    <xf numFmtId="0" fontId="15" fillId="0" borderId="0" xfId="6" applyNumberFormat="1" applyFont="1"/>
    <xf numFmtId="37" fontId="15" fillId="0" borderId="0" xfId="6" applyNumberFormat="1" applyFont="1"/>
    <xf numFmtId="37" fontId="15" fillId="0" borderId="0" xfId="6" applyNumberFormat="1" applyFont="1" applyBorder="1"/>
    <xf numFmtId="37" fontId="5" fillId="0" borderId="0" xfId="6" applyNumberFormat="1" applyBorder="1"/>
    <xf numFmtId="37" fontId="15" fillId="0" borderId="0" xfId="6" applyNumberFormat="1" applyFont="1" applyBorder="1" applyAlignment="1"/>
    <xf numFmtId="0" fontId="4" fillId="0" borderId="0" xfId="6" applyNumberFormat="1" applyFont="1" applyAlignment="1"/>
    <xf numFmtId="37" fontId="4" fillId="0" borderId="0" xfId="6" applyNumberFormat="1" applyFont="1" applyAlignment="1"/>
    <xf numFmtId="37" fontId="4" fillId="0" borderId="0" xfId="6" applyNumberFormat="1" applyFont="1" applyBorder="1" applyAlignment="1"/>
    <xf numFmtId="37" fontId="10" fillId="0" borderId="0" xfId="6" applyNumberFormat="1" applyFont="1" applyBorder="1" applyAlignment="1">
      <alignment horizontal="right"/>
    </xf>
    <xf numFmtId="37" fontId="16" fillId="0" borderId="0" xfId="6" applyNumberFormat="1" applyFont="1" applyBorder="1" applyAlignment="1">
      <alignment horizontal="right"/>
    </xf>
    <xf numFmtId="37" fontId="25" fillId="0" borderId="0" xfId="6" quotePrefix="1" applyNumberFormat="1" applyFont="1" applyBorder="1" applyAlignment="1">
      <alignment horizontal="right"/>
    </xf>
    <xf numFmtId="3" fontId="4" fillId="0" borderId="0" xfId="6" applyNumberFormat="1" applyFont="1" applyAlignment="1"/>
    <xf numFmtId="0" fontId="12" fillId="0" borderId="0" xfId="6" applyNumberFormat="1" applyFont="1" applyAlignment="1"/>
    <xf numFmtId="0" fontId="26" fillId="0" borderId="0" xfId="6" applyNumberFormat="1" applyFont="1" applyAlignment="1"/>
    <xf numFmtId="0" fontId="5" fillId="0" borderId="0" xfId="6" applyNumberFormat="1" applyFont="1" applyAlignment="1"/>
    <xf numFmtId="37" fontId="7" fillId="0" borderId="0" xfId="6" applyNumberFormat="1" applyFont="1" applyBorder="1" applyAlignment="1">
      <alignment horizontal="centerContinuous"/>
    </xf>
    <xf numFmtId="37" fontId="7" fillId="0" borderId="0" xfId="6" applyNumberFormat="1" applyFont="1" applyBorder="1" applyAlignment="1"/>
    <xf numFmtId="37" fontId="7" fillId="0" borderId="0" xfId="6" applyNumberFormat="1" applyFont="1" applyBorder="1" applyAlignment="1">
      <alignment horizontal="left"/>
    </xf>
    <xf numFmtId="37" fontId="7" fillId="0" borderId="0" xfId="6" applyNumberFormat="1" applyFont="1" applyBorder="1" applyAlignment="1">
      <alignment horizontal="center"/>
    </xf>
    <xf numFmtId="37" fontId="7" fillId="0" borderId="0" xfId="6" applyNumberFormat="1" applyFont="1" applyAlignment="1"/>
    <xf numFmtId="37" fontId="7" fillId="0" borderId="0" xfId="6" applyNumberFormat="1" applyFont="1" applyAlignment="1">
      <alignment horizontal="center"/>
    </xf>
    <xf numFmtId="37" fontId="7" fillId="0" borderId="0" xfId="6" quotePrefix="1" applyNumberFormat="1" applyFont="1" applyBorder="1" applyAlignment="1">
      <alignment horizontal="center"/>
    </xf>
    <xf numFmtId="37" fontId="27" fillId="0" borderId="0" xfId="6" quotePrefix="1" applyNumberFormat="1" applyFont="1" applyBorder="1" applyAlignment="1">
      <alignment horizontal="centerContinuous"/>
    </xf>
    <xf numFmtId="37" fontId="27" fillId="0" borderId="0" xfId="6" applyNumberFormat="1" applyFont="1" applyBorder="1" applyAlignment="1">
      <alignment horizontal="centerContinuous"/>
    </xf>
    <xf numFmtId="37" fontId="7" fillId="0" borderId="0" xfId="6" applyNumberFormat="1" applyFont="1" applyFill="1" applyAlignment="1">
      <alignment horizontal="center"/>
    </xf>
    <xf numFmtId="37" fontId="7" fillId="0" borderId="5" xfId="6" applyNumberFormat="1" applyFont="1" applyBorder="1" applyAlignment="1">
      <alignment horizontal="center"/>
    </xf>
    <xf numFmtId="37" fontId="7" fillId="0" borderId="0" xfId="6" quotePrefix="1" applyNumberFormat="1" applyFont="1" applyAlignment="1">
      <alignment horizontal="center"/>
    </xf>
    <xf numFmtId="37" fontId="4" fillId="0" borderId="1" xfId="6" applyNumberFormat="1" applyFont="1" applyBorder="1" applyAlignment="1"/>
    <xf numFmtId="0" fontId="7" fillId="0" borderId="0" xfId="6" applyNumberFormat="1" applyFont="1" applyAlignment="1"/>
    <xf numFmtId="37" fontId="5" fillId="0" borderId="0" xfId="6" applyNumberFormat="1" applyFont="1" applyAlignment="1"/>
    <xf numFmtId="37" fontId="5" fillId="0" borderId="0" xfId="6" applyNumberFormat="1" applyFont="1" applyBorder="1" applyAlignment="1"/>
    <xf numFmtId="0" fontId="5" fillId="0" borderId="0" xfId="6" quotePrefix="1" applyNumberFormat="1" applyFont="1" applyAlignment="1">
      <alignment horizontal="left"/>
    </xf>
    <xf numFmtId="0" fontId="5" fillId="0" borderId="0" xfId="6" applyNumberFormat="1" applyFont="1" applyAlignment="1">
      <alignment horizontal="right"/>
    </xf>
    <xf numFmtId="166" fontId="5" fillId="0" borderId="0" xfId="6" applyNumberFormat="1" applyFont="1" applyAlignment="1"/>
    <xf numFmtId="37" fontId="5" fillId="0" borderId="0" xfId="6" applyNumberFormat="1" applyFont="1" applyAlignment="1">
      <alignment horizontal="right"/>
    </xf>
    <xf numFmtId="166" fontId="5" fillId="0" borderId="0" xfId="6" applyNumberFormat="1" applyFont="1" applyAlignment="1">
      <alignment horizontal="right"/>
    </xf>
    <xf numFmtId="37" fontId="5" fillId="0" borderId="0" xfId="6" applyNumberFormat="1" applyFont="1" applyBorder="1" applyAlignment="1">
      <alignment horizontal="right"/>
    </xf>
    <xf numFmtId="37" fontId="18" fillId="0" borderId="0" xfId="6" applyNumberFormat="1" applyFont="1" applyBorder="1" applyAlignment="1"/>
    <xf numFmtId="166" fontId="5" fillId="0" borderId="0" xfId="6" applyNumberFormat="1" applyFont="1" applyBorder="1" applyAlignment="1"/>
    <xf numFmtId="166" fontId="5" fillId="0" borderId="0" xfId="6" quotePrefix="1" applyNumberFormat="1" applyFont="1" applyAlignment="1">
      <alignment horizontal="right"/>
    </xf>
    <xf numFmtId="166" fontId="5" fillId="0" borderId="0" xfId="6" applyNumberFormat="1" applyFont="1" applyBorder="1" applyAlignment="1">
      <alignment horizontal="right"/>
    </xf>
    <xf numFmtId="0" fontId="7" fillId="0" borderId="0" xfId="6" quotePrefix="1" applyNumberFormat="1" applyFont="1" applyAlignment="1">
      <alignment horizontal="left"/>
    </xf>
    <xf numFmtId="166" fontId="7" fillId="0" borderId="1" xfId="6" applyNumberFormat="1" applyFont="1" applyBorder="1" applyAlignment="1"/>
    <xf numFmtId="166" fontId="7" fillId="0" borderId="11" xfId="6" applyNumberFormat="1" applyFont="1" applyBorder="1" applyAlignment="1"/>
    <xf numFmtId="166" fontId="5" fillId="0" borderId="1" xfId="6" applyNumberFormat="1" applyFont="1" applyBorder="1" applyAlignment="1"/>
    <xf numFmtId="37" fontId="5" fillId="0" borderId="0" xfId="6" quotePrefix="1" applyNumberFormat="1" applyFont="1" applyBorder="1" applyAlignment="1">
      <alignment horizontal="center"/>
    </xf>
    <xf numFmtId="0" fontId="7" fillId="0" borderId="0" xfId="6" applyNumberFormat="1" applyFont="1" applyAlignment="1">
      <alignment horizontal="right"/>
    </xf>
    <xf numFmtId="166" fontId="7" fillId="0" borderId="0" xfId="6" applyNumberFormat="1" applyFont="1" applyBorder="1" applyAlignment="1"/>
    <xf numFmtId="37" fontId="7" fillId="0" borderId="0" xfId="6" applyNumberFormat="1" applyFont="1" applyAlignment="1">
      <alignment horizontal="right"/>
    </xf>
    <xf numFmtId="37" fontId="7" fillId="0" borderId="0" xfId="6" applyNumberFormat="1" applyFont="1" applyBorder="1" applyAlignment="1">
      <alignment horizontal="right"/>
    </xf>
    <xf numFmtId="0" fontId="5" fillId="0" borderId="0" xfId="6"/>
    <xf numFmtId="166" fontId="5" fillId="0" borderId="0" xfId="6" applyNumberFormat="1" applyBorder="1"/>
    <xf numFmtId="37" fontId="5" fillId="0" borderId="0" xfId="6" applyNumberFormat="1"/>
    <xf numFmtId="3" fontId="5" fillId="0" borderId="0" xfId="6" applyNumberFormat="1" applyFont="1" applyAlignment="1"/>
    <xf numFmtId="166" fontId="7" fillId="0" borderId="0" xfId="6" applyNumberFormat="1" applyFont="1" applyBorder="1"/>
    <xf numFmtId="166" fontId="7" fillId="0" borderId="0" xfId="6" applyNumberFormat="1" applyFont="1" applyAlignment="1"/>
    <xf numFmtId="3" fontId="5" fillId="0" borderId="0" xfId="6" applyNumberFormat="1" applyFont="1" applyBorder="1" applyAlignment="1"/>
    <xf numFmtId="3" fontId="7" fillId="0" borderId="0" xfId="6" applyNumberFormat="1" applyFont="1" applyAlignment="1">
      <alignment horizontal="right"/>
    </xf>
    <xf numFmtId="3" fontId="7" fillId="0" borderId="0" xfId="6" applyNumberFormat="1" applyFont="1" applyBorder="1" applyAlignment="1">
      <alignment horizontal="right"/>
    </xf>
    <xf numFmtId="3" fontId="5" fillId="0" borderId="2" xfId="6" applyNumberFormat="1" applyFont="1" applyBorder="1" applyAlignment="1"/>
    <xf numFmtId="3" fontId="7" fillId="0" borderId="0" xfId="6" quotePrefix="1" applyNumberFormat="1" applyFont="1" applyAlignment="1">
      <alignment horizontal="left"/>
    </xf>
    <xf numFmtId="37" fontId="15" fillId="0" borderId="0" xfId="6" applyNumberFormat="1" applyFont="1" applyFill="1"/>
    <xf numFmtId="37" fontId="4" fillId="0" borderId="0" xfId="6" applyNumberFormat="1" applyFont="1" applyFill="1" applyAlignment="1"/>
    <xf numFmtId="37" fontId="7" fillId="0" borderId="0" xfId="6" applyNumberFormat="1" applyFont="1" applyFill="1" applyBorder="1" applyAlignment="1"/>
    <xf numFmtId="37" fontId="7" fillId="0" borderId="0" xfId="6" applyNumberFormat="1" applyFont="1" applyFill="1" applyAlignment="1"/>
    <xf numFmtId="37" fontId="7" fillId="0" borderId="0" xfId="6" applyNumberFormat="1" applyFont="1" applyFill="1" applyBorder="1" applyAlignment="1">
      <alignment horizontal="center"/>
    </xf>
    <xf numFmtId="37" fontId="7" fillId="0" borderId="5" xfId="6" applyNumberFormat="1" applyFont="1" applyFill="1" applyBorder="1" applyAlignment="1">
      <alignment horizontal="center"/>
    </xf>
    <xf numFmtId="37" fontId="7" fillId="0" borderId="0" xfId="6" quotePrefix="1" applyNumberFormat="1" applyFont="1" applyFill="1" applyAlignment="1">
      <alignment horizontal="center"/>
    </xf>
    <xf numFmtId="37" fontId="4" fillId="0" borderId="1" xfId="6" applyNumberFormat="1" applyFont="1" applyFill="1" applyBorder="1" applyAlignment="1"/>
    <xf numFmtId="37" fontId="5" fillId="0" borderId="0" xfId="6" applyNumberFormat="1" applyFont="1" applyFill="1" applyAlignment="1"/>
    <xf numFmtId="166" fontId="5" fillId="0" borderId="0" xfId="6" quotePrefix="1" applyNumberFormat="1" applyAlignment="1">
      <alignment horizontal="right"/>
    </xf>
    <xf numFmtId="166" fontId="5" fillId="0" borderId="0" xfId="6" applyNumberFormat="1" applyFont="1" applyFill="1" applyAlignment="1"/>
    <xf numFmtId="166" fontId="5" fillId="0" borderId="0" xfId="6" quotePrefix="1" applyNumberFormat="1" applyFont="1" applyFill="1" applyAlignment="1">
      <alignment horizontal="right"/>
    </xf>
    <xf numFmtId="37" fontId="5" fillId="0" borderId="0" xfId="6" applyNumberFormat="1" applyFont="1" applyBorder="1" applyAlignment="1">
      <alignment horizontal="center"/>
    </xf>
    <xf numFmtId="166" fontId="5" fillId="0" borderId="0" xfId="6" applyNumberFormat="1" applyFont="1" applyFill="1" applyAlignment="1">
      <alignment horizontal="right"/>
    </xf>
    <xf numFmtId="0" fontId="5" fillId="0" borderId="0" xfId="6" applyNumberFormat="1" applyFont="1" applyAlignment="1">
      <alignment horizontal="left"/>
    </xf>
    <xf numFmtId="37" fontId="7" fillId="0" borderId="0" xfId="6" quotePrefix="1" applyNumberFormat="1" applyFont="1" applyBorder="1" applyAlignment="1">
      <alignment horizontal="right"/>
    </xf>
    <xf numFmtId="166" fontId="7" fillId="0" borderId="11" xfId="6" quotePrefix="1" applyNumberFormat="1" applyFont="1" applyBorder="1" applyAlignment="1">
      <alignment horizontal="right"/>
    </xf>
    <xf numFmtId="166" fontId="7" fillId="0" borderId="1" xfId="6" applyNumberFormat="1" applyFont="1" applyFill="1" applyBorder="1" applyAlignment="1"/>
    <xf numFmtId="166" fontId="5" fillId="0" borderId="1" xfId="6" applyNumberFormat="1" applyFont="1" applyFill="1" applyBorder="1" applyAlignment="1"/>
    <xf numFmtId="166" fontId="5" fillId="0" borderId="0" xfId="6" quotePrefix="1" applyNumberFormat="1" applyAlignment="1">
      <alignment horizontal="center"/>
    </xf>
    <xf numFmtId="0" fontId="5" fillId="0" borderId="0" xfId="6" applyNumberFormat="1" applyAlignment="1">
      <alignment horizontal="left"/>
    </xf>
    <xf numFmtId="166" fontId="5" fillId="0" borderId="0" xfId="6" quotePrefix="1" applyNumberFormat="1" applyBorder="1" applyAlignment="1">
      <alignment horizontal="right"/>
    </xf>
    <xf numFmtId="166" fontId="5" fillId="0" borderId="5" xfId="6" quotePrefix="1" applyNumberFormat="1" applyBorder="1" applyAlignment="1">
      <alignment horizontal="right"/>
    </xf>
    <xf numFmtId="166" fontId="7" fillId="0" borderId="5" xfId="6" applyNumberFormat="1" applyFont="1" applyBorder="1" applyAlignment="1"/>
    <xf numFmtId="166" fontId="7" fillId="0" borderId="0" xfId="6" applyNumberFormat="1" applyFont="1" applyFill="1" applyAlignment="1"/>
    <xf numFmtId="166" fontId="7" fillId="0" borderId="0" xfId="6" applyNumberFormat="1" applyFont="1" applyFill="1" applyBorder="1" applyAlignment="1"/>
    <xf numFmtId="37" fontId="5" fillId="0" borderId="0" xfId="6" applyNumberFormat="1" applyFill="1" applyBorder="1"/>
    <xf numFmtId="172" fontId="4" fillId="0" borderId="0" xfId="6" applyNumberFormat="1" applyFont="1" applyAlignment="1"/>
    <xf numFmtId="37" fontId="5" fillId="0" borderId="0" xfId="6" applyNumberFormat="1" applyFill="1"/>
    <xf numFmtId="166" fontId="5" fillId="0" borderId="0" xfId="6" quotePrefix="1" applyNumberFormat="1" applyFont="1" applyBorder="1" applyAlignment="1">
      <alignment horizontal="right"/>
    </xf>
    <xf numFmtId="166" fontId="5" fillId="0" borderId="0" xfId="6" quotePrefix="1" applyNumberFormat="1" applyFont="1" applyAlignment="1"/>
    <xf numFmtId="37" fontId="5" fillId="0" borderId="0" xfId="6" applyNumberFormat="1" applyFont="1" applyAlignment="1">
      <alignment horizontal="center"/>
    </xf>
    <xf numFmtId="166" fontId="7" fillId="0" borderId="0" xfId="6" applyNumberFormat="1" applyFont="1" applyAlignment="1">
      <alignment horizontal="right"/>
    </xf>
    <xf numFmtId="166" fontId="5" fillId="0" borderId="0" xfId="6" applyNumberFormat="1"/>
    <xf numFmtId="37" fontId="15" fillId="0" borderId="0" xfId="0" applyNumberFormat="1" applyFont="1" applyBorder="1"/>
    <xf numFmtId="37" fontId="15" fillId="0" borderId="0" xfId="0" applyNumberFormat="1" applyFont="1" applyFill="1"/>
    <xf numFmtId="37" fontId="0" fillId="0" borderId="0" xfId="0" applyNumberFormat="1" applyBorder="1"/>
    <xf numFmtId="37" fontId="15" fillId="0" borderId="0" xfId="0" applyNumberFormat="1" applyFont="1" applyBorder="1" applyAlignment="1"/>
    <xf numFmtId="0" fontId="4" fillId="0" borderId="0" xfId="0" applyNumberFormat="1" applyFont="1" applyAlignment="1"/>
    <xf numFmtId="37" fontId="4" fillId="0" borderId="0" xfId="0" applyNumberFormat="1" applyFont="1" applyAlignment="1"/>
    <xf numFmtId="37" fontId="4" fillId="0" borderId="0" xfId="0" applyNumberFormat="1" applyFont="1" applyBorder="1" applyAlignment="1"/>
    <xf numFmtId="37" fontId="4" fillId="0" borderId="0" xfId="0" applyNumberFormat="1" applyFont="1" applyFill="1" applyAlignment="1"/>
    <xf numFmtId="37" fontId="10" fillId="0" borderId="0" xfId="0" applyNumberFormat="1" applyFont="1" applyBorder="1" applyAlignment="1">
      <alignment horizontal="right"/>
    </xf>
    <xf numFmtId="37" fontId="16" fillId="0" borderId="0" xfId="0" applyNumberFormat="1" applyFont="1" applyBorder="1" applyAlignment="1">
      <alignment horizontal="right"/>
    </xf>
    <xf numFmtId="37" fontId="25" fillId="0" borderId="0" xfId="0" quotePrefix="1" applyNumberFormat="1" applyFont="1" applyBorder="1" applyAlignment="1">
      <alignment horizontal="right"/>
    </xf>
    <xf numFmtId="0" fontId="12" fillId="0" borderId="0" xfId="0" applyNumberFormat="1" applyFont="1" applyAlignment="1"/>
    <xf numFmtId="0" fontId="26" fillId="0" borderId="0" xfId="0" applyNumberFormat="1" applyFont="1" applyAlignment="1"/>
    <xf numFmtId="37" fontId="7" fillId="0" borderId="0" xfId="0" applyNumberFormat="1" applyFont="1" applyBorder="1" applyAlignment="1">
      <alignment horizontal="centerContinuous"/>
    </xf>
    <xf numFmtId="37" fontId="7" fillId="0" borderId="0" xfId="0" applyNumberFormat="1" applyFont="1" applyBorder="1" applyAlignment="1"/>
    <xf numFmtId="37" fontId="7" fillId="0" borderId="0" xfId="0" applyNumberFormat="1" applyFont="1" applyBorder="1" applyAlignment="1">
      <alignment horizontal="left"/>
    </xf>
    <xf numFmtId="37" fontId="7" fillId="0" borderId="0" xfId="0" applyNumberFormat="1" applyFont="1" applyBorder="1" applyAlignment="1">
      <alignment horizontal="center"/>
    </xf>
    <xf numFmtId="37" fontId="7" fillId="0" borderId="0" xfId="0" quotePrefix="1" applyNumberFormat="1" applyFont="1" applyAlignment="1">
      <alignment horizontal="center"/>
    </xf>
    <xf numFmtId="37" fontId="7" fillId="0" borderId="0" xfId="0" quotePrefix="1" applyNumberFormat="1" applyFont="1" applyBorder="1" applyAlignment="1">
      <alignment horizontal="center"/>
    </xf>
    <xf numFmtId="37" fontId="27" fillId="0" borderId="0" xfId="0" quotePrefix="1" applyNumberFormat="1" applyFont="1" applyBorder="1" applyAlignment="1">
      <alignment horizontal="centerContinuous"/>
    </xf>
    <xf numFmtId="37" fontId="27" fillId="0" borderId="0" xfId="0" applyNumberFormat="1" applyFont="1" applyBorder="1" applyAlignment="1">
      <alignment horizontal="centerContinuous"/>
    </xf>
    <xf numFmtId="37" fontId="7" fillId="0" borderId="5" xfId="0" applyNumberFormat="1" applyFont="1" applyFill="1" applyBorder="1" applyAlignment="1">
      <alignment horizontal="center"/>
    </xf>
    <xf numFmtId="37" fontId="7" fillId="0" borderId="0" xfId="0" quotePrefix="1" applyNumberFormat="1" applyFont="1" applyFill="1" applyAlignment="1">
      <alignment horizontal="center"/>
    </xf>
    <xf numFmtId="37" fontId="7" fillId="0" borderId="13" xfId="0" quotePrefix="1" applyNumberFormat="1" applyFont="1" applyFill="1" applyBorder="1" applyAlignment="1">
      <alignment horizontal="center"/>
    </xf>
    <xf numFmtId="37" fontId="4" fillId="0" borderId="1" xfId="0" applyNumberFormat="1" applyFont="1" applyBorder="1" applyAlignment="1"/>
    <xf numFmtId="37" fontId="4" fillId="0" borderId="1" xfId="0" applyNumberFormat="1" applyFont="1" applyFill="1" applyBorder="1" applyAlignment="1"/>
    <xf numFmtId="37" fontId="18" fillId="0" borderId="0" xfId="0" applyNumberFormat="1" applyFont="1" applyBorder="1" applyAlignment="1"/>
    <xf numFmtId="37" fontId="5" fillId="0" borderId="0" xfId="0" quotePrefix="1" applyNumberFormat="1" applyFont="1" applyBorder="1" applyAlignment="1">
      <alignment horizontal="center"/>
    </xf>
    <xf numFmtId="37" fontId="5" fillId="0" borderId="1" xfId="0" applyNumberFormat="1" applyFont="1" applyFill="1" applyBorder="1" applyAlignment="1"/>
    <xf numFmtId="37" fontId="0" fillId="0" borderId="0" xfId="0" applyNumberFormat="1"/>
    <xf numFmtId="37" fontId="0" fillId="0" borderId="0" xfId="0" applyNumberFormat="1" applyFill="1"/>
    <xf numFmtId="166" fontId="24" fillId="0" borderId="0" xfId="3" applyNumberFormat="1" applyFont="1"/>
    <xf numFmtId="165" fontId="12" fillId="0" borderId="0" xfId="0" applyNumberFormat="1" applyFont="1" applyFill="1" applyAlignment="1">
      <alignment horizontal="center"/>
    </xf>
    <xf numFmtId="165" fontId="16" fillId="0" borderId="12" xfId="0" applyNumberFormat="1" applyFont="1" applyFill="1" applyBorder="1" applyAlignment="1">
      <alignment horizontal="center"/>
    </xf>
    <xf numFmtId="165" fontId="5" fillId="0" borderId="0" xfId="6" applyNumberFormat="1" applyFont="1" applyAlignment="1"/>
    <xf numFmtId="165" fontId="7" fillId="0" borderId="12" xfId="6" applyNumberFormat="1" applyFont="1" applyBorder="1" applyAlignment="1"/>
    <xf numFmtId="165" fontId="5" fillId="0" borderId="0" xfId="3" applyNumberFormat="1" applyFont="1" applyAlignment="1">
      <alignment horizontal="center"/>
    </xf>
    <xf numFmtId="165" fontId="5" fillId="0" borderId="0" xfId="3" quotePrefix="1" applyNumberFormat="1" applyFont="1" applyAlignment="1">
      <alignment horizontal="center"/>
    </xf>
    <xf numFmtId="165" fontId="5" fillId="0" borderId="0" xfId="3" applyNumberFormat="1" applyFont="1" applyFill="1" applyAlignment="1"/>
    <xf numFmtId="165" fontId="5" fillId="0" borderId="0" xfId="3" applyNumberFormat="1" applyFont="1" applyAlignment="1"/>
    <xf numFmtId="165" fontId="7" fillId="0" borderId="12" xfId="3" applyNumberFormat="1" applyFont="1" applyFill="1" applyBorder="1" applyAlignment="1"/>
    <xf numFmtId="166" fontId="7" fillId="0" borderId="4" xfId="0" quotePrefix="1" applyNumberFormat="1" applyFont="1" applyBorder="1" applyAlignment="1">
      <alignment horizontal="center"/>
    </xf>
    <xf numFmtId="166" fontId="7" fillId="0" borderId="4" xfId="0" applyNumberFormat="1" applyFont="1" applyBorder="1" applyAlignment="1"/>
    <xf numFmtId="3" fontId="7" fillId="0" borderId="0" xfId="0" applyNumberFormat="1" applyFont="1" applyBorder="1" applyAlignment="1"/>
    <xf numFmtId="166" fontId="7" fillId="0" borderId="0" xfId="0" quotePrefix="1" applyNumberFormat="1" applyFont="1" applyFill="1" applyAlignment="1">
      <alignment horizontal="center"/>
    </xf>
    <xf numFmtId="37" fontId="7" fillId="0" borderId="0" xfId="0" applyNumberFormat="1" applyFont="1" applyAlignment="1">
      <alignment horizontal="right"/>
    </xf>
    <xf numFmtId="37" fontId="7" fillId="0" borderId="0" xfId="0" applyNumberFormat="1" applyFont="1" applyFill="1" applyAlignment="1"/>
    <xf numFmtId="37" fontId="7" fillId="0" borderId="0" xfId="0" applyNumberFormat="1" applyFont="1" applyFill="1" applyAlignment="1">
      <alignment horizontal="center"/>
    </xf>
    <xf numFmtId="37" fontId="7" fillId="0" borderId="0" xfId="0" applyNumberFormat="1" applyFont="1" applyFill="1" applyBorder="1" applyAlignment="1">
      <alignment horizontal="right"/>
    </xf>
    <xf numFmtId="166" fontId="7" fillId="0" borderId="1" xfId="0" applyNumberFormat="1" applyFont="1" applyFill="1" applyBorder="1" applyAlignment="1"/>
    <xf numFmtId="166" fontId="7" fillId="0" borderId="0" xfId="0" applyNumberFormat="1" applyFont="1" applyAlignment="1">
      <alignment horizontal="right"/>
    </xf>
    <xf numFmtId="3" fontId="28" fillId="0" borderId="0" xfId="0" applyNumberFormat="1" applyFont="1" applyAlignment="1"/>
    <xf numFmtId="3" fontId="21" fillId="0" borderId="0" xfId="0" applyNumberFormat="1" applyFont="1" applyFill="1" applyAlignment="1"/>
    <xf numFmtId="166" fontId="7" fillId="0" borderId="0" xfId="2" applyNumberFormat="1" applyFont="1" applyFill="1" applyAlignment="1">
      <alignment horizontal="right"/>
    </xf>
    <xf numFmtId="37" fontId="7" fillId="0" borderId="0" xfId="2" applyNumberFormat="1" applyFont="1" applyFill="1" applyAlignment="1"/>
    <xf numFmtId="166" fontId="7" fillId="0" borderId="4" xfId="3" applyNumberFormat="1" applyFont="1" applyBorder="1" applyAlignment="1"/>
    <xf numFmtId="166" fontId="29" fillId="0" borderId="0" xfId="3" applyNumberFormat="1" applyFont="1"/>
    <xf numFmtId="166" fontId="7" fillId="0" borderId="1" xfId="0" applyNumberFormat="1" applyFont="1" applyFill="1" applyBorder="1" applyAlignment="1">
      <alignment horizontal="right"/>
    </xf>
    <xf numFmtId="166" fontId="7" fillId="0" borderId="1" xfId="0" applyNumberFormat="1" applyFont="1" applyFill="1" applyBorder="1" applyAlignment="1"/>
    <xf numFmtId="166" fontId="5" fillId="0" borderId="0" xfId="0" applyNumberFormat="1" applyFont="1" applyFill="1" applyAlignment="1"/>
    <xf numFmtId="165" fontId="7" fillId="0" borderId="1" xfId="0" applyNumberFormat="1" applyFont="1" applyBorder="1" applyAlignment="1"/>
    <xf numFmtId="165" fontId="7" fillId="0" borderId="6" xfId="0" applyNumberFormat="1" applyFont="1" applyBorder="1" applyAlignment="1"/>
    <xf numFmtId="165" fontId="5" fillId="0" borderId="0" xfId="0" applyNumberFormat="1" applyFont="1" applyAlignment="1"/>
    <xf numFmtId="165" fontId="5" fillId="0" borderId="0" xfId="0" quotePrefix="1" applyNumberFormat="1" applyFont="1" applyAlignment="1"/>
    <xf numFmtId="165" fontId="5" fillId="0" borderId="0" xfId="0" applyNumberFormat="1" applyFont="1" applyAlignment="1">
      <alignment horizontal="right"/>
    </xf>
    <xf numFmtId="165" fontId="5" fillId="0" borderId="0" xfId="0" applyNumberFormat="1" applyFont="1" applyAlignment="1">
      <alignment horizontal="center"/>
    </xf>
    <xf numFmtId="165" fontId="5" fillId="0" borderId="0" xfId="0" quotePrefix="1" applyNumberFormat="1" applyFont="1" applyAlignment="1">
      <alignment horizontal="center"/>
    </xf>
    <xf numFmtId="165" fontId="5" fillId="0" borderId="0" xfId="0" quotePrefix="1" applyNumberFormat="1" applyFont="1" applyAlignment="1">
      <alignment horizontal="right"/>
    </xf>
    <xf numFmtId="165" fontId="5" fillId="0" borderId="0" xfId="6" quotePrefix="1" applyNumberFormat="1" applyAlignment="1">
      <alignment horizontal="right"/>
    </xf>
    <xf numFmtId="165" fontId="5" fillId="0" borderId="0" xfId="6" applyNumberFormat="1" applyFont="1" applyFill="1" applyAlignment="1"/>
    <xf numFmtId="166" fontId="5" fillId="0" borderId="0" xfId="0" quotePrefix="1" applyNumberFormat="1" applyFont="1" applyBorder="1" applyAlignment="1">
      <alignment horizontal="right"/>
    </xf>
    <xf numFmtId="166" fontId="5" fillId="0" borderId="0" xfId="0" quotePrefix="1" applyNumberFormat="1" applyFont="1" applyFill="1" applyAlignment="1">
      <alignment horizontal="right"/>
    </xf>
    <xf numFmtId="166" fontId="7" fillId="0" borderId="11" xfId="0" applyNumberFormat="1" applyFont="1" applyBorder="1" applyAlignment="1"/>
    <xf numFmtId="166" fontId="7" fillId="0" borderId="5" xfId="0" applyNumberFormat="1" applyFont="1" applyBorder="1" applyAlignment="1"/>
    <xf numFmtId="166" fontId="5" fillId="0" borderId="0" xfId="0" applyNumberFormat="1" applyFont="1" applyFill="1" applyBorder="1" applyAlignment="1"/>
    <xf numFmtId="166" fontId="0" fillId="0" borderId="0" xfId="0" applyNumberFormat="1" applyBorder="1"/>
    <xf numFmtId="166" fontId="0" fillId="0" borderId="0" xfId="0" applyNumberFormat="1"/>
    <xf numFmtId="166" fontId="0" fillId="0" borderId="0" xfId="0" applyNumberFormat="1" applyFill="1" applyBorder="1"/>
    <xf numFmtId="166" fontId="7" fillId="0" borderId="0" xfId="0" applyNumberFormat="1" applyFont="1" applyBorder="1"/>
    <xf numFmtId="166" fontId="5" fillId="0" borderId="2" xfId="0" applyNumberFormat="1" applyFont="1" applyBorder="1" applyAlignment="1"/>
    <xf numFmtId="166" fontId="0" fillId="0" borderId="0" xfId="0" applyNumberFormat="1" applyFill="1"/>
    <xf numFmtId="165" fontId="7" fillId="0" borderId="12" xfId="0" applyNumberFormat="1" applyFont="1" applyBorder="1" applyAlignment="1"/>
    <xf numFmtId="165" fontId="7" fillId="0" borderId="12" xfId="0" applyNumberFormat="1" applyFont="1" applyFill="1" applyBorder="1" applyAlignment="1"/>
    <xf numFmtId="165" fontId="5" fillId="0" borderId="0" xfId="0" applyNumberFormat="1" applyFont="1" applyFill="1" applyAlignment="1"/>
    <xf numFmtId="165" fontId="7" fillId="0" borderId="0" xfId="0" applyNumberFormat="1" applyFont="1" applyAlignment="1"/>
    <xf numFmtId="165" fontId="7" fillId="0" borderId="0" xfId="0" applyNumberFormat="1" applyFont="1" applyAlignment="1">
      <alignment horizontal="right"/>
    </xf>
    <xf numFmtId="165" fontId="7" fillId="0" borderId="0" xfId="0" applyNumberFormat="1" applyFont="1" applyBorder="1" applyAlignment="1">
      <alignment horizontal="right"/>
    </xf>
    <xf numFmtId="3" fontId="4" fillId="0" borderId="0" xfId="0" applyNumberFormat="1" applyFont="1" applyFill="1" applyBorder="1" applyAlignment="1">
      <alignment horizontal="center" vertical="center"/>
    </xf>
    <xf numFmtId="3" fontId="4" fillId="0" borderId="0" xfId="0" quotePrefix="1" applyNumberFormat="1" applyFont="1" applyFill="1" applyBorder="1" applyAlignment="1">
      <alignment horizontal="center"/>
    </xf>
    <xf numFmtId="3" fontId="4" fillId="0" borderId="0" xfId="0" applyNumberFormat="1" applyFont="1" applyFill="1" applyBorder="1" applyAlignment="1">
      <alignment horizontal="center"/>
    </xf>
    <xf numFmtId="3" fontId="21" fillId="0" borderId="0" xfId="0" applyNumberFormat="1" applyFont="1" applyFill="1" applyBorder="1" applyAlignment="1"/>
    <xf numFmtId="173" fontId="5" fillId="0" borderId="0" xfId="0" applyNumberFormat="1" applyFont="1" applyFill="1" applyAlignment="1">
      <alignment horizontal="right"/>
    </xf>
    <xf numFmtId="166" fontId="5" fillId="0" borderId="0" xfId="0" applyNumberFormat="1" applyFont="1" applyFill="1" applyBorder="1" applyAlignment="1">
      <alignment horizontal="center"/>
    </xf>
    <xf numFmtId="166" fontId="5" fillId="0" borderId="0" xfId="0" applyNumberFormat="1" applyFont="1" applyFill="1" applyBorder="1" applyAlignment="1">
      <alignment horizontal="right"/>
    </xf>
    <xf numFmtId="166" fontId="5" fillId="0" borderId="0" xfId="0" quotePrefix="1" applyNumberFormat="1" applyFont="1" applyFill="1" applyBorder="1" applyAlignment="1">
      <alignment horizontal="right"/>
    </xf>
    <xf numFmtId="166" fontId="7" fillId="0" borderId="0" xfId="0" applyNumberFormat="1" applyFont="1" applyFill="1" applyAlignment="1">
      <alignment horizontal="center"/>
    </xf>
    <xf numFmtId="166" fontId="7" fillId="0" borderId="0" xfId="0" applyNumberFormat="1" applyFont="1" applyFill="1" applyBorder="1" applyAlignment="1">
      <alignment horizontal="center"/>
    </xf>
    <xf numFmtId="166" fontId="7" fillId="0" borderId="0" xfId="0" applyNumberFormat="1" applyFont="1" applyFill="1" applyBorder="1" applyAlignment="1">
      <alignment horizontal="right"/>
    </xf>
    <xf numFmtId="166" fontId="7" fillId="0" borderId="0" xfId="0" quotePrefix="1" applyNumberFormat="1" applyFont="1" applyFill="1" applyBorder="1" applyAlignment="1">
      <alignment horizontal="right"/>
    </xf>
    <xf numFmtId="166" fontId="4" fillId="0" borderId="0" xfId="0" applyNumberFormat="1" applyFont="1" applyFill="1" applyBorder="1" applyAlignment="1"/>
    <xf numFmtId="166" fontId="4" fillId="0" borderId="0" xfId="0" applyNumberFormat="1" applyFont="1" applyFill="1" applyAlignment="1"/>
    <xf numFmtId="165" fontId="7" fillId="0" borderId="1" xfId="0" applyNumberFormat="1" applyFont="1" applyFill="1" applyBorder="1" applyAlignment="1"/>
    <xf numFmtId="165" fontId="7" fillId="0" borderId="0" xfId="0" applyNumberFormat="1" applyFont="1" applyFill="1" applyAlignment="1">
      <alignment horizontal="right"/>
    </xf>
    <xf numFmtId="165" fontId="7" fillId="0" borderId="0" xfId="0" applyNumberFormat="1" applyFont="1" applyFill="1" applyBorder="1" applyAlignment="1">
      <alignment horizontal="right"/>
    </xf>
    <xf numFmtId="165" fontId="4" fillId="0" borderId="0" xfId="0" applyNumberFormat="1" applyFont="1" applyBorder="1" applyAlignment="1"/>
    <xf numFmtId="165" fontId="4" fillId="0" borderId="0" xfId="0" applyNumberFormat="1" applyFont="1" applyAlignment="1"/>
    <xf numFmtId="165" fontId="5" fillId="0" borderId="0" xfId="0" applyNumberFormat="1" applyFont="1" applyFill="1" applyAlignment="1">
      <alignment horizontal="right"/>
    </xf>
    <xf numFmtId="165" fontId="5" fillId="0" borderId="0" xfId="0" applyNumberFormat="1" applyFont="1" applyFill="1" applyAlignment="1">
      <alignment horizontal="center"/>
    </xf>
    <xf numFmtId="165" fontId="7" fillId="0" borderId="3" xfId="0" applyNumberFormat="1" applyFont="1" applyFill="1" applyBorder="1" applyAlignment="1"/>
    <xf numFmtId="165" fontId="5" fillId="0" borderId="0" xfId="2" quotePrefix="1" applyNumberFormat="1" applyFont="1" applyAlignment="1"/>
    <xf numFmtId="165" fontId="5" fillId="0" borderId="0" xfId="2" applyNumberFormat="1" applyFont="1" applyAlignment="1">
      <alignment horizontal="right"/>
    </xf>
    <xf numFmtId="165" fontId="5" fillId="0" borderId="0" xfId="2" applyNumberFormat="1" applyFont="1" applyFill="1" applyAlignment="1">
      <alignment horizontal="right"/>
    </xf>
    <xf numFmtId="165" fontId="7" fillId="0" borderId="12" xfId="2" applyNumberFormat="1" applyFont="1" applyBorder="1" applyAlignment="1"/>
    <xf numFmtId="165" fontId="7" fillId="0" borderId="0" xfId="2" applyNumberFormat="1" applyFont="1" applyAlignment="1">
      <alignment horizontal="right"/>
    </xf>
    <xf numFmtId="3" fontId="0" fillId="0" borderId="0" xfId="6" applyNumberFormat="1" applyFont="1" applyAlignment="1"/>
    <xf numFmtId="0" fontId="0" fillId="0" borderId="0" xfId="0" applyAlignment="1"/>
    <xf numFmtId="165" fontId="5" fillId="0" borderId="0" xfId="0" applyNumberFormat="1" applyFont="1" applyFill="1" applyBorder="1" applyAlignment="1">
      <alignment horizontal="right"/>
    </xf>
    <xf numFmtId="0" fontId="5" fillId="0" borderId="0" xfId="0" quotePrefix="1" applyNumberFormat="1" applyFont="1" applyAlignment="1">
      <alignment horizontal="left"/>
    </xf>
    <xf numFmtId="3" fontId="16" fillId="0" borderId="0" xfId="0" quotePrefix="1" applyNumberFormat="1" applyFont="1" applyFill="1" applyAlignment="1">
      <alignment horizontal="left"/>
    </xf>
    <xf numFmtId="166" fontId="16" fillId="0" borderId="0" xfId="3" applyNumberFormat="1" applyFont="1" applyAlignment="1"/>
    <xf numFmtId="0" fontId="16" fillId="0" borderId="0" xfId="0" quotePrefix="1" applyNumberFormat="1" applyFont="1" applyAlignment="1">
      <alignment horizontal="left"/>
    </xf>
    <xf numFmtId="0" fontId="7" fillId="0" borderId="0" xfId="0" quotePrefix="1" applyNumberFormat="1" applyFont="1" applyFill="1" applyAlignment="1">
      <alignment horizontal="left"/>
    </xf>
    <xf numFmtId="3" fontId="16" fillId="0" borderId="0" xfId="2" quotePrefix="1" applyNumberFormat="1" applyFont="1" applyAlignment="1">
      <alignment horizontal="left"/>
    </xf>
    <xf numFmtId="0" fontId="7" fillId="0" borderId="0" xfId="0" applyNumberFormat="1" applyFont="1" applyFill="1" applyAlignment="1"/>
    <xf numFmtId="166" fontId="16" fillId="0" borderId="0" xfId="3" quotePrefix="1" applyNumberFormat="1" applyFont="1" applyAlignment="1">
      <alignment horizontal="left"/>
    </xf>
    <xf numFmtId="0" fontId="16" fillId="0" borderId="0" xfId="6" applyNumberFormat="1" applyFont="1" applyAlignment="1"/>
    <xf numFmtId="0" fontId="16" fillId="0" borderId="0" xfId="6" quotePrefix="1" applyNumberFormat="1" applyFont="1" applyAlignment="1">
      <alignment horizontal="left"/>
    </xf>
    <xf numFmtId="3" fontId="11" fillId="0" borderId="0" xfId="0" applyNumberFormat="1" applyFont="1" applyAlignment="1"/>
    <xf numFmtId="3" fontId="7" fillId="0" borderId="0" xfId="0" applyNumberFormat="1" applyFont="1" applyAlignment="1">
      <alignment horizontal="right" vertical="justify"/>
    </xf>
    <xf numFmtId="166" fontId="16" fillId="0" borderId="0" xfId="3" applyNumberFormat="1" applyFont="1" applyAlignment="1">
      <alignment horizontal="right"/>
    </xf>
    <xf numFmtId="3" fontId="7" fillId="0" borderId="0" xfId="2" applyNumberFormat="1" applyFont="1" applyAlignment="1">
      <alignment horizontal="right"/>
    </xf>
    <xf numFmtId="3" fontId="16" fillId="0" borderId="0" xfId="2" applyNumberFormat="1" applyFont="1" applyAlignment="1">
      <alignment horizontal="right"/>
    </xf>
    <xf numFmtId="3" fontId="16" fillId="0" borderId="0" xfId="0" applyNumberFormat="1" applyFont="1" applyAlignment="1">
      <alignment horizontal="right"/>
    </xf>
    <xf numFmtId="3" fontId="16" fillId="0" borderId="0" xfId="0" quotePrefix="1" applyNumberFormat="1" applyFont="1" applyFill="1" applyAlignment="1">
      <alignment horizontal="right"/>
    </xf>
    <xf numFmtId="37" fontId="16" fillId="0" borderId="0" xfId="0" applyNumberFormat="1" applyFont="1" applyAlignment="1">
      <alignment horizontal="right"/>
    </xf>
    <xf numFmtId="37" fontId="16" fillId="0" borderId="0" xfId="6" applyNumberFormat="1" applyFont="1" applyAlignment="1">
      <alignment horizontal="right"/>
    </xf>
    <xf numFmtId="165" fontId="5" fillId="0" borderId="0" xfId="0" applyNumberFormat="1" applyFont="1" applyFill="1" applyBorder="1" applyAlignment="1">
      <alignment horizontal="center"/>
    </xf>
    <xf numFmtId="3" fontId="10" fillId="0" borderId="0" xfId="0" applyNumberFormat="1" applyFont="1" applyAlignment="1"/>
    <xf numFmtId="3" fontId="16" fillId="0" borderId="0" xfId="2" applyNumberFormat="1" applyFont="1" applyAlignment="1"/>
    <xf numFmtId="165" fontId="5" fillId="0" borderId="0" xfId="6" applyNumberFormat="1" applyFont="1" applyAlignment="1">
      <alignment horizontal="right"/>
    </xf>
    <xf numFmtId="169" fontId="5" fillId="0" borderId="0" xfId="0" quotePrefix="1" applyNumberFormat="1" applyFont="1" applyFill="1" applyAlignment="1">
      <alignment horizontal="left"/>
    </xf>
    <xf numFmtId="166" fontId="7" fillId="0" borderId="8" xfId="6" applyNumberFormat="1" applyFont="1" applyBorder="1" applyAlignment="1"/>
    <xf numFmtId="166" fontId="7" fillId="0" borderId="9" xfId="0" applyNumberFormat="1" applyFont="1" applyFill="1" applyBorder="1" applyAlignment="1"/>
    <xf numFmtId="166" fontId="7" fillId="0" borderId="14" xfId="0" applyNumberFormat="1" applyFont="1" applyBorder="1" applyAlignment="1"/>
    <xf numFmtId="165" fontId="7" fillId="0" borderId="10" xfId="0" applyNumberFormat="1" applyFont="1" applyBorder="1" applyAlignment="1"/>
    <xf numFmtId="166" fontId="16" fillId="0" borderId="8" xfId="0" applyNumberFormat="1" applyFont="1" applyFill="1" applyBorder="1" applyAlignment="1"/>
    <xf numFmtId="166" fontId="16" fillId="0" borderId="8" xfId="0" applyNumberFormat="1" applyFont="1" applyFill="1" applyBorder="1" applyAlignment="1">
      <alignment horizontal="center"/>
    </xf>
    <xf numFmtId="166" fontId="16" fillId="0" borderId="5" xfId="0" applyNumberFormat="1" applyFont="1" applyFill="1" applyBorder="1" applyAlignment="1"/>
    <xf numFmtId="165" fontId="7" fillId="0" borderId="6" xfId="0" applyNumberFormat="1" applyFont="1" applyFill="1" applyBorder="1" applyAlignment="1"/>
    <xf numFmtId="37" fontId="16" fillId="0" borderId="0" xfId="0" applyNumberFormat="1" applyFont="1" applyAlignment="1"/>
    <xf numFmtId="37" fontId="33" fillId="0" borderId="0" xfId="0" applyNumberFormat="1" applyFont="1" applyAlignment="1"/>
    <xf numFmtId="37" fontId="16" fillId="0" borderId="0" xfId="0" quotePrefix="1" applyNumberFormat="1" applyFont="1" applyAlignment="1">
      <alignment horizontal="left"/>
    </xf>
    <xf numFmtId="37" fontId="5" fillId="0" borderId="0" xfId="0" quotePrefix="1" applyNumberFormat="1" applyFont="1" applyAlignment="1">
      <alignment horizontal="left"/>
    </xf>
    <xf numFmtId="37" fontId="12" fillId="0" borderId="0" xfId="0" applyNumberFormat="1" applyFont="1" applyAlignment="1"/>
    <xf numFmtId="37" fontId="7" fillId="0" borderId="0" xfId="0" quotePrefix="1" applyNumberFormat="1" applyFont="1" applyAlignment="1">
      <alignment horizontal="left"/>
    </xf>
    <xf numFmtId="37" fontId="7" fillId="0" borderId="0" xfId="0" applyNumberFormat="1" applyFont="1" applyAlignment="1">
      <alignment horizontal="centerContinuous"/>
    </xf>
    <xf numFmtId="37" fontId="5" fillId="0" borderId="0" xfId="0" applyNumberFormat="1" applyFont="1" applyAlignment="1">
      <alignment horizontal="centerContinuous"/>
    </xf>
    <xf numFmtId="37" fontId="5" fillId="0" borderId="0" xfId="0" quotePrefix="1" applyNumberFormat="1" applyFont="1"/>
    <xf numFmtId="37" fontId="7" fillId="0" borderId="1" xfId="0" applyNumberFormat="1" applyFont="1" applyBorder="1" applyAlignment="1"/>
    <xf numFmtId="165" fontId="7" fillId="0" borderId="3" xfId="0" applyNumberFormat="1" applyFont="1" applyBorder="1" applyAlignment="1"/>
    <xf numFmtId="37" fontId="15" fillId="0" borderId="0" xfId="0" applyNumberFormat="1" applyFont="1" applyAlignment="1"/>
    <xf numFmtId="37" fontId="28" fillId="0" borderId="0" xfId="0" applyNumberFormat="1" applyFont="1" applyAlignment="1"/>
    <xf numFmtId="170" fontId="5" fillId="0" borderId="0" xfId="0" applyNumberFormat="1" applyFont="1" applyAlignment="1"/>
    <xf numFmtId="37" fontId="34" fillId="0" borderId="0" xfId="0" applyNumberFormat="1" applyFont="1"/>
    <xf numFmtId="37" fontId="34" fillId="0" borderId="0" xfId="0" applyNumberFormat="1" applyFont="1" applyAlignment="1"/>
    <xf numFmtId="37" fontId="16" fillId="0" borderId="0" xfId="0" applyNumberFormat="1" applyFont="1" applyAlignment="1">
      <alignment horizontal="centerContinuous"/>
    </xf>
    <xf numFmtId="37" fontId="34" fillId="0" borderId="0" xfId="0" applyNumberFormat="1" applyFont="1" applyAlignment="1">
      <alignment horizontal="centerContinuous"/>
    </xf>
    <xf numFmtId="37" fontId="16" fillId="0" borderId="0" xfId="0" applyNumberFormat="1" applyFont="1" applyAlignment="1">
      <alignment horizontal="center"/>
    </xf>
    <xf numFmtId="37" fontId="12" fillId="0" borderId="1" xfId="0" applyNumberFormat="1" applyFont="1" applyBorder="1" applyAlignment="1"/>
    <xf numFmtId="37" fontId="16" fillId="0" borderId="0" xfId="0" quotePrefix="1" applyNumberFormat="1" applyFont="1" applyAlignment="1">
      <alignment horizontal="center"/>
    </xf>
    <xf numFmtId="37" fontId="12" fillId="0" borderId="0" xfId="0" quotePrefix="1" applyNumberFormat="1" applyFont="1" applyAlignment="1">
      <alignment horizontal="left"/>
    </xf>
    <xf numFmtId="165" fontId="12" fillId="0" borderId="0" xfId="0" applyNumberFormat="1" applyFont="1" applyAlignment="1"/>
    <xf numFmtId="37" fontId="12" fillId="0" borderId="0" xfId="0" applyNumberFormat="1" applyFont="1" applyAlignment="1">
      <alignment horizontal="right"/>
    </xf>
    <xf numFmtId="37" fontId="5" fillId="0" borderId="2" xfId="0" applyNumberFormat="1" applyFont="1" applyBorder="1" applyAlignment="1"/>
    <xf numFmtId="39" fontId="5" fillId="0" borderId="0" xfId="0" applyNumberFormat="1" applyFont="1" applyAlignment="1"/>
    <xf numFmtId="39" fontId="5" fillId="0" borderId="0" xfId="0" applyNumberFormat="1" applyFont="1" applyBorder="1" applyAlignment="1"/>
    <xf numFmtId="174" fontId="5" fillId="0" borderId="0" xfId="0" applyNumberFormat="1" applyFont="1" applyAlignment="1"/>
    <xf numFmtId="174" fontId="5" fillId="0" borderId="0" xfId="0" applyNumberFormat="1" applyFont="1" applyBorder="1" applyAlignment="1"/>
    <xf numFmtId="0" fontId="5" fillId="0" borderId="0" xfId="0" applyFont="1" applyAlignment="1">
      <alignment horizontal="left"/>
    </xf>
    <xf numFmtId="37" fontId="35" fillId="0" borderId="0" xfId="0" applyNumberFormat="1" applyFont="1" applyAlignment="1"/>
    <xf numFmtId="37" fontId="15" fillId="0" borderId="0" xfId="0" applyNumberFormat="1" applyFont="1" applyAlignment="1">
      <alignment horizontal="right"/>
    </xf>
    <xf numFmtId="37" fontId="7" fillId="0" borderId="1" xfId="0" applyNumberFormat="1" applyFont="1" applyBorder="1" applyAlignment="1">
      <alignment horizontal="right"/>
    </xf>
    <xf numFmtId="3" fontId="5" fillId="0" borderId="0" xfId="0" applyNumberFormat="1" applyFont="1" applyAlignment="1">
      <alignment horizontal="right"/>
    </xf>
    <xf numFmtId="166" fontId="0" fillId="0" borderId="0" xfId="0" applyNumberFormat="1" applyAlignment="1">
      <alignment horizontal="right"/>
    </xf>
    <xf numFmtId="166" fontId="7" fillId="0" borderId="0" xfId="0" applyNumberFormat="1" applyFont="1" applyBorder="1" applyAlignment="1">
      <alignment horizontal="right"/>
    </xf>
    <xf numFmtId="166" fontId="7" fillId="0" borderId="0" xfId="0" quotePrefix="1" applyNumberFormat="1" applyFont="1" applyBorder="1" applyAlignment="1">
      <alignment horizontal="right"/>
    </xf>
    <xf numFmtId="166" fontId="7" fillId="0" borderId="0" xfId="0" quotePrefix="1" applyNumberFormat="1" applyFont="1" applyBorder="1" applyAlignment="1">
      <alignment horizontal="center"/>
    </xf>
    <xf numFmtId="166" fontId="7" fillId="0" borderId="8" xfId="0" applyNumberFormat="1" applyFont="1" applyBorder="1" applyAlignment="1">
      <alignment horizontal="center"/>
    </xf>
    <xf numFmtId="0" fontId="5" fillId="0" borderId="0" xfId="0" applyNumberFormat="1" applyFont="1" applyBorder="1" applyAlignment="1"/>
    <xf numFmtId="169" fontId="5" fillId="0" borderId="0" xfId="0" applyNumberFormat="1" applyFont="1" applyAlignment="1" applyProtection="1">
      <protection locked="0"/>
    </xf>
    <xf numFmtId="169" fontId="5" fillId="0" borderId="0" xfId="0" applyNumberFormat="1" applyFont="1" applyBorder="1" applyAlignment="1" applyProtection="1">
      <alignment horizontal="right"/>
      <protection locked="0"/>
    </xf>
    <xf numFmtId="169" fontId="5" fillId="0" borderId="0" xfId="0" applyNumberFormat="1" applyFont="1" applyAlignment="1"/>
    <xf numFmtId="170" fontId="15" fillId="0" borderId="0" xfId="0" applyNumberFormat="1" applyFont="1" applyAlignment="1"/>
    <xf numFmtId="170" fontId="15" fillId="0" borderId="0" xfId="0" applyNumberFormat="1" applyFont="1" applyAlignment="1">
      <alignment horizontal="right"/>
    </xf>
    <xf numFmtId="170" fontId="15" fillId="0" borderId="0" xfId="0" applyNumberFormat="1" applyFont="1" applyBorder="1" applyAlignment="1"/>
    <xf numFmtId="37" fontId="15" fillId="0" borderId="0" xfId="0" applyNumberFormat="1" applyFont="1" applyBorder="1" applyAlignment="1">
      <alignment horizontal="right"/>
    </xf>
    <xf numFmtId="37" fontId="36" fillId="0" borderId="0" xfId="0" applyNumberFormat="1" applyFont="1" applyAlignment="1"/>
    <xf numFmtId="37" fontId="37" fillId="0" borderId="0" xfId="0" applyNumberFormat="1" applyFont="1" applyAlignment="1"/>
    <xf numFmtId="37" fontId="38" fillId="0" borderId="0" xfId="0" applyNumberFormat="1" applyFont="1" applyAlignment="1"/>
    <xf numFmtId="37" fontId="39" fillId="0" borderId="0" xfId="0" applyNumberFormat="1" applyFont="1" applyAlignment="1">
      <alignment horizontal="centerContinuous"/>
    </xf>
    <xf numFmtId="37" fontId="36" fillId="0" borderId="0" xfId="0" quotePrefix="1" applyNumberFormat="1" applyFont="1" applyAlignment="1">
      <alignment horizontal="left"/>
    </xf>
    <xf numFmtId="37" fontId="37" fillId="0" borderId="0" xfId="0" quotePrefix="1" applyNumberFormat="1" applyFont="1" applyAlignment="1">
      <alignment horizontal="left"/>
    </xf>
    <xf numFmtId="37" fontId="11" fillId="0" borderId="0" xfId="0" applyNumberFormat="1" applyFont="1" applyAlignment="1"/>
    <xf numFmtId="37" fontId="21" fillId="0" borderId="0" xfId="0" applyNumberFormat="1" applyFont="1" applyAlignment="1"/>
    <xf numFmtId="165" fontId="40" fillId="0" borderId="0" xfId="0" applyNumberFormat="1" applyFont="1" applyAlignment="1"/>
    <xf numFmtId="166" fontId="41" fillId="0" borderId="1" xfId="0" applyNumberFormat="1" applyFont="1" applyBorder="1" applyAlignment="1"/>
    <xf numFmtId="37" fontId="15" fillId="0" borderId="2" xfId="0" applyNumberFormat="1" applyFont="1" applyBorder="1"/>
    <xf numFmtId="37" fontId="15" fillId="0" borderId="0" xfId="0" applyNumberFormat="1" applyFont="1" applyAlignment="1">
      <alignment horizontal="fill"/>
    </xf>
    <xf numFmtId="3" fontId="0" fillId="0" borderId="0" xfId="0" applyNumberFormat="1" applyFont="1" applyAlignment="1"/>
    <xf numFmtId="0" fontId="7" fillId="0" borderId="0" xfId="0" quotePrefix="1" applyNumberFormat="1" applyFont="1" applyAlignment="1">
      <alignment horizontal="right"/>
    </xf>
    <xf numFmtId="0" fontId="0" fillId="0" borderId="0" xfId="0" applyNumberFormat="1" applyFont="1" applyAlignment="1"/>
    <xf numFmtId="3" fontId="0" fillId="0" borderId="0" xfId="0" applyNumberFormat="1" applyFont="1" applyAlignment="1">
      <alignment horizontal="centerContinuous"/>
    </xf>
    <xf numFmtId="3" fontId="7" fillId="0" borderId="1" xfId="0" applyNumberFormat="1" applyFont="1" applyBorder="1" applyAlignment="1">
      <alignment horizontal="centerContinuous"/>
    </xf>
    <xf numFmtId="3" fontId="0" fillId="0" borderId="1" xfId="0" applyNumberFormat="1" applyFont="1" applyBorder="1" applyAlignment="1">
      <alignment horizontal="centerContinuous"/>
    </xf>
    <xf numFmtId="0" fontId="7" fillId="0" borderId="1" xfId="0" applyNumberFormat="1" applyFont="1" applyBorder="1" applyAlignment="1">
      <alignment horizontal="centerContinuous"/>
    </xf>
    <xf numFmtId="3" fontId="12" fillId="0" borderId="0" xfId="0" applyNumberFormat="1" applyFont="1" applyAlignment="1"/>
    <xf numFmtId="3" fontId="5" fillId="0" borderId="0" xfId="0" quotePrefix="1" applyNumberFormat="1" applyFont="1" applyAlignment="1">
      <alignment horizontal="left"/>
    </xf>
    <xf numFmtId="165" fontId="5" fillId="0" borderId="0" xfId="0" applyNumberFormat="1" applyFont="1" applyAlignment="1">
      <alignment horizontal="right" indent="1"/>
    </xf>
    <xf numFmtId="166" fontId="7" fillId="0" borderId="1" xfId="0" applyNumberFormat="1" applyFont="1" applyBorder="1" applyAlignment="1">
      <alignment horizontal="right"/>
    </xf>
    <xf numFmtId="3" fontId="16" fillId="0" borderId="0" xfId="0" applyNumberFormat="1" applyFont="1" applyAlignment="1"/>
    <xf numFmtId="0" fontId="5" fillId="0" borderId="1" xfId="0" applyNumberFormat="1" applyFont="1" applyBorder="1" applyAlignment="1"/>
    <xf numFmtId="37" fontId="7" fillId="0" borderId="0" xfId="0" applyNumberFormat="1" applyFont="1" applyAlignment="1">
      <alignment horizontal="left"/>
    </xf>
    <xf numFmtId="3" fontId="7" fillId="0" borderId="2" xfId="0" applyNumberFormat="1" applyFont="1" applyBorder="1" applyAlignment="1"/>
    <xf numFmtId="3" fontId="0" fillId="0" borderId="0" xfId="0" quotePrefix="1" applyNumberFormat="1" applyAlignment="1">
      <alignment horizontal="left"/>
    </xf>
    <xf numFmtId="3" fontId="0" fillId="0" borderId="0" xfId="0" applyNumberFormat="1" applyAlignment="1"/>
    <xf numFmtId="37" fontId="10" fillId="0" borderId="0" xfId="0" applyNumberFormat="1" applyFont="1" applyAlignment="1"/>
    <xf numFmtId="37" fontId="34" fillId="0" borderId="0" xfId="0" applyNumberFormat="1" applyFont="1" applyAlignment="1">
      <alignment horizontal="right"/>
    </xf>
    <xf numFmtId="37" fontId="42" fillId="0" borderId="0" xfId="0" quotePrefix="1" applyNumberFormat="1" applyFont="1" applyAlignment="1">
      <alignment horizontal="left"/>
    </xf>
    <xf numFmtId="37" fontId="43" fillId="0" borderId="0" xfId="0" applyNumberFormat="1" applyFont="1" applyAlignment="1">
      <alignment horizontal="right"/>
    </xf>
    <xf numFmtId="37" fontId="10" fillId="0" borderId="0" xfId="0" quotePrefix="1" applyNumberFormat="1" applyFont="1" applyAlignment="1">
      <alignment horizontal="left"/>
    </xf>
    <xf numFmtId="37" fontId="12" fillId="0" borderId="0" xfId="0" applyNumberFormat="1" applyFont="1" applyAlignment="1">
      <alignment horizontal="centerContinuous"/>
    </xf>
    <xf numFmtId="37" fontId="12" fillId="0" borderId="1" xfId="0" applyNumberFormat="1" applyFont="1" applyBorder="1" applyAlignment="1">
      <alignment horizontal="right"/>
    </xf>
    <xf numFmtId="166" fontId="16" fillId="0" borderId="8" xfId="0" applyNumberFormat="1" applyFont="1" applyBorder="1" applyAlignment="1"/>
    <xf numFmtId="166" fontId="16" fillId="0" borderId="0" xfId="0" applyNumberFormat="1" applyFont="1" applyAlignment="1">
      <alignment horizontal="right"/>
    </xf>
    <xf numFmtId="166" fontId="16" fillId="0" borderId="0" xfId="0" applyNumberFormat="1" applyFont="1" applyBorder="1" applyAlignment="1"/>
    <xf numFmtId="166" fontId="12" fillId="0" borderId="0" xfId="0" applyNumberFormat="1" applyFont="1" applyBorder="1" applyAlignment="1"/>
    <xf numFmtId="166" fontId="12" fillId="0" borderId="0" xfId="0" applyNumberFormat="1" applyFont="1" applyAlignment="1">
      <alignment horizontal="right"/>
    </xf>
    <xf numFmtId="166" fontId="12" fillId="0" borderId="0" xfId="0" applyNumberFormat="1" applyFont="1" applyAlignment="1"/>
    <xf numFmtId="166" fontId="16" fillId="0" borderId="1" xfId="0" applyNumberFormat="1" applyFont="1" applyBorder="1" applyAlignment="1"/>
    <xf numFmtId="166" fontId="16" fillId="0" borderId="4" xfId="0" applyNumberFormat="1" applyFont="1" applyBorder="1" applyAlignment="1"/>
    <xf numFmtId="166" fontId="16" fillId="0" borderId="0" xfId="0" applyNumberFormat="1" applyFont="1" applyAlignment="1"/>
    <xf numFmtId="166" fontId="12" fillId="0" borderId="1" xfId="0" applyNumberFormat="1" applyFont="1" applyBorder="1" applyAlignment="1"/>
    <xf numFmtId="165" fontId="16" fillId="0" borderId="0" xfId="0" applyNumberFormat="1" applyFont="1" applyBorder="1" applyAlignment="1"/>
    <xf numFmtId="37" fontId="12" fillId="0" borderId="2" xfId="0" applyNumberFormat="1" applyFont="1" applyBorder="1" applyAlignment="1"/>
    <xf numFmtId="0" fontId="34" fillId="0" borderId="0" xfId="0" quotePrefix="1" applyNumberFormat="1" applyFont="1" applyAlignment="1">
      <alignment horizontal="left"/>
    </xf>
    <xf numFmtId="37" fontId="45" fillId="0" borderId="0" xfId="14" applyNumberFormat="1" applyFont="1" applyAlignment="1"/>
    <xf numFmtId="37" fontId="10" fillId="0" borderId="0" xfId="14" applyNumberFormat="1" applyFont="1" applyAlignment="1">
      <alignment horizontal="right"/>
    </xf>
    <xf numFmtId="37" fontId="4" fillId="0" borderId="0" xfId="14" applyNumberFormat="1" applyFont="1" applyAlignment="1"/>
    <xf numFmtId="37" fontId="4" fillId="0" borderId="0" xfId="14" applyNumberFormat="1" applyFont="1" applyAlignment="1">
      <alignment horizontal="right"/>
    </xf>
    <xf numFmtId="37" fontId="4" fillId="0" borderId="0" xfId="14" applyNumberFormat="1" applyFont="1" applyFill="1" applyAlignment="1"/>
    <xf numFmtId="37" fontId="5" fillId="0" borderId="0" xfId="14" applyNumberFormat="1" applyFont="1" applyAlignment="1"/>
    <xf numFmtId="37" fontId="5" fillId="0" borderId="0" xfId="14" applyNumberFormat="1" applyFont="1"/>
    <xf numFmtId="37" fontId="14" fillId="0" borderId="0" xfId="14" applyNumberFormat="1" applyFont="1" applyAlignment="1">
      <alignment horizontal="right"/>
    </xf>
    <xf numFmtId="37" fontId="5" fillId="0" borderId="0" xfId="14" applyNumberFormat="1" applyFont="1" applyFill="1" applyAlignment="1"/>
    <xf numFmtId="37" fontId="36" fillId="0" borderId="0" xfId="14" quotePrefix="1" applyNumberFormat="1" applyFont="1" applyFill="1" applyAlignment="1">
      <alignment horizontal="right"/>
    </xf>
    <xf numFmtId="37" fontId="45" fillId="0" borderId="0" xfId="14" quotePrefix="1" applyNumberFormat="1" applyFont="1" applyAlignment="1">
      <alignment horizontal="left"/>
    </xf>
    <xf numFmtId="37" fontId="10" fillId="0" borderId="0" xfId="14" quotePrefix="1" applyNumberFormat="1" applyFont="1" applyAlignment="1">
      <alignment horizontal="right"/>
    </xf>
    <xf numFmtId="37" fontId="5" fillId="0" borderId="0" xfId="14" applyNumberFormat="1" applyFont="1" applyAlignment="1">
      <alignment horizontal="right"/>
    </xf>
    <xf numFmtId="37" fontId="36" fillId="0" borderId="0" xfId="14" applyNumberFormat="1" applyFont="1" applyAlignment="1"/>
    <xf numFmtId="37" fontId="10" fillId="0" borderId="0" xfId="14" applyNumberFormat="1" applyFont="1" applyAlignment="1"/>
    <xf numFmtId="0" fontId="12" fillId="0" borderId="0" xfId="14" applyFont="1"/>
    <xf numFmtId="37" fontId="16" fillId="0" borderId="0" xfId="14" applyNumberFormat="1" applyFont="1" applyAlignment="1">
      <alignment horizontal="right"/>
    </xf>
    <xf numFmtId="37" fontId="12" fillId="0" borderId="0" xfId="14" applyNumberFormat="1" applyFont="1" applyAlignment="1"/>
    <xf numFmtId="37" fontId="12" fillId="0" borderId="0" xfId="14" applyNumberFormat="1" applyFont="1" applyAlignment="1">
      <alignment horizontal="right"/>
    </xf>
    <xf numFmtId="0" fontId="46" fillId="0" borderId="0" xfId="14" applyFont="1"/>
    <xf numFmtId="0" fontId="46" fillId="0" borderId="0" xfId="14" applyFont="1" applyAlignment="1">
      <alignment horizontal="right"/>
    </xf>
    <xf numFmtId="0" fontId="46" fillId="0" borderId="0" xfId="14" applyFont="1" applyFill="1"/>
    <xf numFmtId="0" fontId="46" fillId="0" borderId="0" xfId="14" applyFont="1" applyBorder="1" applyAlignment="1">
      <alignment horizontal="right"/>
    </xf>
    <xf numFmtId="0" fontId="46" fillId="0" borderId="0" xfId="14" applyFont="1" applyFill="1" applyBorder="1"/>
    <xf numFmtId="0" fontId="12" fillId="0" borderId="0" xfId="14" applyFont="1" applyAlignment="1">
      <alignment horizontal="right"/>
    </xf>
    <xf numFmtId="0" fontId="11" fillId="0" borderId="0" xfId="14" applyFont="1" applyAlignment="1">
      <alignment horizontal="right"/>
    </xf>
    <xf numFmtId="165" fontId="46" fillId="0" borderId="0" xfId="14" applyNumberFormat="1" applyFont="1"/>
    <xf numFmtId="165" fontId="46" fillId="0" borderId="0" xfId="14" applyNumberFormat="1" applyFont="1" applyFill="1"/>
    <xf numFmtId="165" fontId="46" fillId="0" borderId="0" xfId="14" quotePrefix="1" applyNumberFormat="1" applyFont="1" applyAlignment="1">
      <alignment horizontal="center"/>
    </xf>
    <xf numFmtId="0" fontId="46" fillId="0" borderId="0" xfId="14" applyFont="1" applyFill="1" applyAlignment="1">
      <alignment horizontal="right"/>
    </xf>
    <xf numFmtId="166" fontId="46" fillId="0" borderId="0" xfId="14" applyNumberFormat="1" applyFont="1"/>
    <xf numFmtId="166" fontId="46" fillId="0" borderId="0" xfId="14" applyNumberFormat="1" applyFont="1" applyAlignment="1">
      <alignment horizontal="right"/>
    </xf>
    <xf numFmtId="166" fontId="46" fillId="0" borderId="0" xfId="14" applyNumberFormat="1" applyFont="1" applyFill="1"/>
    <xf numFmtId="166" fontId="46" fillId="0" borderId="0" xfId="14" quotePrefix="1" applyNumberFormat="1" applyFont="1" applyAlignment="1">
      <alignment horizontal="center"/>
    </xf>
    <xf numFmtId="166" fontId="46" fillId="0" borderId="0" xfId="14" quotePrefix="1" applyNumberFormat="1" applyFont="1" applyFill="1" applyAlignment="1">
      <alignment horizontal="center"/>
    </xf>
    <xf numFmtId="166" fontId="46" fillId="0" borderId="0" xfId="14" applyNumberFormat="1" applyFont="1" applyFill="1" applyAlignment="1">
      <alignment horizontal="right"/>
    </xf>
    <xf numFmtId="166" fontId="46" fillId="0" borderId="0" xfId="14" quotePrefix="1" applyNumberFormat="1" applyFont="1" applyFill="1" applyAlignment="1"/>
    <xf numFmtId="0" fontId="12" fillId="0" borderId="0" xfId="14" applyFont="1" applyFill="1" applyAlignment="1">
      <alignment horizontal="right"/>
    </xf>
    <xf numFmtId="166" fontId="5" fillId="0" borderId="0" xfId="14" applyNumberFormat="1" applyFont="1" applyFill="1" applyAlignment="1">
      <alignment horizontal="right"/>
    </xf>
    <xf numFmtId="0" fontId="12" fillId="0" borderId="0" xfId="14" applyFont="1" applyFill="1"/>
    <xf numFmtId="0" fontId="11" fillId="0" borderId="0" xfId="14" applyFont="1" applyAlignment="1">
      <alignment horizontal="left"/>
    </xf>
    <xf numFmtId="165" fontId="11" fillId="0" borderId="16" xfId="14" applyNumberFormat="1" applyFont="1" applyBorder="1"/>
    <xf numFmtId="0" fontId="5" fillId="0" borderId="0" xfId="14" applyFont="1"/>
    <xf numFmtId="0" fontId="5" fillId="0" borderId="0" xfId="14" applyFont="1" applyAlignment="1">
      <alignment horizontal="right"/>
    </xf>
    <xf numFmtId="37" fontId="46" fillId="0" borderId="0" xfId="14" applyNumberFormat="1" applyFont="1" applyFill="1"/>
    <xf numFmtId="0" fontId="12" fillId="0" borderId="0" xfId="14" quotePrefix="1" applyFont="1" applyAlignment="1">
      <alignment horizontal="left"/>
    </xf>
    <xf numFmtId="0" fontId="5" fillId="0" borderId="0" xfId="14" applyFont="1" applyFill="1"/>
    <xf numFmtId="4" fontId="16" fillId="0" borderId="0" xfId="0" applyNumberFormat="1" applyFont="1" applyFill="1" applyAlignment="1"/>
    <xf numFmtId="4" fontId="12" fillId="0" borderId="0" xfId="0" applyNumberFormat="1" applyFont="1" applyFill="1" applyAlignment="1"/>
    <xf numFmtId="175" fontId="16" fillId="0" borderId="0" xfId="15" quotePrefix="1" applyNumberFormat="1" applyFont="1" applyFill="1" applyAlignment="1">
      <alignment horizontal="right"/>
    </xf>
    <xf numFmtId="0" fontId="5" fillId="0" borderId="0" xfId="0" applyFont="1" applyFill="1"/>
    <xf numFmtId="37" fontId="16" fillId="0" borderId="0" xfId="0" quotePrefix="1" applyNumberFormat="1" applyFont="1" applyFill="1" applyAlignment="1">
      <alignment horizontal="center" wrapText="1"/>
    </xf>
    <xf numFmtId="37" fontId="16" fillId="0" borderId="0" xfId="0" applyNumberFormat="1" applyFont="1" applyFill="1" applyAlignment="1">
      <alignment horizontal="center"/>
    </xf>
    <xf numFmtId="175" fontId="16" fillId="0" borderId="0" xfId="15" quotePrefix="1" applyNumberFormat="1" applyFont="1" applyFill="1" applyAlignment="1">
      <alignment horizontal="center" wrapText="1"/>
    </xf>
    <xf numFmtId="4" fontId="47" fillId="0" borderId="0" xfId="0" applyNumberFormat="1" applyFont="1" applyFill="1" applyAlignment="1"/>
    <xf numFmtId="4" fontId="9" fillId="0" borderId="0" xfId="0" applyNumberFormat="1" applyFont="1" applyFill="1" applyAlignment="1"/>
    <xf numFmtId="37" fontId="9" fillId="0" borderId="0" xfId="0" applyNumberFormat="1" applyFont="1" applyFill="1" applyBorder="1" applyAlignment="1"/>
    <xf numFmtId="175" fontId="9" fillId="0" borderId="0" xfId="15" applyNumberFormat="1" applyFont="1" applyFill="1" applyBorder="1" applyAlignment="1"/>
    <xf numFmtId="37" fontId="9" fillId="0" borderId="0" xfId="0" applyNumberFormat="1" applyFont="1" applyFill="1" applyAlignment="1"/>
    <xf numFmtId="175" fontId="9" fillId="0" borderId="0" xfId="15" applyNumberFormat="1" applyFont="1" applyFill="1" applyAlignment="1"/>
    <xf numFmtId="4" fontId="9" fillId="0" borderId="0" xfId="0" quotePrefix="1" applyNumberFormat="1" applyFont="1" applyFill="1" applyAlignment="1">
      <alignment horizontal="left"/>
    </xf>
    <xf numFmtId="166" fontId="9" fillId="0" borderId="0" xfId="0" applyNumberFormat="1" applyFont="1" applyFill="1" applyAlignment="1"/>
    <xf numFmtId="166" fontId="9" fillId="0" borderId="0" xfId="15" applyNumberFormat="1" applyFont="1" applyFill="1" applyAlignment="1"/>
    <xf numFmtId="0" fontId="9" fillId="0" borderId="0" xfId="0" applyNumberFormat="1" applyFont="1" applyFill="1" applyAlignment="1"/>
    <xf numFmtId="165" fontId="9" fillId="0" borderId="0" xfId="0" applyNumberFormat="1" applyFont="1" applyFill="1" applyAlignment="1"/>
    <xf numFmtId="165" fontId="9" fillId="0" borderId="0" xfId="0" applyNumberFormat="1" applyFont="1" applyFill="1" applyAlignment="1">
      <alignment horizontal="right"/>
    </xf>
    <xf numFmtId="165" fontId="9" fillId="0" borderId="0" xfId="15" applyNumberFormat="1" applyFont="1" applyFill="1" applyAlignment="1"/>
    <xf numFmtId="4" fontId="9" fillId="0" borderId="0" xfId="0" applyNumberFormat="1" applyFont="1" applyFill="1" applyAlignment="1">
      <alignment horizontal="right"/>
    </xf>
    <xf numFmtId="166" fontId="9" fillId="0" borderId="0" xfId="0" applyNumberFormat="1" applyFont="1" applyFill="1" applyAlignment="1">
      <alignment horizontal="right"/>
    </xf>
    <xf numFmtId="166" fontId="9" fillId="0" borderId="0" xfId="15" quotePrefix="1" applyNumberFormat="1" applyFont="1" applyFill="1" applyAlignment="1">
      <alignment horizontal="center"/>
    </xf>
    <xf numFmtId="4" fontId="9" fillId="0" borderId="0" xfId="0" applyNumberFormat="1" applyFont="1" applyFill="1" applyAlignment="1">
      <alignment horizontal="left"/>
    </xf>
    <xf numFmtId="0" fontId="9" fillId="0" borderId="0" xfId="0" applyNumberFormat="1" applyFont="1" applyFill="1" applyAlignment="1">
      <alignment horizontal="right"/>
    </xf>
    <xf numFmtId="166" fontId="9" fillId="0" borderId="0" xfId="0" quotePrefix="1" applyNumberFormat="1" applyFont="1" applyFill="1" applyAlignment="1">
      <alignment horizontal="right"/>
    </xf>
    <xf numFmtId="166" fontId="9" fillId="0" borderId="0" xfId="0" applyNumberFormat="1" applyFont="1" applyFill="1" applyAlignment="1">
      <alignment horizontal="center"/>
    </xf>
    <xf numFmtId="166" fontId="9" fillId="0" borderId="0" xfId="0" quotePrefix="1" applyNumberFormat="1" applyFont="1" applyFill="1" applyAlignment="1">
      <alignment horizontal="center"/>
    </xf>
    <xf numFmtId="4" fontId="9" fillId="0" borderId="0" xfId="0" applyNumberFormat="1" applyFont="1" applyFill="1" applyAlignment="1" applyProtection="1"/>
    <xf numFmtId="4" fontId="9" fillId="0" borderId="0" xfId="0" applyNumberFormat="1" applyFont="1" applyFill="1" applyAlignment="1" applyProtection="1">
      <alignment horizontal="right"/>
    </xf>
    <xf numFmtId="166" fontId="9" fillId="0" borderId="0" xfId="0" applyNumberFormat="1" applyFont="1" applyFill="1" applyAlignment="1" applyProtection="1"/>
    <xf numFmtId="166" fontId="9" fillId="0" borderId="0" xfId="0" applyNumberFormat="1" applyFont="1" applyFill="1" applyAlignment="1" applyProtection="1">
      <alignment horizontal="right"/>
    </xf>
    <xf numFmtId="166" fontId="9" fillId="0" borderId="0" xfId="15" applyNumberFormat="1" applyFont="1" applyFill="1" applyAlignment="1" applyProtection="1"/>
    <xf numFmtId="4" fontId="9" fillId="0" borderId="0" xfId="0" quotePrefix="1" applyNumberFormat="1" applyFont="1" applyFill="1" applyAlignment="1" applyProtection="1">
      <alignment horizontal="left"/>
    </xf>
    <xf numFmtId="166" fontId="9" fillId="0" borderId="0" xfId="0" quotePrefix="1" applyNumberFormat="1" applyFont="1" applyFill="1" applyAlignment="1"/>
    <xf numFmtId="166" fontId="5" fillId="0" borderId="0" xfId="15" applyNumberFormat="1" applyFont="1" applyFill="1" applyAlignment="1"/>
    <xf numFmtId="166" fontId="9" fillId="0" borderId="0" xfId="0" applyNumberFormat="1" applyFont="1" applyFill="1" applyBorder="1" applyAlignment="1"/>
    <xf numFmtId="166" fontId="9" fillId="0" borderId="0" xfId="15" applyNumberFormat="1" applyFont="1" applyFill="1" applyBorder="1" applyAlignment="1"/>
    <xf numFmtId="3" fontId="9" fillId="0" borderId="0" xfId="0" applyNumberFormat="1" applyFont="1" applyFill="1" applyAlignment="1">
      <alignment horizontal="right"/>
    </xf>
    <xf numFmtId="166" fontId="9" fillId="0" borderId="0" xfId="0" quotePrefix="1" applyNumberFormat="1" applyFont="1" applyFill="1" applyAlignment="1" applyProtection="1"/>
    <xf numFmtId="4" fontId="10" fillId="0" borderId="0" xfId="0" quotePrefix="1" applyNumberFormat="1" applyFont="1" applyFill="1" applyAlignment="1" applyProtection="1">
      <alignment horizontal="left"/>
    </xf>
    <xf numFmtId="4" fontId="10" fillId="0" borderId="0" xfId="0" applyNumberFormat="1" applyFont="1" applyFill="1" applyAlignment="1">
      <alignment horizontal="right"/>
    </xf>
    <xf numFmtId="166" fontId="10" fillId="0" borderId="9" xfId="0" applyNumberFormat="1" applyFont="1" applyFill="1" applyBorder="1" applyAlignment="1" applyProtection="1"/>
    <xf numFmtId="166" fontId="10" fillId="0" borderId="0" xfId="0" applyNumberFormat="1" applyFont="1" applyFill="1" applyAlignment="1">
      <alignment horizontal="right"/>
    </xf>
    <xf numFmtId="4" fontId="47" fillId="0" borderId="0" xfId="0" applyNumberFormat="1" applyFont="1" applyFill="1" applyAlignment="1" applyProtection="1"/>
    <xf numFmtId="166" fontId="9" fillId="0" borderId="0" xfId="0" quotePrefix="1" applyNumberFormat="1" applyFont="1" applyFill="1" applyAlignment="1" applyProtection="1">
      <alignment horizontal="center"/>
    </xf>
    <xf numFmtId="166" fontId="9" fillId="0" borderId="0" xfId="0" quotePrefix="1" applyNumberFormat="1" applyFont="1" applyFill="1" applyAlignment="1" applyProtection="1">
      <alignment horizontal="right"/>
    </xf>
    <xf numFmtId="166" fontId="9" fillId="0" borderId="0" xfId="0" applyNumberFormat="1" applyFont="1" applyFill="1" applyAlignment="1" applyProtection="1">
      <alignment horizontal="center"/>
    </xf>
    <xf numFmtId="4" fontId="9" fillId="0" borderId="0" xfId="0" applyNumberFormat="1" applyFont="1" applyFill="1" applyAlignment="1">
      <alignment horizontal="center"/>
    </xf>
    <xf numFmtId="4" fontId="10" fillId="0" borderId="0" xfId="0" quotePrefix="1" applyNumberFormat="1" applyFont="1" applyFill="1" applyAlignment="1">
      <alignment horizontal="left"/>
    </xf>
    <xf numFmtId="166" fontId="10" fillId="0" borderId="9" xfId="0" applyNumberFormat="1" applyFont="1" applyFill="1" applyBorder="1" applyAlignment="1"/>
    <xf numFmtId="0" fontId="10" fillId="0" borderId="0" xfId="0" applyNumberFormat="1" applyFont="1" applyFill="1" applyAlignment="1"/>
    <xf numFmtId="4" fontId="10" fillId="0" borderId="0" xfId="0" applyNumberFormat="1" applyFont="1" applyFill="1" applyAlignment="1"/>
    <xf numFmtId="166" fontId="9" fillId="0" borderId="0" xfId="15" applyNumberFormat="1" applyFont="1" applyFill="1" applyAlignment="1">
      <alignment horizontal="center"/>
    </xf>
    <xf numFmtId="166" fontId="10" fillId="0" borderId="11" xfId="0" applyNumberFormat="1" applyFont="1" applyFill="1" applyBorder="1" applyAlignment="1"/>
    <xf numFmtId="166" fontId="9" fillId="0" borderId="0" xfId="0" quotePrefix="1" applyNumberFormat="1" applyFont="1" applyFill="1" applyBorder="1" applyAlignment="1">
      <alignment horizontal="center"/>
    </xf>
    <xf numFmtId="4" fontId="9" fillId="0" borderId="0" xfId="0" quotePrefix="1" applyNumberFormat="1" applyFont="1" applyFill="1" applyAlignment="1">
      <alignment horizontal="right"/>
    </xf>
    <xf numFmtId="165" fontId="10" fillId="0" borderId="10" xfId="0" applyNumberFormat="1" applyFont="1" applyFill="1" applyBorder="1" applyAlignment="1"/>
    <xf numFmtId="165" fontId="10" fillId="0" borderId="0" xfId="0" applyNumberFormat="1" applyFont="1" applyFill="1" applyAlignment="1">
      <alignment horizontal="right"/>
    </xf>
    <xf numFmtId="175" fontId="5" fillId="0" borderId="0" xfId="15" applyNumberFormat="1" applyFont="1" applyFill="1" applyAlignment="1"/>
    <xf numFmtId="37" fontId="7" fillId="0" borderId="5" xfId="6" applyNumberFormat="1" applyFont="1" applyBorder="1" applyAlignment="1">
      <alignment horizontal="center"/>
    </xf>
    <xf numFmtId="3" fontId="14" fillId="0" borderId="0" xfId="0" quotePrefix="1" applyNumberFormat="1" applyFont="1" applyAlignment="1">
      <alignment horizontal="right" vertical="justify"/>
    </xf>
    <xf numFmtId="169" fontId="5" fillId="0" borderId="0" xfId="17" applyNumberFormat="1" applyFont="1" applyAlignment="1" applyProtection="1">
      <protection locked="0"/>
    </xf>
    <xf numFmtId="169" fontId="5" fillId="0" borderId="0" xfId="23" applyNumberFormat="1" applyFont="1" applyAlignment="1" applyProtection="1">
      <protection locked="0"/>
    </xf>
    <xf numFmtId="169" fontId="5" fillId="0" borderId="0" xfId="5479" applyNumberFormat="1" applyFont="1" applyAlignment="1" applyProtection="1">
      <protection locked="0"/>
    </xf>
    <xf numFmtId="169" fontId="5" fillId="0" borderId="0" xfId="5494" applyNumberFormat="1" applyFont="1" applyAlignment="1" applyProtection="1">
      <protection locked="0"/>
    </xf>
    <xf numFmtId="169" fontId="5" fillId="0" borderId="0" xfId="5489" applyNumberFormat="1" applyFont="1" applyAlignment="1" applyProtection="1">
      <protection locked="0"/>
    </xf>
    <xf numFmtId="169" fontId="5" fillId="0" borderId="0" xfId="5473" applyNumberFormat="1" applyFont="1" applyAlignment="1" applyProtection="1">
      <protection locked="0"/>
    </xf>
    <xf numFmtId="169" fontId="5" fillId="0" borderId="0" xfId="5483" applyNumberFormat="1" applyFont="1" applyAlignment="1" applyProtection="1">
      <protection locked="0"/>
    </xf>
    <xf numFmtId="169" fontId="5" fillId="0" borderId="0" xfId="5487" applyNumberFormat="1" applyFont="1" applyAlignment="1" applyProtection="1">
      <protection locked="0"/>
    </xf>
    <xf numFmtId="169" fontId="5" fillId="0" borderId="0" xfId="5488" applyNumberFormat="1" applyFont="1" applyAlignment="1" applyProtection="1">
      <protection locked="0"/>
    </xf>
    <xf numFmtId="169" fontId="5" fillId="0" borderId="0" xfId="5475" applyNumberFormat="1" applyFont="1" applyAlignment="1" applyProtection="1">
      <protection locked="0"/>
    </xf>
    <xf numFmtId="169" fontId="5" fillId="0" borderId="0" xfId="5502" applyNumberFormat="1" applyFont="1" applyAlignment="1" applyProtection="1">
      <protection locked="0"/>
    </xf>
    <xf numFmtId="169" fontId="5" fillId="0" borderId="0" xfId="5503" applyNumberFormat="1" applyFont="1" applyAlignment="1" applyProtection="1">
      <protection locked="0"/>
    </xf>
    <xf numFmtId="169" fontId="5" fillId="0" borderId="0" xfId="5482" applyNumberFormat="1" applyFont="1" applyAlignment="1" applyProtection="1">
      <protection locked="0"/>
    </xf>
    <xf numFmtId="169" fontId="5" fillId="0" borderId="0" xfId="5498" applyNumberFormat="1" applyFont="1" applyAlignment="1" applyProtection="1">
      <protection locked="0"/>
    </xf>
    <xf numFmtId="169" fontId="5" fillId="0" borderId="0" xfId="5492" applyNumberFormat="1" applyFont="1" applyAlignment="1" applyProtection="1">
      <protection locked="0"/>
    </xf>
    <xf numFmtId="169" fontId="5" fillId="0" borderId="0" xfId="5484" applyNumberFormat="1" applyFont="1" applyAlignment="1" applyProtection="1">
      <protection locked="0"/>
    </xf>
    <xf numFmtId="169" fontId="5" fillId="0" borderId="0" xfId="5500" applyNumberFormat="1" applyFont="1" applyAlignment="1" applyProtection="1">
      <protection locked="0"/>
    </xf>
    <xf numFmtId="165" fontId="7" fillId="0" borderId="0" xfId="0" applyNumberFormat="1" applyFont="1" applyFill="1" applyBorder="1" applyAlignment="1"/>
    <xf numFmtId="165" fontId="7" fillId="0" borderId="0" xfId="3" applyNumberFormat="1" applyFont="1" applyFill="1" applyBorder="1" applyAlignment="1"/>
    <xf numFmtId="0" fontId="7" fillId="0" borderId="0" xfId="0" applyNumberFormat="1" applyFont="1" applyFill="1" applyAlignment="1">
      <alignment horizontal="center"/>
    </xf>
    <xf numFmtId="0" fontId="4" fillId="0" borderId="0" xfId="0" applyNumberFormat="1" applyFont="1" applyAlignment="1">
      <alignment horizontal="centerContinuous"/>
    </xf>
    <xf numFmtId="0" fontId="21" fillId="0" borderId="0" xfId="0" applyNumberFormat="1" applyFont="1" applyAlignment="1">
      <alignment horizontal="centerContinuous"/>
    </xf>
    <xf numFmtId="37" fontId="4" fillId="0" borderId="0" xfId="0" applyNumberFormat="1" applyFont="1" applyAlignment="1">
      <alignment horizontal="centerContinuous"/>
    </xf>
    <xf numFmtId="0" fontId="21" fillId="0" borderId="35" xfId="0" applyNumberFormat="1" applyFont="1" applyBorder="1" applyAlignment="1">
      <alignment horizontal="centerContinuous"/>
    </xf>
    <xf numFmtId="0" fontId="4" fillId="0" borderId="2" xfId="0" applyNumberFormat="1" applyFont="1" applyBorder="1" applyAlignment="1">
      <alignment horizontal="centerContinuous"/>
    </xf>
    <xf numFmtId="37" fontId="16" fillId="0" borderId="36" xfId="0" applyNumberFormat="1" applyFont="1" applyBorder="1" applyAlignment="1"/>
    <xf numFmtId="0" fontId="21" fillId="0" borderId="36" xfId="0" applyNumberFormat="1" applyFont="1" applyBorder="1" applyAlignment="1">
      <alignment horizontal="centerContinuous"/>
    </xf>
    <xf numFmtId="0" fontId="21" fillId="0" borderId="2" xfId="0" applyNumberFormat="1" applyFont="1" applyBorder="1" applyAlignment="1"/>
    <xf numFmtId="0" fontId="4" fillId="0" borderId="2" xfId="0" applyNumberFormat="1" applyFont="1" applyBorder="1"/>
    <xf numFmtId="0" fontId="21" fillId="0" borderId="0" xfId="0" applyNumberFormat="1" applyFont="1" applyAlignment="1"/>
    <xf numFmtId="0" fontId="4" fillId="0" borderId="0" xfId="0" applyNumberFormat="1" applyFont="1"/>
    <xf numFmtId="37" fontId="4" fillId="0" borderId="0" xfId="0" applyNumberFormat="1" applyFont="1"/>
    <xf numFmtId="37" fontId="26" fillId="0" borderId="0" xfId="0" applyNumberFormat="1" applyFont="1" applyAlignment="1"/>
    <xf numFmtId="0" fontId="26" fillId="0" borderId="14" xfId="0" applyNumberFormat="1" applyFont="1" applyBorder="1" applyAlignment="1"/>
    <xf numFmtId="37" fontId="4" fillId="0" borderId="0" xfId="0" applyNumberFormat="1" applyFont="1" applyAlignment="1">
      <alignment horizontal="left"/>
    </xf>
    <xf numFmtId="0" fontId="26" fillId="0" borderId="9" xfId="0" applyNumberFormat="1" applyFont="1" applyBorder="1" applyAlignment="1"/>
    <xf numFmtId="0" fontId="87" fillId="0" borderId="0" xfId="0" applyNumberFormat="1" applyFont="1" applyAlignment="1"/>
    <xf numFmtId="0" fontId="26" fillId="0" borderId="1" xfId="0" applyNumberFormat="1" applyFont="1" applyBorder="1" applyAlignment="1"/>
    <xf numFmtId="0" fontId="26" fillId="0" borderId="11" xfId="0" quotePrefix="1" applyNumberFormat="1" applyFont="1" applyBorder="1" applyAlignment="1">
      <alignment horizontal="left"/>
    </xf>
    <xf numFmtId="0" fontId="26" fillId="0" borderId="11" xfId="0" applyNumberFormat="1" applyFont="1" applyBorder="1" applyAlignment="1"/>
    <xf numFmtId="0" fontId="26" fillId="0" borderId="0" xfId="0" applyNumberFormat="1" applyFont="1" applyBorder="1" applyAlignment="1"/>
    <xf numFmtId="0" fontId="26" fillId="0" borderId="1" xfId="0" quotePrefix="1" applyNumberFormat="1" applyFont="1" applyBorder="1" applyAlignment="1">
      <alignment horizontal="left"/>
    </xf>
    <xf numFmtId="0" fontId="26" fillId="0" borderId="8" xfId="0" applyNumberFormat="1" applyFont="1" applyBorder="1" applyAlignment="1"/>
    <xf numFmtId="0" fontId="26" fillId="0" borderId="4" xfId="0" applyNumberFormat="1" applyFont="1" applyBorder="1" applyAlignment="1"/>
    <xf numFmtId="0" fontId="87" fillId="0" borderId="0" xfId="0" applyNumberFormat="1" applyFont="1" applyBorder="1" applyAlignment="1"/>
    <xf numFmtId="0" fontId="26" fillId="0" borderId="5" xfId="0" applyNumberFormat="1" applyFont="1" applyBorder="1" applyAlignment="1"/>
    <xf numFmtId="0" fontId="87" fillId="0" borderId="5" xfId="0" applyNumberFormat="1" applyFont="1" applyBorder="1" applyAlignment="1"/>
    <xf numFmtId="0" fontId="88" fillId="0" borderId="0" xfId="871" applyNumberFormat="1" applyFont="1" applyAlignment="1" applyProtection="1"/>
    <xf numFmtId="37" fontId="5" fillId="0" borderId="0" xfId="6" applyNumberFormat="1" applyFont="1" applyFill="1" applyAlignment="1">
      <alignment horizontal="right"/>
    </xf>
    <xf numFmtId="166" fontId="5" fillId="0" borderId="0" xfId="6" applyNumberFormat="1" applyFont="1" applyFill="1" applyBorder="1" applyAlignment="1"/>
    <xf numFmtId="166" fontId="5" fillId="0" borderId="0" xfId="6" applyNumberFormat="1" applyFont="1" applyFill="1" applyBorder="1" applyAlignment="1">
      <alignment horizontal="right"/>
    </xf>
    <xf numFmtId="166" fontId="7" fillId="0" borderId="8" xfId="6" applyNumberFormat="1" applyFont="1" applyFill="1" applyBorder="1" applyAlignment="1"/>
    <xf numFmtId="166" fontId="5" fillId="0" borderId="5" xfId="6" applyNumberFormat="1" applyFont="1" applyFill="1" applyBorder="1" applyAlignment="1">
      <alignment horizontal="right"/>
    </xf>
    <xf numFmtId="166" fontId="7" fillId="0" borderId="9" xfId="6" applyNumberFormat="1" applyFont="1" applyFill="1" applyBorder="1" applyAlignment="1"/>
    <xf numFmtId="37" fontId="7" fillId="0" borderId="0" xfId="6" applyNumberFormat="1" applyFont="1" applyFill="1" applyAlignment="1">
      <alignment horizontal="right"/>
    </xf>
    <xf numFmtId="166" fontId="5" fillId="0" borderId="0" xfId="6" applyNumberFormat="1" applyFill="1" applyBorder="1"/>
    <xf numFmtId="3" fontId="12" fillId="0" borderId="0" xfId="0" applyNumberFormat="1" applyFont="1" applyFill="1" applyAlignment="1"/>
    <xf numFmtId="0" fontId="16" fillId="0" borderId="0" xfId="0" quotePrefix="1" applyNumberFormat="1" applyFont="1" applyFill="1" applyAlignment="1">
      <alignment horizontal="left"/>
    </xf>
    <xf numFmtId="0" fontId="21" fillId="0" borderId="0" xfId="870" applyNumberFormat="1" applyFont="1" applyAlignment="1">
      <alignment horizontal="centerContinuous"/>
    </xf>
    <xf numFmtId="0" fontId="4" fillId="0" borderId="0" xfId="870" applyNumberFormat="1" applyFont="1" applyAlignment="1">
      <alignment horizontal="centerContinuous"/>
    </xf>
    <xf numFmtId="0" fontId="21" fillId="0" borderId="0" xfId="870" applyNumberFormat="1" applyFont="1" applyAlignment="1">
      <alignment horizontal="right"/>
    </xf>
    <xf numFmtId="0" fontId="5" fillId="0" borderId="0" xfId="5486" applyFont="1" applyFill="1" applyAlignment="1"/>
    <xf numFmtId="0" fontId="5" fillId="0" borderId="0" xfId="5486" applyFont="1"/>
    <xf numFmtId="0" fontId="5" fillId="0" borderId="0" xfId="5486" applyFont="1" applyFill="1"/>
    <xf numFmtId="166" fontId="5" fillId="0" borderId="0" xfId="6" quotePrefix="1" applyNumberFormat="1" applyFont="1" applyFill="1" applyBorder="1" applyAlignment="1">
      <alignment horizontal="right"/>
    </xf>
    <xf numFmtId="166" fontId="5" fillId="0" borderId="0" xfId="6" quotePrefix="1" applyNumberFormat="1" applyFont="1" applyFill="1" applyAlignment="1"/>
    <xf numFmtId="166" fontId="7" fillId="0" borderId="11" xfId="6" applyNumberFormat="1" applyFont="1" applyFill="1" applyBorder="1" applyAlignment="1"/>
    <xf numFmtId="166" fontId="7" fillId="0" borderId="5" xfId="6" applyNumberFormat="1" applyFont="1" applyFill="1" applyBorder="1" applyAlignment="1"/>
    <xf numFmtId="166" fontId="5" fillId="0" borderId="0" xfId="3" applyNumberFormat="1" applyFont="1" applyFill="1" applyAlignment="1">
      <alignment vertical="center"/>
    </xf>
    <xf numFmtId="166" fontId="5" fillId="0" borderId="0" xfId="3" applyNumberFormat="1" applyFont="1" applyFill="1" applyAlignment="1">
      <alignment horizontal="left" vertical="center"/>
    </xf>
    <xf numFmtId="166" fontId="7" fillId="0" borderId="4" xfId="3" applyNumberFormat="1" applyFont="1" applyFill="1" applyBorder="1" applyAlignment="1"/>
    <xf numFmtId="3" fontId="7" fillId="0" borderId="0" xfId="0" quotePrefix="1" applyNumberFormat="1" applyFont="1" applyFill="1" applyAlignment="1">
      <alignment horizontal="center"/>
    </xf>
    <xf numFmtId="3" fontId="7" fillId="0" borderId="5" xfId="0" quotePrefix="1" applyNumberFormat="1" applyFont="1" applyFill="1" applyBorder="1" applyAlignment="1">
      <alignment horizontal="center"/>
    </xf>
    <xf numFmtId="3" fontId="7" fillId="0" borderId="0" xfId="0" applyNumberFormat="1" applyFont="1" applyFill="1" applyAlignment="1">
      <alignment horizontal="center" vertical="top"/>
    </xf>
    <xf numFmtId="3" fontId="7" fillId="0" borderId="5" xfId="0" applyNumberFormat="1" applyFont="1" applyFill="1" applyBorder="1" applyAlignment="1">
      <alignment horizontal="center"/>
    </xf>
    <xf numFmtId="3" fontId="7" fillId="0" borderId="0" xfId="0" quotePrefix="1" applyNumberFormat="1" applyFont="1" applyFill="1" applyAlignment="1">
      <alignment horizontal="center"/>
    </xf>
    <xf numFmtId="3" fontId="7" fillId="0" borderId="0" xfId="0" applyNumberFormat="1" applyFont="1" applyAlignment="1">
      <alignment horizontal="left"/>
    </xf>
    <xf numFmtId="165" fontId="7" fillId="0" borderId="0" xfId="0" applyNumberFormat="1" applyFont="1" applyBorder="1" applyAlignment="1"/>
    <xf numFmtId="165" fontId="7" fillId="0" borderId="37" xfId="0" applyNumberFormat="1" applyFont="1" applyBorder="1" applyAlignment="1"/>
    <xf numFmtId="165" fontId="11" fillId="0" borderId="0" xfId="14" applyNumberFormat="1" applyFont="1" applyBorder="1"/>
    <xf numFmtId="37" fontId="11" fillId="0" borderId="0" xfId="14" applyNumberFormat="1" applyFont="1" applyBorder="1" applyAlignment="1"/>
    <xf numFmtId="3" fontId="7" fillId="0" borderId="0" xfId="0" quotePrefix="1" applyNumberFormat="1" applyFont="1" applyFill="1" applyAlignment="1">
      <alignment horizontal="center"/>
    </xf>
    <xf numFmtId="165" fontId="7" fillId="0" borderId="38" xfId="0" applyNumberFormat="1" applyFont="1" applyBorder="1" applyAlignment="1"/>
    <xf numFmtId="37" fontId="7" fillId="0" borderId="5" xfId="6" quotePrefix="1" applyNumberFormat="1" applyFont="1" applyBorder="1" applyAlignment="1">
      <alignment horizontal="center"/>
    </xf>
    <xf numFmtId="3" fontId="5" fillId="0" borderId="0" xfId="0" applyNumberFormat="1" applyFont="1" applyAlignment="1">
      <alignment horizontal="left"/>
    </xf>
    <xf numFmtId="0" fontId="46" fillId="0" borderId="0" xfId="6" applyNumberFormat="1" applyFont="1" applyFill="1" applyAlignment="1"/>
    <xf numFmtId="0" fontId="4" fillId="0" borderId="0" xfId="6" applyNumberFormat="1" applyFont="1" applyFill="1" applyAlignment="1"/>
    <xf numFmtId="0" fontId="90" fillId="0" borderId="0" xfId="6" applyNumberFormat="1" applyFont="1" applyFill="1" applyAlignment="1"/>
    <xf numFmtId="0" fontId="7" fillId="0" borderId="0" xfId="6" applyNumberFormat="1" applyFont="1" applyFill="1" applyAlignment="1"/>
    <xf numFmtId="0" fontId="5" fillId="0" borderId="0" xfId="6" applyNumberFormat="1" applyFont="1" applyFill="1" applyAlignment="1">
      <alignment horizontal="left"/>
    </xf>
    <xf numFmtId="0" fontId="91" fillId="0" borderId="0" xfId="6" applyNumberFormat="1" applyFont="1" applyFill="1" applyAlignment="1"/>
    <xf numFmtId="0" fontId="92" fillId="0" borderId="0" xfId="6" applyNumberFormat="1" applyFont="1" applyFill="1" applyAlignment="1"/>
    <xf numFmtId="0" fontId="93" fillId="0" borderId="0" xfId="6" applyFont="1" applyFill="1" applyAlignment="1">
      <alignment horizontal="left" indent="1"/>
    </xf>
    <xf numFmtId="0" fontId="5" fillId="0" borderId="0" xfId="6" applyNumberFormat="1" applyFont="1" applyFill="1" applyAlignment="1"/>
    <xf numFmtId="0" fontId="21" fillId="0" borderId="0" xfId="6" applyNumberFormat="1" applyFont="1" applyFill="1" applyAlignment="1"/>
    <xf numFmtId="0" fontId="16" fillId="0" borderId="0" xfId="5505" quotePrefix="1" applyNumberFormat="1" applyFont="1" applyFill="1" applyAlignment="1">
      <alignment horizontal="left"/>
    </xf>
    <xf numFmtId="0" fontId="5" fillId="0" borderId="0" xfId="5505" applyNumberFormat="1" applyFont="1" applyFill="1" applyAlignment="1"/>
    <xf numFmtId="0" fontId="91" fillId="0" borderId="0" xfId="5505" applyNumberFormat="1" applyFont="1" applyFill="1" applyAlignment="1"/>
    <xf numFmtId="0" fontId="90" fillId="0" borderId="0" xfId="5505" applyNumberFormat="1" applyFont="1" applyFill="1" applyAlignment="1"/>
    <xf numFmtId="0" fontId="4" fillId="0" borderId="0" xfId="5505" applyNumberFormat="1" applyFont="1" applyFill="1" applyAlignment="1"/>
    <xf numFmtId="0" fontId="5" fillId="0" borderId="0" xfId="5505" quotePrefix="1" applyNumberFormat="1" applyFont="1" applyFill="1" applyAlignment="1">
      <alignment horizontal="left"/>
    </xf>
    <xf numFmtId="0" fontId="21" fillId="0" borderId="39" xfId="5505" quotePrefix="1" applyNumberFormat="1" applyFont="1" applyFill="1" applyBorder="1" applyAlignment="1">
      <alignment horizontal="center"/>
    </xf>
    <xf numFmtId="0" fontId="4" fillId="0" borderId="40" xfId="6" applyNumberFormat="1" applyFont="1" applyFill="1" applyBorder="1" applyAlignment="1"/>
    <xf numFmtId="169" fontId="4" fillId="0" borderId="0" xfId="6" applyNumberFormat="1" applyFont="1" applyFill="1" applyAlignment="1"/>
    <xf numFmtId="178" fontId="4" fillId="0" borderId="0" xfId="6" applyNumberFormat="1" applyFont="1" applyFill="1" applyAlignment="1"/>
    <xf numFmtId="0" fontId="4" fillId="0" borderId="1" xfId="6" applyNumberFormat="1" applyFont="1" applyFill="1" applyBorder="1" applyAlignment="1"/>
    <xf numFmtId="0" fontId="21" fillId="0" borderId="0" xfId="6" quotePrefix="1" applyNumberFormat="1" applyFont="1" applyFill="1" applyAlignment="1">
      <alignment horizontal="center"/>
    </xf>
    <xf numFmtId="0" fontId="21" fillId="0" borderId="0" xfId="6" applyNumberFormat="1" applyFont="1" applyFill="1" applyAlignment="1">
      <alignment horizontal="center"/>
    </xf>
    <xf numFmtId="0" fontId="21" fillId="0" borderId="14" xfId="6" applyNumberFormat="1" applyFont="1" applyFill="1" applyBorder="1" applyAlignment="1">
      <alignment horizontal="center"/>
    </xf>
    <xf numFmtId="0" fontId="21" fillId="0" borderId="0" xfId="6" applyNumberFormat="1" applyFont="1" applyFill="1" applyBorder="1" applyAlignment="1">
      <alignment horizontal="center"/>
    </xf>
    <xf numFmtId="165" fontId="21" fillId="0" borderId="0" xfId="6" applyNumberFormat="1" applyFont="1" applyFill="1" applyAlignment="1">
      <alignment horizontal="center"/>
    </xf>
    <xf numFmtId="37" fontId="21" fillId="0" borderId="0" xfId="6" applyNumberFormat="1" applyFont="1" applyFill="1" applyBorder="1" applyAlignment="1">
      <alignment horizontal="center"/>
    </xf>
    <xf numFmtId="0" fontId="94" fillId="0" borderId="0" xfId="6" applyNumberFormat="1" applyFont="1" applyFill="1" applyAlignment="1"/>
    <xf numFmtId="0" fontId="5" fillId="0" borderId="0" xfId="6" applyNumberFormat="1" applyFont="1" applyFill="1" applyBorder="1" applyAlignment="1"/>
    <xf numFmtId="0" fontId="4" fillId="0" borderId="0" xfId="6" applyNumberFormat="1" applyFont="1" applyFill="1" applyBorder="1" applyAlignment="1"/>
    <xf numFmtId="166" fontId="21" fillId="0" borderId="0" xfId="6" applyNumberFormat="1" applyFont="1" applyFill="1" applyBorder="1" applyAlignment="1">
      <alignment horizontal="center"/>
    </xf>
    <xf numFmtId="0" fontId="90" fillId="0" borderId="0" xfId="6" applyNumberFormat="1" applyFont="1" applyFill="1" applyBorder="1" applyAlignment="1"/>
    <xf numFmtId="3" fontId="4" fillId="0" borderId="0" xfId="6" applyNumberFormat="1" applyFont="1" applyFill="1" applyAlignment="1">
      <alignment horizontal="right"/>
    </xf>
    <xf numFmtId="166" fontId="4" fillId="0" borderId="0" xfId="6" applyNumberFormat="1" applyFont="1" applyFill="1" applyAlignment="1">
      <alignment horizontal="right"/>
    </xf>
    <xf numFmtId="0" fontId="26" fillId="0" borderId="0" xfId="6" applyNumberFormat="1" applyFont="1" applyFill="1" applyAlignment="1"/>
    <xf numFmtId="166" fontId="4" fillId="0" borderId="0" xfId="6" applyNumberFormat="1" applyFont="1" applyFill="1" applyAlignment="1">
      <alignment horizontal="center"/>
    </xf>
    <xf numFmtId="169" fontId="21" fillId="0" borderId="0" xfId="6" applyNumberFormat="1" applyFont="1" applyFill="1" applyAlignment="1"/>
    <xf numFmtId="166" fontId="65" fillId="0" borderId="9" xfId="6" applyNumberFormat="1" applyFont="1" applyFill="1" applyBorder="1" applyAlignment="1">
      <alignment horizontal="right"/>
    </xf>
    <xf numFmtId="3" fontId="21" fillId="0" borderId="0" xfId="6" applyNumberFormat="1" applyFont="1" applyFill="1" applyAlignment="1"/>
    <xf numFmtId="166" fontId="4" fillId="0" borderId="0" xfId="6" applyNumberFormat="1" applyFont="1" applyFill="1" applyBorder="1" applyAlignment="1"/>
    <xf numFmtId="0" fontId="4" fillId="0" borderId="0" xfId="6" applyNumberFormat="1" applyFont="1" applyFill="1" applyAlignment="1">
      <alignment horizontal="right"/>
    </xf>
    <xf numFmtId="0" fontId="4" fillId="0" borderId="0" xfId="6" applyNumberFormat="1" applyFont="1" applyFill="1" applyBorder="1" applyAlignment="1">
      <alignment horizontal="right"/>
    </xf>
    <xf numFmtId="166" fontId="4" fillId="0" borderId="0" xfId="6" applyNumberFormat="1" applyFont="1" applyFill="1" applyAlignment="1"/>
    <xf numFmtId="166" fontId="84" fillId="0" borderId="0" xfId="6" applyNumberFormat="1" applyFont="1" applyFill="1" applyAlignment="1">
      <alignment horizontal="right"/>
    </xf>
    <xf numFmtId="3" fontId="4" fillId="0" borderId="0" xfId="6" applyNumberFormat="1" applyFont="1" applyFill="1" applyAlignment="1"/>
    <xf numFmtId="3" fontId="26" fillId="0" borderId="0" xfId="6" applyNumberFormat="1" applyFont="1" applyFill="1" applyAlignment="1"/>
    <xf numFmtId="3" fontId="4" fillId="0" borderId="0" xfId="6" applyNumberFormat="1" applyFont="1" applyFill="1"/>
    <xf numFmtId="37" fontId="21" fillId="0" borderId="0" xfId="6" applyNumberFormat="1" applyFont="1" applyFill="1" applyAlignment="1">
      <alignment horizontal="right"/>
    </xf>
    <xf numFmtId="166" fontId="21" fillId="0" borderId="9" xfId="6" applyNumberFormat="1" applyFont="1" applyFill="1" applyBorder="1" applyAlignment="1">
      <alignment horizontal="right"/>
    </xf>
    <xf numFmtId="3" fontId="94" fillId="0" borderId="0" xfId="6" applyNumberFormat="1" applyFont="1" applyFill="1" applyAlignment="1"/>
    <xf numFmtId="3" fontId="21" fillId="0" borderId="0" xfId="6" applyNumberFormat="1" applyFont="1" applyFill="1"/>
    <xf numFmtId="3" fontId="90" fillId="0" borderId="0" xfId="6" applyNumberFormat="1" applyFont="1" applyFill="1" applyAlignment="1"/>
    <xf numFmtId="0" fontId="95" fillId="0" borderId="0" xfId="6" applyNumberFormat="1" applyFont="1" applyFill="1" applyAlignment="1"/>
    <xf numFmtId="165" fontId="21" fillId="0" borderId="10" xfId="6" applyNumberFormat="1" applyFont="1" applyFill="1" applyBorder="1" applyAlignment="1">
      <alignment horizontal="right"/>
    </xf>
    <xf numFmtId="164" fontId="21" fillId="0" borderId="0" xfId="6" applyNumberFormat="1" applyFont="1" applyFill="1" applyBorder="1" applyAlignment="1">
      <alignment horizontal="center"/>
    </xf>
    <xf numFmtId="0" fontId="96" fillId="0" borderId="0" xfId="6" applyNumberFormat="1" applyFont="1" applyFill="1" applyAlignment="1"/>
    <xf numFmtId="166" fontId="96" fillId="0" borderId="0" xfId="6" applyNumberFormat="1" applyFont="1" applyFill="1" applyAlignment="1"/>
    <xf numFmtId="0" fontId="4" fillId="0" borderId="0" xfId="6" applyNumberFormat="1" applyFont="1" applyFill="1" applyAlignment="1">
      <alignment horizontal="center"/>
    </xf>
    <xf numFmtId="0" fontId="4" fillId="0" borderId="0" xfId="6" quotePrefix="1" applyNumberFormat="1" applyFont="1" applyFill="1" applyAlignment="1"/>
    <xf numFmtId="166" fontId="21" fillId="0" borderId="0" xfId="6" applyNumberFormat="1" applyFont="1" applyFill="1" applyAlignment="1">
      <alignment horizontal="center"/>
    </xf>
    <xf numFmtId="166" fontId="21" fillId="0" borderId="14" xfId="6" applyNumberFormat="1" applyFont="1" applyFill="1" applyBorder="1" applyAlignment="1">
      <alignment horizontal="center"/>
    </xf>
    <xf numFmtId="166" fontId="4" fillId="0" borderId="0" xfId="6" applyNumberFormat="1" applyFont="1" applyFill="1" applyBorder="1" applyAlignment="1">
      <alignment horizontal="right"/>
    </xf>
    <xf numFmtId="37" fontId="4" fillId="0" borderId="0" xfId="6" applyNumberFormat="1" applyFont="1" applyFill="1" applyAlignment="1">
      <alignment horizontal="right"/>
    </xf>
    <xf numFmtId="37" fontId="21" fillId="0" borderId="0" xfId="6" applyNumberFormat="1" applyFont="1" applyFill="1" applyAlignment="1"/>
    <xf numFmtId="165" fontId="21" fillId="0" borderId="10" xfId="6" applyNumberFormat="1" applyFont="1" applyFill="1" applyBorder="1" applyAlignment="1"/>
    <xf numFmtId="178" fontId="26" fillId="0" borderId="0" xfId="6" applyNumberFormat="1" applyFont="1" applyFill="1" applyAlignment="1"/>
    <xf numFmtId="178" fontId="92" fillId="0" borderId="0" xfId="6" applyNumberFormat="1" applyFont="1" applyFill="1" applyAlignment="1"/>
    <xf numFmtId="0" fontId="97" fillId="0" borderId="0" xfId="6" applyNumberFormat="1" applyFont="1" applyFill="1" applyAlignment="1"/>
    <xf numFmtId="178" fontId="97" fillId="0" borderId="0" xfId="6" applyNumberFormat="1" applyFont="1" applyFill="1" applyAlignment="1"/>
    <xf numFmtId="0" fontId="21" fillId="0" borderId="0" xfId="6" quotePrefix="1" applyNumberFormat="1" applyFont="1" applyFill="1" applyAlignment="1">
      <alignment horizontal="left"/>
    </xf>
    <xf numFmtId="3" fontId="21" fillId="0" borderId="0" xfId="6" applyNumberFormat="1" applyFont="1" applyFill="1" applyAlignment="1">
      <alignment horizontal="right"/>
    </xf>
    <xf numFmtId="165" fontId="21" fillId="0" borderId="0" xfId="6" quotePrefix="1" applyNumberFormat="1" applyFont="1" applyFill="1" applyBorder="1" applyAlignment="1"/>
    <xf numFmtId="165" fontId="21" fillId="0" borderId="0" xfId="6" quotePrefix="1" applyNumberFormat="1" applyFont="1" applyFill="1" applyBorder="1" applyAlignment="1">
      <alignment horizontal="right"/>
    </xf>
    <xf numFmtId="0" fontId="4" fillId="0" borderId="0" xfId="6" quotePrefix="1" applyNumberFormat="1" applyFont="1" applyFill="1" applyAlignment="1">
      <alignment horizontal="left"/>
    </xf>
    <xf numFmtId="166" fontId="4" fillId="0" borderId="0" xfId="6" quotePrefix="1" applyNumberFormat="1" applyFont="1" applyFill="1" applyBorder="1" applyAlignment="1"/>
    <xf numFmtId="166" fontId="4" fillId="0" borderId="0" xfId="5" applyNumberFormat="1" applyFont="1" applyFill="1" applyBorder="1" applyAlignment="1">
      <alignment horizontal="right"/>
    </xf>
    <xf numFmtId="3" fontId="4" fillId="0" borderId="0" xfId="5" applyNumberFormat="1" applyFont="1" applyFill="1" applyAlignment="1">
      <alignment horizontal="right"/>
    </xf>
    <xf numFmtId="166" fontId="21" fillId="0" borderId="0" xfId="5" quotePrefix="1" applyNumberFormat="1" applyFont="1" applyFill="1" applyBorder="1" applyAlignment="1"/>
    <xf numFmtId="166" fontId="4" fillId="0" borderId="0" xfId="5" quotePrefix="1" applyNumberFormat="1" applyFont="1" applyFill="1" applyBorder="1" applyAlignment="1">
      <alignment horizontal="right"/>
    </xf>
    <xf numFmtId="166" fontId="4" fillId="0" borderId="0" xfId="5" quotePrefix="1" applyNumberFormat="1" applyFont="1" applyFill="1" applyBorder="1" applyAlignment="1"/>
    <xf numFmtId="166" fontId="21" fillId="0" borderId="11" xfId="6" applyNumberFormat="1" applyFont="1" applyFill="1" applyBorder="1" applyAlignment="1">
      <alignment horizontal="right"/>
    </xf>
    <xf numFmtId="169" fontId="21" fillId="0" borderId="0" xfId="6" applyNumberFormat="1" applyFont="1" applyFill="1" applyBorder="1" applyAlignment="1"/>
    <xf numFmtId="3" fontId="21" fillId="0" borderId="0" xfId="6" applyNumberFormat="1" applyFont="1" applyFill="1" applyBorder="1" applyAlignment="1"/>
    <xf numFmtId="37" fontId="4" fillId="0" borderId="0" xfId="5" applyNumberFormat="1" applyFont="1" applyFill="1" applyAlignment="1"/>
    <xf numFmtId="37" fontId="4" fillId="0" borderId="0" xfId="5" applyNumberFormat="1" applyFont="1" applyFill="1" applyAlignment="1">
      <alignment horizontal="right"/>
    </xf>
    <xf numFmtId="37" fontId="4" fillId="0" borderId="0" xfId="5" applyNumberFormat="1" applyFont="1" applyFill="1" applyBorder="1" applyAlignment="1">
      <alignment horizontal="right"/>
    </xf>
    <xf numFmtId="166" fontId="4" fillId="0" borderId="14" xfId="5" applyNumberFormat="1" applyFont="1" applyFill="1" applyBorder="1" applyAlignment="1">
      <alignment horizontal="right"/>
    </xf>
    <xf numFmtId="0" fontId="98" fillId="0" borderId="0" xfId="6" applyNumberFormat="1" applyFont="1" applyFill="1" applyAlignment="1"/>
    <xf numFmtId="166" fontId="21" fillId="0" borderId="0" xfId="6" applyNumberFormat="1" applyFont="1" applyFill="1" applyBorder="1" applyAlignment="1"/>
    <xf numFmtId="0" fontId="19" fillId="0" borderId="0" xfId="6" applyNumberFormat="1" applyFont="1" applyFill="1" applyAlignment="1"/>
    <xf numFmtId="169" fontId="21" fillId="0" borderId="0" xfId="6" applyNumberFormat="1" applyFont="1" applyFill="1" applyAlignment="1">
      <alignment horizontal="right"/>
    </xf>
    <xf numFmtId="169" fontId="21" fillId="0" borderId="0" xfId="6" applyNumberFormat="1" applyFont="1" applyFill="1" applyBorder="1" applyAlignment="1">
      <alignment horizontal="right"/>
    </xf>
    <xf numFmtId="3" fontId="21" fillId="0" borderId="0" xfId="6" applyNumberFormat="1" applyFont="1" applyFill="1" applyBorder="1" applyAlignment="1">
      <alignment horizontal="right"/>
    </xf>
    <xf numFmtId="169" fontId="4" fillId="0" borderId="0" xfId="6" applyNumberFormat="1" applyFont="1" applyFill="1" applyAlignment="1">
      <alignment horizontal="right"/>
    </xf>
    <xf numFmtId="0" fontId="19" fillId="0" borderId="0" xfId="6" applyFont="1" applyFill="1"/>
    <xf numFmtId="178" fontId="4" fillId="0" borderId="0" xfId="6" applyNumberFormat="1" applyFont="1" applyFill="1" applyAlignment="1">
      <alignment horizontal="right"/>
    </xf>
    <xf numFmtId="49" fontId="99" fillId="0" borderId="0" xfId="6" applyNumberFormat="1" applyFont="1" applyFill="1" applyAlignment="1"/>
    <xf numFmtId="49" fontId="4" fillId="0" borderId="0" xfId="5" applyNumberFormat="1" applyFont="1" applyFill="1" applyAlignment="1"/>
    <xf numFmtId="49" fontId="4" fillId="0" borderId="0" xfId="5" quotePrefix="1" applyNumberFormat="1" applyFont="1" applyFill="1" applyAlignment="1"/>
    <xf numFmtId="0" fontId="99" fillId="0" borderId="0" xfId="6" applyNumberFormat="1" applyFont="1" applyFill="1" applyAlignment="1"/>
    <xf numFmtId="0" fontId="99" fillId="0" borderId="0" xfId="6" quotePrefix="1" applyNumberFormat="1" applyFont="1" applyFill="1" applyAlignment="1">
      <alignment horizontal="left"/>
    </xf>
    <xf numFmtId="0" fontId="99" fillId="0" borderId="0" xfId="6" quotePrefix="1" applyNumberFormat="1" applyFont="1" applyFill="1" applyAlignment="1"/>
    <xf numFmtId="0" fontId="4" fillId="0" borderId="0" xfId="5" quotePrefix="1" applyNumberFormat="1" applyFont="1" applyFill="1" applyAlignment="1"/>
    <xf numFmtId="0" fontId="46" fillId="0" borderId="0" xfId="5" applyNumberFormat="1" applyFont="1" applyFill="1" applyAlignment="1"/>
    <xf numFmtId="0" fontId="4" fillId="0" borderId="0" xfId="5" applyNumberFormat="1" applyFont="1" applyFill="1" applyAlignment="1"/>
    <xf numFmtId="0" fontId="90" fillId="0" borderId="0" xfId="5" applyNumberFormat="1" applyFont="1" applyFill="1" applyAlignment="1"/>
    <xf numFmtId="0" fontId="7" fillId="0" borderId="0" xfId="5" applyNumberFormat="1" applyFont="1" applyFill="1" applyAlignment="1"/>
    <xf numFmtId="0" fontId="5" fillId="0" borderId="0" xfId="5" applyNumberFormat="1" applyFont="1" applyFill="1" applyAlignment="1">
      <alignment horizontal="left"/>
    </xf>
    <xf numFmtId="0" fontId="91" fillId="0" borderId="0" xfId="5" applyNumberFormat="1" applyFont="1" applyFill="1" applyAlignment="1"/>
    <xf numFmtId="0" fontId="92" fillId="0" borderId="0" xfId="5" applyNumberFormat="1" applyFont="1" applyFill="1" applyAlignment="1"/>
    <xf numFmtId="0" fontId="93" fillId="0" borderId="0" xfId="5" applyFont="1" applyFill="1" applyAlignment="1">
      <alignment horizontal="left" indent="1"/>
    </xf>
    <xf numFmtId="0" fontId="5" fillId="0" borderId="0" xfId="5" applyNumberFormat="1" applyFont="1" applyFill="1" applyAlignment="1"/>
    <xf numFmtId="0" fontId="21" fillId="0" borderId="0" xfId="5" applyNumberFormat="1" applyFont="1" applyFill="1" applyAlignment="1"/>
    <xf numFmtId="0" fontId="16" fillId="0" borderId="0" xfId="5" quotePrefix="1" applyNumberFormat="1" applyFont="1" applyFill="1" applyAlignment="1">
      <alignment horizontal="left"/>
    </xf>
    <xf numFmtId="0" fontId="5" fillId="0" borderId="0" xfId="5" quotePrefix="1" applyNumberFormat="1" applyFont="1" applyFill="1" applyAlignment="1">
      <alignment horizontal="left"/>
    </xf>
    <xf numFmtId="0" fontId="21" fillId="0" borderId="39" xfId="5" quotePrefix="1" applyNumberFormat="1" applyFont="1" applyFill="1" applyBorder="1" applyAlignment="1">
      <alignment horizontal="center"/>
    </xf>
    <xf numFmtId="0" fontId="4" fillId="0" borderId="40" xfId="5" applyNumberFormat="1" applyFont="1" applyFill="1" applyBorder="1" applyAlignment="1"/>
    <xf numFmtId="169" fontId="4" fillId="0" borderId="0" xfId="5" applyNumberFormat="1" applyFont="1" applyFill="1" applyAlignment="1"/>
    <xf numFmtId="178" fontId="4" fillId="0" borderId="0" xfId="5" applyNumberFormat="1" applyFont="1" applyFill="1" applyAlignment="1"/>
    <xf numFmtId="0" fontId="4" fillId="0" borderId="1" xfId="5" applyNumberFormat="1" applyFont="1" applyFill="1" applyBorder="1" applyAlignment="1"/>
    <xf numFmtId="0" fontId="21" fillId="0" borderId="0" xfId="5" quotePrefix="1" applyNumberFormat="1" applyFont="1" applyFill="1" applyAlignment="1">
      <alignment horizontal="center"/>
    </xf>
    <xf numFmtId="0" fontId="21" fillId="0" borderId="0" xfId="5" applyNumberFormat="1" applyFont="1" applyFill="1" applyAlignment="1">
      <alignment horizontal="center"/>
    </xf>
    <xf numFmtId="0" fontId="21" fillId="0" borderId="14" xfId="5" applyNumberFormat="1" applyFont="1" applyFill="1" applyBorder="1" applyAlignment="1">
      <alignment horizontal="center"/>
    </xf>
    <xf numFmtId="0" fontId="21" fillId="0" borderId="0" xfId="5" applyNumberFormat="1" applyFont="1" applyFill="1" applyBorder="1" applyAlignment="1">
      <alignment horizontal="center"/>
    </xf>
    <xf numFmtId="0" fontId="21" fillId="0" borderId="0" xfId="5" applyNumberFormat="1" applyFont="1" applyFill="1" applyAlignment="1">
      <alignment horizontal="left"/>
    </xf>
    <xf numFmtId="3" fontId="21" fillId="0" borderId="0" xfId="5" applyNumberFormat="1" applyFont="1" applyFill="1" applyAlignment="1">
      <alignment horizontal="center"/>
    </xf>
    <xf numFmtId="165" fontId="21" fillId="0" borderId="0" xfId="5" applyNumberFormat="1" applyFont="1" applyFill="1" applyAlignment="1">
      <alignment horizontal="center"/>
    </xf>
    <xf numFmtId="3" fontId="21" fillId="0" borderId="0" xfId="5" applyNumberFormat="1" applyFont="1" applyFill="1" applyBorder="1" applyAlignment="1">
      <alignment horizontal="center"/>
    </xf>
    <xf numFmtId="37" fontId="21" fillId="0" borderId="0" xfId="5" applyNumberFormat="1" applyFont="1" applyFill="1" applyBorder="1" applyAlignment="1">
      <alignment horizontal="center"/>
    </xf>
    <xf numFmtId="0" fontId="94" fillId="0" borderId="0" xfId="5" applyNumberFormat="1" applyFont="1" applyFill="1" applyAlignment="1"/>
    <xf numFmtId="0" fontId="5" fillId="0" borderId="0" xfId="5" applyNumberFormat="1" applyFont="1" applyFill="1" applyBorder="1" applyAlignment="1"/>
    <xf numFmtId="0" fontId="4" fillId="0" borderId="0" xfId="5" applyNumberFormat="1" applyFont="1" applyFill="1" applyBorder="1" applyAlignment="1"/>
    <xf numFmtId="166" fontId="21" fillId="0" borderId="0" xfId="5" applyNumberFormat="1" applyFont="1" applyFill="1" applyBorder="1" applyAlignment="1">
      <alignment horizontal="center"/>
    </xf>
    <xf numFmtId="0" fontId="90" fillId="0" borderId="0" xfId="5" applyNumberFormat="1" applyFont="1" applyFill="1" applyBorder="1" applyAlignment="1"/>
    <xf numFmtId="166" fontId="4" fillId="0" borderId="0" xfId="5" applyNumberFormat="1" applyFont="1" applyFill="1" applyAlignment="1">
      <alignment horizontal="right"/>
    </xf>
    <xf numFmtId="0" fontId="26" fillId="0" borderId="0" xfId="5" applyNumberFormat="1" applyFont="1" applyFill="1" applyAlignment="1"/>
    <xf numFmtId="169" fontId="21" fillId="0" borderId="0" xfId="5" applyNumberFormat="1" applyFont="1" applyFill="1" applyAlignment="1"/>
    <xf numFmtId="166" fontId="65" fillId="0" borderId="9" xfId="5" applyNumberFormat="1" applyFont="1" applyFill="1" applyBorder="1" applyAlignment="1">
      <alignment horizontal="right"/>
    </xf>
    <xf numFmtId="0" fontId="65" fillId="0" borderId="0" xfId="5" applyNumberFormat="1" applyFont="1" applyFill="1" applyBorder="1" applyAlignment="1"/>
    <xf numFmtId="0" fontId="21" fillId="0" borderId="0" xfId="5" applyNumberFormat="1" applyFont="1" applyFill="1" applyBorder="1" applyAlignment="1"/>
    <xf numFmtId="166" fontId="21" fillId="0" borderId="9" xfId="5" applyNumberFormat="1" applyFont="1" applyFill="1" applyBorder="1" applyAlignment="1">
      <alignment horizontal="right"/>
    </xf>
    <xf numFmtId="3" fontId="21" fillId="0" borderId="0" xfId="5" applyNumberFormat="1" applyFont="1" applyFill="1" applyAlignment="1"/>
    <xf numFmtId="166" fontId="4" fillId="0" borderId="0" xfId="5" applyNumberFormat="1" applyFont="1" applyFill="1" applyBorder="1" applyAlignment="1"/>
    <xf numFmtId="0" fontId="4" fillId="0" borderId="0" xfId="5" applyNumberFormat="1" applyFont="1" applyFill="1" applyAlignment="1">
      <alignment horizontal="right"/>
    </xf>
    <xf numFmtId="166" fontId="82" fillId="0" borderId="0" xfId="5" applyNumberFormat="1" applyFont="1" applyFill="1" applyBorder="1" applyAlignment="1"/>
    <xf numFmtId="0" fontId="4" fillId="0" borderId="0" xfId="5" applyNumberFormat="1" applyFont="1" applyFill="1" applyBorder="1" applyAlignment="1">
      <alignment horizontal="right"/>
    </xf>
    <xf numFmtId="166" fontId="4" fillId="0" borderId="0" xfId="5" applyNumberFormat="1" applyFont="1" applyFill="1" applyBorder="1"/>
    <xf numFmtId="166" fontId="4" fillId="0" borderId="0" xfId="5" applyNumberFormat="1" applyFont="1" applyFill="1" applyAlignment="1"/>
    <xf numFmtId="166" fontId="4" fillId="0" borderId="0" xfId="5" applyNumberFormat="1" applyFont="1" applyFill="1" applyAlignment="1">
      <alignment horizontal="center"/>
    </xf>
    <xf numFmtId="178" fontId="4" fillId="0" borderId="0" xfId="5" applyNumberFormat="1" applyFont="1" applyFill="1" applyAlignment="1">
      <alignment horizontal="center"/>
    </xf>
    <xf numFmtId="166" fontId="84" fillId="0" borderId="0" xfId="5" applyNumberFormat="1" applyFont="1" applyFill="1" applyAlignment="1">
      <alignment horizontal="right"/>
    </xf>
    <xf numFmtId="3" fontId="4" fillId="0" borderId="0" xfId="5" applyNumberFormat="1" applyFont="1" applyFill="1" applyAlignment="1"/>
    <xf numFmtId="3" fontId="26" fillId="0" borderId="0" xfId="5" applyNumberFormat="1" applyFont="1" applyFill="1" applyAlignment="1"/>
    <xf numFmtId="3" fontId="4" fillId="0" borderId="0" xfId="5" applyNumberFormat="1" applyFont="1" applyFill="1"/>
    <xf numFmtId="166" fontId="4" fillId="0" borderId="0" xfId="5" quotePrefix="1" applyNumberFormat="1" applyFont="1" applyFill="1" applyAlignment="1">
      <alignment horizontal="center"/>
    </xf>
    <xf numFmtId="37" fontId="21" fillId="0" borderId="0" xfId="5" applyNumberFormat="1" applyFont="1" applyFill="1" applyAlignment="1">
      <alignment horizontal="right"/>
    </xf>
    <xf numFmtId="37" fontId="21" fillId="0" borderId="0" xfId="5" applyNumberFormat="1" applyFont="1" applyFill="1" applyBorder="1" applyAlignment="1">
      <alignment horizontal="right"/>
    </xf>
    <xf numFmtId="37" fontId="65" fillId="0" borderId="0" xfId="5" applyNumberFormat="1" applyFont="1" applyFill="1" applyBorder="1" applyAlignment="1">
      <alignment horizontal="right"/>
    </xf>
    <xf numFmtId="3" fontId="94" fillId="0" borderId="0" xfId="5" applyNumberFormat="1" applyFont="1" applyFill="1" applyAlignment="1"/>
    <xf numFmtId="3" fontId="21" fillId="0" borderId="0" xfId="5" applyNumberFormat="1" applyFont="1" applyFill="1"/>
    <xf numFmtId="3" fontId="90" fillId="0" borderId="0" xfId="5" applyNumberFormat="1" applyFont="1" applyFill="1" applyAlignment="1"/>
    <xf numFmtId="0" fontId="95" fillId="0" borderId="0" xfId="5" applyNumberFormat="1" applyFont="1" applyFill="1" applyAlignment="1"/>
    <xf numFmtId="165" fontId="21" fillId="0" borderId="10" xfId="5" applyNumberFormat="1" applyFont="1" applyFill="1" applyBorder="1" applyAlignment="1">
      <alignment horizontal="right"/>
    </xf>
    <xf numFmtId="164" fontId="21" fillId="0" borderId="0" xfId="5" applyNumberFormat="1" applyFont="1" applyFill="1" applyBorder="1" applyAlignment="1">
      <alignment horizontal="center"/>
    </xf>
    <xf numFmtId="165" fontId="21" fillId="0" borderId="0" xfId="5" applyNumberFormat="1" applyFont="1" applyFill="1" applyBorder="1" applyAlignment="1">
      <alignment horizontal="right"/>
    </xf>
    <xf numFmtId="0" fontId="96" fillId="0" borderId="0" xfId="5" applyNumberFormat="1" applyFont="1" applyFill="1" applyAlignment="1"/>
    <xf numFmtId="166" fontId="96" fillId="0" borderId="0" xfId="5" applyNumberFormat="1" applyFont="1" applyFill="1" applyAlignment="1"/>
    <xf numFmtId="0" fontId="4" fillId="0" borderId="0" xfId="5" applyNumberFormat="1" applyFont="1" applyFill="1" applyAlignment="1">
      <alignment horizontal="center"/>
    </xf>
    <xf numFmtId="178" fontId="92" fillId="0" borderId="0" xfId="5" applyNumberFormat="1" applyFont="1" applyFill="1" applyAlignment="1"/>
    <xf numFmtId="0" fontId="97" fillId="0" borderId="0" xfId="5" applyNumberFormat="1" applyFont="1" applyFill="1" applyAlignment="1"/>
    <xf numFmtId="178" fontId="97" fillId="0" borderId="0" xfId="5" applyNumberFormat="1" applyFont="1" applyFill="1" applyAlignment="1"/>
    <xf numFmtId="0" fontId="100" fillId="0" borderId="0" xfId="5506" applyFont="1" applyAlignment="1"/>
    <xf numFmtId="0" fontId="100" fillId="0" borderId="0" xfId="5506" applyFont="1" applyAlignment="1">
      <alignment horizontal="center"/>
    </xf>
    <xf numFmtId="0" fontId="101" fillId="0" borderId="0" xfId="5506" applyFont="1"/>
    <xf numFmtId="0" fontId="103" fillId="0" borderId="0" xfId="5506" applyFont="1"/>
    <xf numFmtId="0" fontId="103" fillId="0" borderId="0" xfId="5506" applyFont="1" applyBorder="1"/>
    <xf numFmtId="0" fontId="104" fillId="0" borderId="0" xfId="5506" applyFont="1"/>
    <xf numFmtId="0" fontId="104" fillId="0" borderId="0" xfId="5506" applyFont="1" applyAlignment="1"/>
    <xf numFmtId="179" fontId="103" fillId="0" borderId="0" xfId="5506" applyNumberFormat="1" applyFont="1" applyBorder="1"/>
    <xf numFmtId="0" fontId="102" fillId="0" borderId="0" xfId="5506" applyFont="1" applyAlignment="1"/>
    <xf numFmtId="173" fontId="103" fillId="0" borderId="0" xfId="5506" applyNumberFormat="1" applyFont="1" applyBorder="1"/>
    <xf numFmtId="0" fontId="105" fillId="0" borderId="0" xfId="5506" applyFont="1"/>
    <xf numFmtId="0" fontId="102" fillId="0" borderId="0" xfId="5506" applyFont="1" applyBorder="1" applyAlignment="1">
      <alignment horizontal="center" vertical="center"/>
    </xf>
    <xf numFmtId="0" fontId="102" fillId="0" borderId="0" xfId="5506" applyFont="1" applyBorder="1"/>
    <xf numFmtId="0" fontId="106" fillId="0" borderId="0" xfId="5506" applyFont="1"/>
    <xf numFmtId="179" fontId="102" fillId="0" borderId="0" xfId="5506" applyNumberFormat="1" applyFont="1" applyBorder="1" applyAlignment="1">
      <alignment horizontal="center" vertical="center" wrapText="1"/>
    </xf>
    <xf numFmtId="169" fontId="103" fillId="0" borderId="0" xfId="5506" applyNumberFormat="1" applyFont="1" applyBorder="1"/>
    <xf numFmtId="10" fontId="103" fillId="0" borderId="0" xfId="5506" applyNumberFormat="1" applyFont="1" applyBorder="1"/>
    <xf numFmtId="0" fontId="102" fillId="0" borderId="0" xfId="5506" applyFont="1"/>
    <xf numFmtId="0" fontId="4" fillId="0" borderId="0" xfId="0" quotePrefix="1" applyNumberFormat="1" applyFont="1" applyFill="1" applyAlignment="1">
      <alignment horizontal="left"/>
    </xf>
    <xf numFmtId="0" fontId="21" fillId="0" borderId="0" xfId="871" applyNumberFormat="1" applyFont="1" applyAlignment="1" applyProtection="1"/>
    <xf numFmtId="0" fontId="35" fillId="0" borderId="0" xfId="6" quotePrefix="1" applyFont="1" applyFill="1" applyAlignment="1">
      <alignment horizontal="left" indent="1"/>
    </xf>
    <xf numFmtId="0" fontId="35" fillId="0" borderId="0" xfId="5" applyFont="1" applyFill="1" applyAlignment="1">
      <alignment horizontal="left" indent="1"/>
    </xf>
    <xf numFmtId="0" fontId="35" fillId="0" borderId="0" xfId="5" quotePrefix="1" applyFont="1" applyFill="1" applyAlignment="1">
      <alignment horizontal="left" indent="1"/>
    </xf>
    <xf numFmtId="3" fontId="7" fillId="0" borderId="0" xfId="871" quotePrefix="1" applyNumberFormat="1" applyFont="1" applyAlignment="1" applyProtection="1">
      <alignment horizontal="left"/>
    </xf>
    <xf numFmtId="3" fontId="7" fillId="0" borderId="0" xfId="871" applyNumberFormat="1" applyFont="1" applyAlignment="1" applyProtection="1"/>
    <xf numFmtId="3" fontId="7" fillId="0" borderId="0" xfId="0" quotePrefix="1" applyNumberFormat="1" applyFont="1" applyFill="1" applyAlignment="1">
      <alignment horizontal="center"/>
    </xf>
    <xf numFmtId="3" fontId="7" fillId="0" borderId="0" xfId="0" quotePrefix="1" applyNumberFormat="1" applyFont="1" applyAlignment="1">
      <alignment horizontal="center"/>
    </xf>
    <xf numFmtId="3" fontId="7" fillId="0" borderId="0" xfId="0" quotePrefix="1" applyNumberFormat="1" applyFont="1" applyAlignment="1">
      <alignment horizontal="center"/>
    </xf>
    <xf numFmtId="169" fontId="5" fillId="0" borderId="0" xfId="5500" applyNumberFormat="1" applyFont="1" applyFill="1" applyAlignment="1" applyProtection="1">
      <protection locked="0"/>
    </xf>
    <xf numFmtId="166" fontId="16" fillId="0" borderId="0" xfId="3" applyNumberFormat="1" applyFont="1" applyFill="1" applyAlignment="1"/>
    <xf numFmtId="166" fontId="4" fillId="0" borderId="0" xfId="3" applyNumberFormat="1" applyFont="1" applyFill="1" applyAlignment="1"/>
    <xf numFmtId="166" fontId="16" fillId="0" borderId="0" xfId="3" applyNumberFormat="1" applyFont="1" applyFill="1" applyAlignment="1">
      <alignment horizontal="right"/>
    </xf>
    <xf numFmtId="166" fontId="10" fillId="0" borderId="0" xfId="3" applyNumberFormat="1" applyFont="1" applyFill="1" applyAlignment="1">
      <alignment horizontal="right"/>
    </xf>
    <xf numFmtId="166" fontId="16" fillId="0" borderId="0" xfId="3" quotePrefix="1" applyNumberFormat="1" applyFont="1" applyFill="1" applyAlignment="1">
      <alignment horizontal="left"/>
    </xf>
    <xf numFmtId="166" fontId="7" fillId="0" borderId="0" xfId="3" quotePrefix="1" applyNumberFormat="1" applyFont="1" applyFill="1" applyAlignment="1">
      <alignment horizontal="center"/>
    </xf>
    <xf numFmtId="166" fontId="7" fillId="0" borderId="0" xfId="3" applyNumberFormat="1" applyFont="1" applyFill="1" applyAlignment="1">
      <alignment horizontal="center"/>
    </xf>
    <xf numFmtId="165" fontId="5" fillId="0" borderId="0" xfId="3" applyNumberFormat="1" applyFont="1" applyFill="1" applyAlignment="1">
      <alignment horizontal="center"/>
    </xf>
    <xf numFmtId="165" fontId="5" fillId="0" borderId="0" xfId="3" applyNumberFormat="1" applyFont="1" applyFill="1" applyAlignment="1">
      <alignment horizontal="right"/>
    </xf>
    <xf numFmtId="165" fontId="5" fillId="0" borderId="0" xfId="3" quotePrefix="1" applyNumberFormat="1" applyFont="1" applyFill="1" applyAlignment="1">
      <alignment horizontal="center"/>
    </xf>
    <xf numFmtId="166" fontId="5" fillId="0" borderId="0" xfId="3" quotePrefix="1" applyNumberFormat="1" applyFont="1" applyFill="1" applyAlignment="1"/>
    <xf numFmtId="166" fontId="5" fillId="0" borderId="5" xfId="3" applyNumberFormat="1" applyFont="1" applyFill="1" applyBorder="1" applyAlignment="1">
      <alignment horizontal="center"/>
    </xf>
    <xf numFmtId="166" fontId="7" fillId="0" borderId="0" xfId="3" quotePrefix="1" applyNumberFormat="1" applyFont="1" applyFill="1" applyAlignment="1">
      <alignment horizontal="left"/>
    </xf>
    <xf numFmtId="166" fontId="7" fillId="0" borderId="9" xfId="3" applyNumberFormat="1" applyFont="1" applyFill="1" applyBorder="1" applyAlignment="1"/>
    <xf numFmtId="166" fontId="29" fillId="0" borderId="0" xfId="3" applyNumberFormat="1" applyFont="1" applyFill="1"/>
    <xf numFmtId="166" fontId="7" fillId="0" borderId="5" xfId="3" applyNumberFormat="1" applyFont="1" applyFill="1" applyBorder="1" applyAlignment="1"/>
    <xf numFmtId="166" fontId="5" fillId="0" borderId="0" xfId="3" quotePrefix="1" applyNumberFormat="1" applyFont="1" applyFill="1" applyAlignment="1">
      <alignment horizontal="right"/>
    </xf>
    <xf numFmtId="3" fontId="7" fillId="0" borderId="0" xfId="871" applyNumberFormat="1" applyFont="1" applyFill="1" applyAlignment="1" applyProtection="1"/>
    <xf numFmtId="166" fontId="5" fillId="0" borderId="0" xfId="3" applyNumberFormat="1" applyFont="1" applyFill="1" applyAlignment="1">
      <alignment horizontal="left"/>
    </xf>
    <xf numFmtId="165" fontId="12" fillId="0" borderId="0" xfId="0" applyNumberFormat="1" applyFont="1" applyFill="1" applyAlignment="1"/>
    <xf numFmtId="166" fontId="16" fillId="0" borderId="0" xfId="0" applyNumberFormat="1" applyFont="1" applyFill="1" applyBorder="1" applyAlignment="1"/>
    <xf numFmtId="166" fontId="12" fillId="0" borderId="0" xfId="0" applyNumberFormat="1" applyFont="1" applyFill="1" applyBorder="1" applyAlignment="1"/>
    <xf numFmtId="165" fontId="40" fillId="0" borderId="0" xfId="0" applyNumberFormat="1" applyFont="1" applyFill="1" applyAlignment="1"/>
    <xf numFmtId="166" fontId="41" fillId="0" borderId="1" xfId="0" applyNumberFormat="1" applyFont="1" applyFill="1" applyBorder="1" applyAlignment="1"/>
    <xf numFmtId="166" fontId="40" fillId="0" borderId="1" xfId="0" applyNumberFormat="1" applyFont="1" applyFill="1" applyBorder="1" applyAlignment="1"/>
    <xf numFmtId="166" fontId="40" fillId="0" borderId="0" xfId="0" applyNumberFormat="1" applyFont="1" applyFill="1" applyAlignment="1"/>
    <xf numFmtId="166" fontId="5" fillId="0" borderId="0" xfId="0" quotePrefix="1" applyNumberFormat="1" applyFont="1" applyFill="1" applyAlignment="1"/>
    <xf numFmtId="165" fontId="7" fillId="0" borderId="0" xfId="0" applyNumberFormat="1" applyFont="1" applyFill="1" applyAlignment="1"/>
    <xf numFmtId="165" fontId="7" fillId="0" borderId="10" xfId="0" applyNumberFormat="1" applyFont="1" applyFill="1" applyBorder="1" applyAlignment="1"/>
    <xf numFmtId="179" fontId="103" fillId="0" borderId="44" xfId="5506" applyNumberFormat="1" applyFont="1" applyBorder="1"/>
    <xf numFmtId="0" fontId="103" fillId="0" borderId="41" xfId="5506" applyFont="1" applyBorder="1"/>
    <xf numFmtId="0" fontId="103" fillId="0" borderId="42" xfId="5506" applyFont="1" applyBorder="1"/>
    <xf numFmtId="0" fontId="103" fillId="0" borderId="43" xfId="5506" applyFont="1" applyBorder="1"/>
    <xf numFmtId="173" fontId="103" fillId="0" borderId="44" xfId="5506" applyNumberFormat="1" applyFont="1" applyBorder="1"/>
    <xf numFmtId="0" fontId="102" fillId="0" borderId="0" xfId="5506" applyFont="1" applyAlignment="1">
      <alignment horizontal="center"/>
    </xf>
    <xf numFmtId="166" fontId="5" fillId="0" borderId="52" xfId="2" quotePrefix="1" applyNumberFormat="1" applyFont="1" applyBorder="1" applyAlignment="1">
      <alignment horizontal="right"/>
    </xf>
    <xf numFmtId="166" fontId="5" fillId="0" borderId="52" xfId="2" applyNumberFormat="1" applyFont="1" applyBorder="1" applyAlignment="1">
      <alignment horizontal="right"/>
    </xf>
    <xf numFmtId="166" fontId="5" fillId="0" borderId="0" xfId="2" quotePrefix="1" applyNumberFormat="1" applyFont="1" applyBorder="1" applyAlignment="1">
      <alignment horizontal="right"/>
    </xf>
    <xf numFmtId="166" fontId="5" fillId="0" borderId="0" xfId="2" applyNumberFormat="1" applyFont="1" applyBorder="1" applyAlignment="1">
      <alignment horizontal="right"/>
    </xf>
    <xf numFmtId="166" fontId="5" fillId="0" borderId="13" xfId="3" applyNumberFormat="1" applyFont="1" applyFill="1" applyBorder="1" applyAlignment="1">
      <alignment horizontal="center"/>
    </xf>
    <xf numFmtId="173" fontId="102" fillId="0" borderId="44" xfId="5506" applyNumberFormat="1" applyFont="1" applyBorder="1"/>
    <xf numFmtId="166" fontId="107" fillId="0" borderId="9" xfId="6" applyNumberFormat="1" applyFont="1" applyFill="1" applyBorder="1" applyAlignment="1">
      <alignment horizontal="right"/>
    </xf>
    <xf numFmtId="0" fontId="0" fillId="0" borderId="0" xfId="0" applyAlignment="1">
      <alignment horizontal="right"/>
    </xf>
    <xf numFmtId="166" fontId="108" fillId="0" borderId="9" xfId="6" applyNumberFormat="1" applyFont="1" applyFill="1" applyBorder="1" applyAlignment="1">
      <alignment horizontal="right"/>
    </xf>
    <xf numFmtId="0" fontId="109" fillId="0" borderId="0" xfId="0" applyFont="1"/>
    <xf numFmtId="0" fontId="109" fillId="0" borderId="0" xfId="0" applyNumberFormat="1" applyFont="1"/>
    <xf numFmtId="0" fontId="0" fillId="0" borderId="0" xfId="0" applyNumberFormat="1"/>
    <xf numFmtId="0" fontId="0" fillId="0" borderId="0" xfId="0" applyNumberFormat="1" applyAlignment="1"/>
    <xf numFmtId="178" fontId="0" fillId="0" borderId="0" xfId="0" applyNumberFormat="1"/>
    <xf numFmtId="166" fontId="4" fillId="0" borderId="0" xfId="0" applyNumberFormat="1" applyFont="1" applyAlignment="1">
      <alignment horizontal="right"/>
    </xf>
    <xf numFmtId="166" fontId="4" fillId="0" borderId="0" xfId="0" applyNumberFormat="1" applyFont="1"/>
    <xf numFmtId="166" fontId="4" fillId="0" borderId="0" xfId="0" applyNumberFormat="1" applyFont="1" applyAlignment="1">
      <alignment horizontal="center"/>
    </xf>
    <xf numFmtId="166" fontId="4" fillId="0" borderId="0" xfId="0" applyNumberFormat="1" applyFont="1" applyAlignment="1"/>
    <xf numFmtId="0" fontId="21" fillId="0" borderId="44" xfId="0" applyFont="1" applyBorder="1" applyAlignment="1">
      <alignment horizontal="center"/>
    </xf>
    <xf numFmtId="0" fontId="4" fillId="0" borderId="0" xfId="0" applyFont="1"/>
    <xf numFmtId="0" fontId="21" fillId="0" borderId="0" xfId="0" applyFont="1"/>
    <xf numFmtId="0" fontId="21" fillId="0" borderId="0" xfId="0" applyFont="1" applyAlignment="1">
      <alignment horizontal="center"/>
    </xf>
    <xf numFmtId="0" fontId="21" fillId="0" borderId="52" xfId="0" applyFont="1" applyBorder="1" applyAlignment="1">
      <alignment horizontal="center"/>
    </xf>
    <xf numFmtId="0" fontId="21" fillId="0" borderId="0" xfId="0" applyNumberFormat="1" applyFont="1" applyAlignment="1">
      <alignment horizontal="center"/>
    </xf>
    <xf numFmtId="0" fontId="21" fillId="0" borderId="52" xfId="0" applyNumberFormat="1" applyFont="1" applyBorder="1" applyAlignment="1">
      <alignment horizontal="center"/>
    </xf>
    <xf numFmtId="37" fontId="110" fillId="0" borderId="0" xfId="0" applyNumberFormat="1" applyFont="1"/>
    <xf numFmtId="37" fontId="110" fillId="0" borderId="0" xfId="0" applyNumberFormat="1" applyFont="1" applyAlignment="1"/>
    <xf numFmtId="37" fontId="7" fillId="0" borderId="0" xfId="0" quotePrefix="1" applyNumberFormat="1" applyFont="1" applyFill="1" applyBorder="1" applyAlignment="1">
      <alignment horizontal="center"/>
    </xf>
    <xf numFmtId="37" fontId="4" fillId="0" borderId="0" xfId="0" applyNumberFormat="1" applyFont="1" applyFill="1" applyBorder="1" applyAlignment="1"/>
    <xf numFmtId="37" fontId="0" fillId="0" borderId="0" xfId="0" applyNumberFormat="1" applyFill="1" applyBorder="1"/>
    <xf numFmtId="37" fontId="15" fillId="0" borderId="0" xfId="0" applyNumberFormat="1" applyFont="1" applyFill="1" applyBorder="1"/>
    <xf numFmtId="165" fontId="5" fillId="0" borderId="0" xfId="0" applyNumberFormat="1" applyFont="1" applyFill="1" applyBorder="1" applyAlignment="1"/>
    <xf numFmtId="166" fontId="7" fillId="0" borderId="52" xfId="0" applyNumberFormat="1" applyFont="1" applyBorder="1" applyAlignment="1"/>
    <xf numFmtId="166" fontId="7" fillId="0" borderId="9" xfId="0" applyNumberFormat="1" applyFont="1" applyBorder="1" applyAlignment="1"/>
    <xf numFmtId="166" fontId="7" fillId="0" borderId="52" xfId="0" applyNumberFormat="1" applyFont="1" applyBorder="1"/>
    <xf numFmtId="166" fontId="7" fillId="0" borderId="52" xfId="0" applyNumberFormat="1" applyFont="1" applyFill="1" applyBorder="1" applyAlignment="1"/>
    <xf numFmtId="180" fontId="7" fillId="0" borderId="12" xfId="0" applyNumberFormat="1" applyFont="1" applyBorder="1" applyAlignment="1">
      <alignment horizontal="right"/>
    </xf>
    <xf numFmtId="166" fontId="7" fillId="0" borderId="52" xfId="0" applyNumberFormat="1" applyFont="1" applyFill="1" applyBorder="1" applyAlignment="1">
      <alignment horizontal="left"/>
    </xf>
    <xf numFmtId="165" fontId="7" fillId="0" borderId="0" xfId="6" applyNumberFormat="1" applyFont="1" applyBorder="1" applyAlignment="1"/>
    <xf numFmtId="166" fontId="7" fillId="0" borderId="52" xfId="6" applyNumberFormat="1" applyFont="1" applyBorder="1"/>
    <xf numFmtId="165" fontId="4" fillId="0" borderId="0" xfId="0" applyNumberFormat="1" applyFont="1"/>
    <xf numFmtId="175" fontId="12" fillId="0" borderId="0" xfId="15" applyNumberFormat="1" applyFont="1" applyFill="1" applyAlignment="1"/>
    <xf numFmtId="4" fontId="16" fillId="0" borderId="0" xfId="0" quotePrefix="1" applyNumberFormat="1" applyFont="1" applyFill="1" applyAlignment="1">
      <alignment horizontal="left"/>
    </xf>
    <xf numFmtId="37" fontId="16" fillId="0" borderId="52" xfId="0" quotePrefix="1" applyNumberFormat="1" applyFont="1" applyFill="1" applyBorder="1" applyAlignment="1">
      <alignment horizontal="center"/>
    </xf>
    <xf numFmtId="175" fontId="16" fillId="0" borderId="52" xfId="15" quotePrefix="1" applyNumberFormat="1" applyFont="1" applyFill="1" applyBorder="1" applyAlignment="1">
      <alignment horizontal="center"/>
    </xf>
    <xf numFmtId="168" fontId="9" fillId="0" borderId="0" xfId="0" applyNumberFormat="1" applyFont="1" applyFill="1" applyAlignment="1"/>
    <xf numFmtId="166" fontId="10" fillId="0" borderId="0" xfId="15" applyNumberFormat="1" applyFont="1" applyFill="1" applyAlignment="1"/>
    <xf numFmtId="0" fontId="11" fillId="0" borderId="0" xfId="14" applyFont="1"/>
    <xf numFmtId="0" fontId="11" fillId="0" borderId="0" xfId="14" applyFont="1" applyFill="1"/>
    <xf numFmtId="0" fontId="11" fillId="0" borderId="0" xfId="14" applyFont="1" applyAlignment="1">
      <alignment horizontal="center"/>
    </xf>
    <xf numFmtId="0" fontId="11" fillId="0" borderId="0" xfId="14" applyFont="1" applyFill="1" applyAlignment="1">
      <alignment horizontal="center"/>
    </xf>
    <xf numFmtId="16" fontId="11" fillId="0" borderId="5" xfId="14" quotePrefix="1" applyNumberFormat="1" applyFont="1" applyBorder="1" applyAlignment="1">
      <alignment horizontal="center"/>
    </xf>
    <xf numFmtId="0" fontId="11" fillId="0" borderId="5" xfId="14" applyFont="1" applyFill="1" applyBorder="1" applyAlignment="1">
      <alignment horizontal="center"/>
    </xf>
    <xf numFmtId="0" fontId="11" fillId="0" borderId="5" xfId="14" applyFont="1" applyBorder="1" applyAlignment="1">
      <alignment horizontal="center"/>
    </xf>
    <xf numFmtId="0" fontId="11" fillId="0" borderId="0" xfId="14" applyFont="1" applyBorder="1" applyAlignment="1">
      <alignment horizontal="center"/>
    </xf>
    <xf numFmtId="0" fontId="11" fillId="0" borderId="5" xfId="14" quotePrefix="1" applyFont="1" applyFill="1" applyBorder="1" applyAlignment="1">
      <alignment horizontal="center"/>
    </xf>
    <xf numFmtId="0" fontId="0" fillId="0" borderId="0" xfId="0" quotePrefix="1"/>
    <xf numFmtId="175" fontId="16" fillId="0" borderId="0" xfId="15" applyNumberFormat="1" applyFont="1" applyFill="1" applyAlignment="1">
      <alignment horizontal="right"/>
    </xf>
    <xf numFmtId="0" fontId="5" fillId="0" borderId="0" xfId="14" applyFont="1" applyFill="1" applyAlignment="1">
      <alignment horizontal="right"/>
    </xf>
    <xf numFmtId="37" fontId="27" fillId="0" borderId="0" xfId="6" applyNumberFormat="1" applyFont="1" applyBorder="1" applyAlignment="1">
      <alignment horizontal="center"/>
    </xf>
    <xf numFmtId="37" fontId="7" fillId="0" borderId="5" xfId="6" quotePrefix="1" applyNumberFormat="1" applyFont="1" applyBorder="1" applyAlignment="1">
      <alignment horizontal="center"/>
    </xf>
    <xf numFmtId="37" fontId="7" fillId="0" borderId="0" xfId="0" applyNumberFormat="1" applyFont="1" applyBorder="1" applyAlignment="1">
      <alignment horizontal="center"/>
    </xf>
    <xf numFmtId="37" fontId="7" fillId="0" borderId="5" xfId="0" quotePrefix="1" applyNumberFormat="1" applyFont="1" applyBorder="1" applyAlignment="1">
      <alignment horizontal="center"/>
    </xf>
    <xf numFmtId="37" fontId="7" fillId="0" borderId="0" xfId="6" quotePrefix="1" applyNumberFormat="1" applyFont="1" applyBorder="1" applyAlignment="1">
      <alignment horizontal="center"/>
    </xf>
    <xf numFmtId="37" fontId="7" fillId="0" borderId="0" xfId="6" applyNumberFormat="1" applyFont="1" applyBorder="1" applyAlignment="1">
      <alignment horizontal="center"/>
    </xf>
    <xf numFmtId="0" fontId="103" fillId="0" borderId="41" xfId="5506" applyFont="1" applyBorder="1"/>
    <xf numFmtId="0" fontId="103" fillId="0" borderId="42" xfId="5506" applyFont="1" applyBorder="1"/>
    <xf numFmtId="0" fontId="103" fillId="0" borderId="43" xfId="5506" applyFont="1" applyBorder="1"/>
    <xf numFmtId="179" fontId="103" fillId="0" borderId="41" xfId="5506" applyNumberFormat="1" applyFont="1" applyBorder="1"/>
    <xf numFmtId="179" fontId="103" fillId="0" borderId="42" xfId="5506" applyNumberFormat="1" applyFont="1" applyBorder="1"/>
    <xf numFmtId="179" fontId="103" fillId="0" borderId="43" xfId="5506" applyNumberFormat="1" applyFont="1" applyBorder="1"/>
    <xf numFmtId="0" fontId="102" fillId="0" borderId="41" xfId="5506" applyFont="1" applyBorder="1"/>
    <xf numFmtId="0" fontId="102" fillId="0" borderId="42" xfId="5506" applyFont="1" applyBorder="1"/>
    <xf numFmtId="0" fontId="102" fillId="0" borderId="43" xfId="5506" applyFont="1" applyBorder="1"/>
    <xf numFmtId="173" fontId="102" fillId="0" borderId="41" xfId="5506" applyNumberFormat="1" applyFont="1" applyBorder="1"/>
    <xf numFmtId="173" fontId="102" fillId="0" borderId="42" xfId="5506" applyNumberFormat="1" applyFont="1" applyBorder="1"/>
    <xf numFmtId="173" fontId="102" fillId="0" borderId="43" xfId="5506" applyNumberFormat="1" applyFont="1" applyBorder="1"/>
    <xf numFmtId="0" fontId="103" fillId="0" borderId="41" xfId="5506" applyFont="1" applyBorder="1" applyAlignment="1"/>
    <xf numFmtId="0" fontId="103" fillId="0" borderId="42" xfId="5506" applyFont="1" applyBorder="1" applyAlignment="1"/>
    <xf numFmtId="0" fontId="103" fillId="0" borderId="43" xfId="5506" applyFont="1" applyBorder="1" applyAlignment="1"/>
    <xf numFmtId="0" fontId="105" fillId="0" borderId="0" xfId="5506" applyFont="1" applyAlignment="1">
      <alignment horizontal="right"/>
    </xf>
    <xf numFmtId="0" fontId="102" fillId="0" borderId="41" xfId="5506" applyFont="1" applyBorder="1" applyAlignment="1"/>
    <xf numFmtId="0" fontId="102" fillId="0" borderId="42" xfId="5506" applyFont="1" applyBorder="1" applyAlignment="1"/>
    <xf numFmtId="0" fontId="102" fillId="0" borderId="43" xfId="5506" applyFont="1" applyBorder="1" applyAlignment="1"/>
    <xf numFmtId="173" fontId="103" fillId="0" borderId="41" xfId="5506" applyNumberFormat="1" applyFont="1" applyBorder="1"/>
    <xf numFmtId="173" fontId="103" fillId="0" borderId="43" xfId="5506" applyNumberFormat="1" applyFont="1" applyBorder="1"/>
    <xf numFmtId="0" fontId="102" fillId="0" borderId="5" xfId="5506" applyFont="1" applyBorder="1" applyAlignment="1">
      <alignment horizontal="center"/>
    </xf>
    <xf numFmtId="0" fontId="102" fillId="0" borderId="0" xfId="5506" applyFont="1" applyAlignment="1">
      <alignment horizontal="center"/>
    </xf>
    <xf numFmtId="0" fontId="105" fillId="0" borderId="0" xfId="5506" applyFont="1" applyAlignment="1">
      <alignment horizontal="center"/>
    </xf>
    <xf numFmtId="173" fontId="103" fillId="0" borderId="42" xfId="5506" applyNumberFormat="1" applyFont="1" applyBorder="1"/>
    <xf numFmtId="10" fontId="103" fillId="0" borderId="41" xfId="5506" applyNumberFormat="1" applyFont="1" applyBorder="1"/>
    <xf numFmtId="10" fontId="103" fillId="0" borderId="43" xfId="5506" applyNumberFormat="1" applyFont="1" applyBorder="1"/>
    <xf numFmtId="0" fontId="102" fillId="0" borderId="45" xfId="5506" applyFont="1" applyBorder="1" applyAlignment="1">
      <alignment vertical="center"/>
    </xf>
    <xf numFmtId="0" fontId="102" fillId="0" borderId="46" xfId="5506" applyFont="1" applyBorder="1" applyAlignment="1">
      <alignment vertical="center"/>
    </xf>
    <xf numFmtId="0" fontId="102" fillId="0" borderId="47" xfId="5506" applyFont="1" applyBorder="1" applyAlignment="1">
      <alignment vertical="center"/>
    </xf>
    <xf numFmtId="0" fontId="102" fillId="0" borderId="49" xfId="5506" applyFont="1" applyBorder="1" applyAlignment="1">
      <alignment vertical="center"/>
    </xf>
    <xf numFmtId="0" fontId="102" fillId="0" borderId="5" xfId="5506" applyFont="1" applyBorder="1" applyAlignment="1">
      <alignment vertical="center"/>
    </xf>
    <xf numFmtId="0" fontId="102" fillId="0" borderId="50" xfId="5506" applyFont="1" applyBorder="1" applyAlignment="1">
      <alignment vertical="center"/>
    </xf>
    <xf numFmtId="0" fontId="102" fillId="0" borderId="45" xfId="5506" applyFont="1" applyBorder="1" applyAlignment="1">
      <alignment horizontal="center" vertical="center"/>
    </xf>
    <xf numFmtId="0" fontId="102" fillId="0" borderId="46" xfId="5506" applyFont="1" applyBorder="1" applyAlignment="1">
      <alignment horizontal="center" vertical="center"/>
    </xf>
    <xf numFmtId="0" fontId="102" fillId="0" borderId="47" xfId="5506" applyFont="1" applyBorder="1" applyAlignment="1">
      <alignment horizontal="center" vertical="center"/>
    </xf>
    <xf numFmtId="0" fontId="102" fillId="0" borderId="49" xfId="5506" applyFont="1" applyBorder="1" applyAlignment="1">
      <alignment horizontal="center" vertical="center"/>
    </xf>
    <xf numFmtId="0" fontId="102" fillId="0" borderId="5" xfId="5506" applyFont="1" applyBorder="1" applyAlignment="1">
      <alignment horizontal="center" vertical="center"/>
    </xf>
    <xf numFmtId="0" fontId="102" fillId="0" borderId="50" xfId="5506" applyFont="1" applyBorder="1" applyAlignment="1">
      <alignment horizontal="center" vertical="center"/>
    </xf>
    <xf numFmtId="0" fontId="102" fillId="0" borderId="48" xfId="5506" applyFont="1" applyBorder="1" applyAlignment="1">
      <alignment horizontal="center" vertical="center"/>
    </xf>
    <xf numFmtId="0" fontId="102" fillId="0" borderId="34" xfId="5506" applyFont="1" applyBorder="1" applyAlignment="1">
      <alignment horizontal="center" vertical="center"/>
    </xf>
    <xf numFmtId="179" fontId="102" fillId="0" borderId="45" xfId="5506" applyNumberFormat="1" applyFont="1" applyBorder="1" applyAlignment="1">
      <alignment horizontal="center" vertical="center" wrapText="1"/>
    </xf>
    <xf numFmtId="179" fontId="102" fillId="0" borderId="47" xfId="5506" applyNumberFormat="1" applyFont="1" applyBorder="1" applyAlignment="1">
      <alignment horizontal="center" vertical="center" wrapText="1"/>
    </xf>
    <xf numFmtId="179" fontId="102" fillId="0" borderId="48" xfId="5506" applyNumberFormat="1" applyFont="1" applyBorder="1" applyAlignment="1">
      <alignment horizontal="center" vertical="center" wrapText="1"/>
    </xf>
    <xf numFmtId="179" fontId="102" fillId="0" borderId="34" xfId="5506" applyNumberFormat="1" applyFont="1" applyBorder="1" applyAlignment="1">
      <alignment horizontal="center" vertical="center" wrapText="1"/>
    </xf>
    <xf numFmtId="179" fontId="102" fillId="0" borderId="49" xfId="5506" applyNumberFormat="1" applyFont="1" applyBorder="1" applyAlignment="1">
      <alignment horizontal="center" vertical="center" wrapText="1"/>
    </xf>
    <xf numFmtId="179" fontId="102" fillId="0" borderId="50" xfId="5506" applyNumberFormat="1" applyFont="1" applyBorder="1" applyAlignment="1">
      <alignment horizontal="center" vertical="center" wrapText="1"/>
    </xf>
    <xf numFmtId="0" fontId="102" fillId="0" borderId="48" xfId="5506" applyFont="1" applyBorder="1" applyAlignment="1">
      <alignment vertical="center"/>
    </xf>
    <xf numFmtId="0" fontId="102" fillId="0" borderId="0" xfId="5506" applyFont="1" applyBorder="1" applyAlignment="1">
      <alignment vertical="center"/>
    </xf>
    <xf numFmtId="0" fontId="102" fillId="0" borderId="34" xfId="5506" applyFont="1" applyBorder="1" applyAlignment="1">
      <alignment vertical="center"/>
    </xf>
    <xf numFmtId="0" fontId="5" fillId="0" borderId="0" xfId="5505" quotePrefix="1" applyNumberFormat="1" applyFont="1" applyFill="1" applyAlignment="1">
      <alignment horizontal="left" wrapText="1"/>
    </xf>
    <xf numFmtId="0" fontId="2" fillId="0" borderId="0" xfId="5505" applyFill="1" applyBorder="1" applyAlignment="1">
      <alignment wrapText="1"/>
    </xf>
    <xf numFmtId="0" fontId="2" fillId="0" borderId="0" xfId="5505" applyFill="1" applyAlignment="1">
      <alignment wrapText="1"/>
    </xf>
    <xf numFmtId="0" fontId="5" fillId="0" borderId="0" xfId="5" quotePrefix="1" applyNumberFormat="1" applyFont="1" applyFill="1" applyAlignment="1">
      <alignment horizontal="left" wrapText="1"/>
    </xf>
    <xf numFmtId="0" fontId="5" fillId="0" borderId="0" xfId="5" applyFill="1" applyBorder="1" applyAlignment="1">
      <alignment wrapText="1"/>
    </xf>
    <xf numFmtId="0" fontId="5" fillId="0" borderId="0" xfId="5" applyFill="1" applyAlignment="1">
      <alignment wrapText="1"/>
    </xf>
    <xf numFmtId="0" fontId="7" fillId="0" borderId="51" xfId="0" applyNumberFormat="1" applyFont="1" applyFill="1" applyBorder="1" applyAlignment="1">
      <alignment horizontal="center"/>
    </xf>
    <xf numFmtId="3" fontId="7" fillId="0" borderId="0" xfId="0" quotePrefix="1" applyNumberFormat="1" applyFont="1" applyFill="1" applyAlignment="1">
      <alignment horizontal="center"/>
    </xf>
    <xf numFmtId="0" fontId="5" fillId="0" borderId="0" xfId="0" applyFont="1" applyFill="1" applyAlignment="1">
      <alignment horizontal="center"/>
    </xf>
    <xf numFmtId="3" fontId="7" fillId="0" borderId="5" xfId="0" quotePrefix="1" applyNumberFormat="1" applyFont="1" applyFill="1" applyBorder="1" applyAlignment="1">
      <alignment horizontal="center"/>
    </xf>
    <xf numFmtId="0" fontId="5" fillId="0" borderId="5" xfId="0" applyFont="1" applyFill="1" applyBorder="1" applyAlignment="1">
      <alignment horizontal="center"/>
    </xf>
    <xf numFmtId="3" fontId="7" fillId="0" borderId="0" xfId="0" quotePrefix="1" applyNumberFormat="1" applyFont="1" applyAlignment="1">
      <alignment horizontal="center"/>
    </xf>
    <xf numFmtId="0" fontId="5" fillId="0" borderId="0" xfId="0" applyFont="1" applyAlignment="1">
      <alignment horizontal="center"/>
    </xf>
    <xf numFmtId="3" fontId="7" fillId="0" borderId="5" xfId="0" quotePrefix="1" applyNumberFormat="1" applyFont="1" applyBorder="1" applyAlignment="1">
      <alignment horizontal="center"/>
    </xf>
    <xf numFmtId="0" fontId="5" fillId="0" borderId="5" xfId="0" applyFont="1" applyBorder="1" applyAlignment="1">
      <alignment horizontal="center"/>
    </xf>
    <xf numFmtId="166" fontId="7" fillId="0" borderId="13" xfId="3" applyNumberFormat="1" applyFont="1" applyBorder="1" applyAlignment="1">
      <alignment horizontal="center"/>
    </xf>
    <xf numFmtId="166" fontId="24" fillId="0" borderId="13" xfId="3" applyNumberFormat="1" applyFont="1" applyBorder="1" applyAlignment="1"/>
    <xf numFmtId="37" fontId="7" fillId="0" borderId="13" xfId="0" applyNumberFormat="1" applyFont="1" applyBorder="1" applyAlignment="1">
      <alignment horizontal="center"/>
    </xf>
    <xf numFmtId="37" fontId="11" fillId="0" borderId="14" xfId="14" applyNumberFormat="1" applyFont="1" applyBorder="1" applyAlignment="1">
      <alignment horizontal="center"/>
    </xf>
  </cellXfs>
  <cellStyles count="5507">
    <cellStyle name="20% - Accent1 10" xfId="35"/>
    <cellStyle name="20% - Accent1 10 2" xfId="36"/>
    <cellStyle name="20% - Accent1 10 2 2" xfId="37"/>
    <cellStyle name="20% - Accent1 10 2 2 2" xfId="1064"/>
    <cellStyle name="20% - Accent1 10 2 2 2 2" xfId="4593"/>
    <cellStyle name="20% - Accent1 10 2 2 2_Exh G" xfId="1952"/>
    <cellStyle name="20% - Accent1 10 2 2 3" xfId="3714"/>
    <cellStyle name="20% - Accent1 10 2 2_Exh G" xfId="1951"/>
    <cellStyle name="20% - Accent1 10 2 3" xfId="1063"/>
    <cellStyle name="20% - Accent1 10 2 3 2" xfId="4592"/>
    <cellStyle name="20% - Accent1 10 2 3_Exh G" xfId="1953"/>
    <cellStyle name="20% - Accent1 10 2 4" xfId="3713"/>
    <cellStyle name="20% - Accent1 10 2_Exh G" xfId="1950"/>
    <cellStyle name="20% - Accent1 10 3" xfId="38"/>
    <cellStyle name="20% - Accent1 10 3 2" xfId="1065"/>
    <cellStyle name="20% - Accent1 10 3 2 2" xfId="4594"/>
    <cellStyle name="20% - Accent1 10 3 2_Exh G" xfId="1955"/>
    <cellStyle name="20% - Accent1 10 3 3" xfId="3715"/>
    <cellStyle name="20% - Accent1 10 3_Exh G" xfId="1954"/>
    <cellStyle name="20% - Accent1 10 4" xfId="872"/>
    <cellStyle name="20% - Accent1 10 5" xfId="1062"/>
    <cellStyle name="20% - Accent1 10 5 2" xfId="4591"/>
    <cellStyle name="20% - Accent1 10 5_Exh G" xfId="1956"/>
    <cellStyle name="20% - Accent1 10 6" xfId="3712"/>
    <cellStyle name="20% - Accent1 10_Exh G" xfId="1949"/>
    <cellStyle name="20% - Accent1 11" xfId="39"/>
    <cellStyle name="20% - Accent1 11 2" xfId="40"/>
    <cellStyle name="20% - Accent1 11 2 2" xfId="41"/>
    <cellStyle name="20% - Accent1 11 2 2 2" xfId="1068"/>
    <cellStyle name="20% - Accent1 11 2 2 2 2" xfId="4597"/>
    <cellStyle name="20% - Accent1 11 2 2 2_Exh G" xfId="1960"/>
    <cellStyle name="20% - Accent1 11 2 2 3" xfId="3718"/>
    <cellStyle name="20% - Accent1 11 2 2_Exh G" xfId="1959"/>
    <cellStyle name="20% - Accent1 11 2 3" xfId="1067"/>
    <cellStyle name="20% - Accent1 11 2 3 2" xfId="4596"/>
    <cellStyle name="20% - Accent1 11 2 3_Exh G" xfId="1961"/>
    <cellStyle name="20% - Accent1 11 2 4" xfId="3717"/>
    <cellStyle name="20% - Accent1 11 2_Exh G" xfId="1958"/>
    <cellStyle name="20% - Accent1 11 3" xfId="42"/>
    <cellStyle name="20% - Accent1 11 3 2" xfId="1069"/>
    <cellStyle name="20% - Accent1 11 3 2 2" xfId="4598"/>
    <cellStyle name="20% - Accent1 11 3 2_Exh G" xfId="1963"/>
    <cellStyle name="20% - Accent1 11 3 3" xfId="3719"/>
    <cellStyle name="20% - Accent1 11 3_Exh G" xfId="1962"/>
    <cellStyle name="20% - Accent1 11 4" xfId="1066"/>
    <cellStyle name="20% - Accent1 11 4 2" xfId="4595"/>
    <cellStyle name="20% - Accent1 11 4_Exh G" xfId="1964"/>
    <cellStyle name="20% - Accent1 11 5" xfId="3716"/>
    <cellStyle name="20% - Accent1 11_Exh G" xfId="1957"/>
    <cellStyle name="20% - Accent1 12" xfId="43"/>
    <cellStyle name="20% - Accent1 12 2" xfId="44"/>
    <cellStyle name="20% - Accent1 12 2 2" xfId="45"/>
    <cellStyle name="20% - Accent1 12 2 2 2" xfId="1072"/>
    <cellStyle name="20% - Accent1 12 2 2 2 2" xfId="4601"/>
    <cellStyle name="20% - Accent1 12 2 2 2_Exh G" xfId="1968"/>
    <cellStyle name="20% - Accent1 12 2 2 3" xfId="3722"/>
    <cellStyle name="20% - Accent1 12 2 2_Exh G" xfId="1967"/>
    <cellStyle name="20% - Accent1 12 2 3" xfId="1071"/>
    <cellStyle name="20% - Accent1 12 2 3 2" xfId="4600"/>
    <cellStyle name="20% - Accent1 12 2 3_Exh G" xfId="1969"/>
    <cellStyle name="20% - Accent1 12 2 4" xfId="3721"/>
    <cellStyle name="20% - Accent1 12 2_Exh G" xfId="1966"/>
    <cellStyle name="20% - Accent1 12 3" xfId="46"/>
    <cellStyle name="20% - Accent1 12 3 2" xfId="1073"/>
    <cellStyle name="20% - Accent1 12 3 2 2" xfId="4602"/>
    <cellStyle name="20% - Accent1 12 3 2_Exh G" xfId="1971"/>
    <cellStyle name="20% - Accent1 12 3 3" xfId="3723"/>
    <cellStyle name="20% - Accent1 12 3_Exh G" xfId="1970"/>
    <cellStyle name="20% - Accent1 12 4" xfId="1070"/>
    <cellStyle name="20% - Accent1 12 4 2" xfId="4599"/>
    <cellStyle name="20% - Accent1 12 4_Exh G" xfId="1972"/>
    <cellStyle name="20% - Accent1 12 5" xfId="3720"/>
    <cellStyle name="20% - Accent1 12_Exh G" xfId="1965"/>
    <cellStyle name="20% - Accent1 13" xfId="47"/>
    <cellStyle name="20% - Accent1 13 2" xfId="48"/>
    <cellStyle name="20% - Accent1 13 2 2" xfId="49"/>
    <cellStyle name="20% - Accent1 13 2 2 2" xfId="1076"/>
    <cellStyle name="20% - Accent1 13 2 2 2 2" xfId="4605"/>
    <cellStyle name="20% - Accent1 13 2 2 2_Exh G" xfId="1976"/>
    <cellStyle name="20% - Accent1 13 2 2 3" xfId="3726"/>
    <cellStyle name="20% - Accent1 13 2 2_Exh G" xfId="1975"/>
    <cellStyle name="20% - Accent1 13 2 3" xfId="1075"/>
    <cellStyle name="20% - Accent1 13 2 3 2" xfId="4604"/>
    <cellStyle name="20% - Accent1 13 2 3_Exh G" xfId="1977"/>
    <cellStyle name="20% - Accent1 13 2 4" xfId="3725"/>
    <cellStyle name="20% - Accent1 13 2_Exh G" xfId="1974"/>
    <cellStyle name="20% - Accent1 13 3" xfId="50"/>
    <cellStyle name="20% - Accent1 13 3 2" xfId="1077"/>
    <cellStyle name="20% - Accent1 13 3 2 2" xfId="4606"/>
    <cellStyle name="20% - Accent1 13 3 2_Exh G" xfId="1979"/>
    <cellStyle name="20% - Accent1 13 3 3" xfId="3727"/>
    <cellStyle name="20% - Accent1 13 3_Exh G" xfId="1978"/>
    <cellStyle name="20% - Accent1 13 4" xfId="1074"/>
    <cellStyle name="20% - Accent1 13 4 2" xfId="4603"/>
    <cellStyle name="20% - Accent1 13 4_Exh G" xfId="1980"/>
    <cellStyle name="20% - Accent1 13 5" xfId="3724"/>
    <cellStyle name="20% - Accent1 13_Exh G" xfId="1973"/>
    <cellStyle name="20% - Accent1 14" xfId="51"/>
    <cellStyle name="20% - Accent1 14 2" xfId="52"/>
    <cellStyle name="20% - Accent1 14 2 2" xfId="1079"/>
    <cellStyle name="20% - Accent1 14 2 2 2" xfId="4608"/>
    <cellStyle name="20% - Accent1 14 2 2_Exh G" xfId="1983"/>
    <cellStyle name="20% - Accent1 14 2 3" xfId="3729"/>
    <cellStyle name="20% - Accent1 14 2_Exh G" xfId="1982"/>
    <cellStyle name="20% - Accent1 14 3" xfId="1078"/>
    <cellStyle name="20% - Accent1 14 3 2" xfId="4607"/>
    <cellStyle name="20% - Accent1 14 3_Exh G" xfId="1984"/>
    <cellStyle name="20% - Accent1 14 4" xfId="3728"/>
    <cellStyle name="20% - Accent1 14_Exh G" xfId="1981"/>
    <cellStyle name="20% - Accent1 15" xfId="53"/>
    <cellStyle name="20% - Accent1 15 2" xfId="1080"/>
    <cellStyle name="20% - Accent1 15 2 2" xfId="4609"/>
    <cellStyle name="20% - Accent1 15 2_Exh G" xfId="1986"/>
    <cellStyle name="20% - Accent1 15 3" xfId="3730"/>
    <cellStyle name="20% - Accent1 15_Exh G" xfId="1985"/>
    <cellStyle name="20% - Accent1 16" xfId="853"/>
    <cellStyle name="20% - Accent1 16 2" xfId="1791"/>
    <cellStyle name="20% - Accent1 16 2 2" xfId="5311"/>
    <cellStyle name="20% - Accent1 16 2_Exh G" xfId="1988"/>
    <cellStyle name="20% - Accent1 16 3" xfId="4432"/>
    <cellStyle name="20% - Accent1 16_Exh G" xfId="1987"/>
    <cellStyle name="20% - Accent1 2" xfId="54"/>
    <cellStyle name="20% - Accent1 2 2" xfId="55"/>
    <cellStyle name="20% - Accent1 2 2 2" xfId="56"/>
    <cellStyle name="20% - Accent1 2 2 2 2" xfId="1083"/>
    <cellStyle name="20% - Accent1 2 2 2 2 2" xfId="4612"/>
    <cellStyle name="20% - Accent1 2 2 2 2_Exh G" xfId="1992"/>
    <cellStyle name="20% - Accent1 2 2 2 3" xfId="3733"/>
    <cellStyle name="20% - Accent1 2 2 2_Exh G" xfId="1991"/>
    <cellStyle name="20% - Accent1 2 2 3" xfId="874"/>
    <cellStyle name="20% - Accent1 2 2 3 2" xfId="1809"/>
    <cellStyle name="20% - Accent1 2 2 3 2 2" xfId="5326"/>
    <cellStyle name="20% - Accent1 2 2 3 2_Exh G" xfId="1994"/>
    <cellStyle name="20% - Accent1 2 2 3 3" xfId="4447"/>
    <cellStyle name="20% - Accent1 2 2 3_Exh G" xfId="1993"/>
    <cellStyle name="20% - Accent1 2 2 4" xfId="1082"/>
    <cellStyle name="20% - Accent1 2 2 4 2" xfId="4611"/>
    <cellStyle name="20% - Accent1 2 2 4_Exh G" xfId="1995"/>
    <cellStyle name="20% - Accent1 2 2 5" xfId="3732"/>
    <cellStyle name="20% - Accent1 2 2_Exh G" xfId="1990"/>
    <cellStyle name="20% - Accent1 2 3" xfId="57"/>
    <cellStyle name="20% - Accent1 2 3 2" xfId="1084"/>
    <cellStyle name="20% - Accent1 2 3 2 2" xfId="4613"/>
    <cellStyle name="20% - Accent1 2 3 2_Exh G" xfId="1997"/>
    <cellStyle name="20% - Accent1 2 3 3" xfId="3734"/>
    <cellStyle name="20% - Accent1 2 3_Exh G" xfId="1996"/>
    <cellStyle name="20% - Accent1 2 4" xfId="873"/>
    <cellStyle name="20% - Accent1 2 4 2" xfId="1808"/>
    <cellStyle name="20% - Accent1 2 4 2 2" xfId="5325"/>
    <cellStyle name="20% - Accent1 2 4 2_Exh G" xfId="1999"/>
    <cellStyle name="20% - Accent1 2 4 3" xfId="4446"/>
    <cellStyle name="20% - Accent1 2 4_Exh G" xfId="1998"/>
    <cellStyle name="20% - Accent1 2 5" xfId="1081"/>
    <cellStyle name="20% - Accent1 2 5 2" xfId="4610"/>
    <cellStyle name="20% - Accent1 2 5_Exh G" xfId="2000"/>
    <cellStyle name="20% - Accent1 2 6" xfId="3731"/>
    <cellStyle name="20% - Accent1 2_Exh G" xfId="1989"/>
    <cellStyle name="20% - Accent1 3" xfId="58"/>
    <cellStyle name="20% - Accent1 3 2" xfId="59"/>
    <cellStyle name="20% - Accent1 3 2 2" xfId="60"/>
    <cellStyle name="20% - Accent1 3 2 2 2" xfId="1087"/>
    <cellStyle name="20% - Accent1 3 2 2 2 2" xfId="4616"/>
    <cellStyle name="20% - Accent1 3 2 2 2_Exh G" xfId="2004"/>
    <cellStyle name="20% - Accent1 3 2 2 3" xfId="3737"/>
    <cellStyle name="20% - Accent1 3 2 2_Exh G" xfId="2003"/>
    <cellStyle name="20% - Accent1 3 2 3" xfId="876"/>
    <cellStyle name="20% - Accent1 3 2 3 2" xfId="1811"/>
    <cellStyle name="20% - Accent1 3 2 3 2 2" xfId="5328"/>
    <cellStyle name="20% - Accent1 3 2 3 2_Exh G" xfId="2006"/>
    <cellStyle name="20% - Accent1 3 2 3 3" xfId="4449"/>
    <cellStyle name="20% - Accent1 3 2 3_Exh G" xfId="2005"/>
    <cellStyle name="20% - Accent1 3 2 4" xfId="1086"/>
    <cellStyle name="20% - Accent1 3 2 4 2" xfId="4615"/>
    <cellStyle name="20% - Accent1 3 2 4_Exh G" xfId="2007"/>
    <cellStyle name="20% - Accent1 3 2 5" xfId="3736"/>
    <cellStyle name="20% - Accent1 3 2_Exh G" xfId="2002"/>
    <cellStyle name="20% - Accent1 3 3" xfId="61"/>
    <cellStyle name="20% - Accent1 3 3 2" xfId="1088"/>
    <cellStyle name="20% - Accent1 3 3 2 2" xfId="4617"/>
    <cellStyle name="20% - Accent1 3 3 2_Exh G" xfId="2009"/>
    <cellStyle name="20% - Accent1 3 3 3" xfId="3738"/>
    <cellStyle name="20% - Accent1 3 3_Exh G" xfId="2008"/>
    <cellStyle name="20% - Accent1 3 4" xfId="875"/>
    <cellStyle name="20% - Accent1 3 4 2" xfId="1810"/>
    <cellStyle name="20% - Accent1 3 4 2 2" xfId="5327"/>
    <cellStyle name="20% - Accent1 3 4 2_Exh G" xfId="2011"/>
    <cellStyle name="20% - Accent1 3 4 3" xfId="4448"/>
    <cellStyle name="20% - Accent1 3 4_Exh G" xfId="2010"/>
    <cellStyle name="20% - Accent1 3 5" xfId="1085"/>
    <cellStyle name="20% - Accent1 3 5 2" xfId="4614"/>
    <cellStyle name="20% - Accent1 3 5_Exh G" xfId="2012"/>
    <cellStyle name="20% - Accent1 3 6" xfId="3735"/>
    <cellStyle name="20% - Accent1 3_Exh G" xfId="2001"/>
    <cellStyle name="20% - Accent1 4" xfId="62"/>
    <cellStyle name="20% - Accent1 4 2" xfId="63"/>
    <cellStyle name="20% - Accent1 4 2 2" xfId="64"/>
    <cellStyle name="20% - Accent1 4 2 2 2" xfId="1091"/>
    <cellStyle name="20% - Accent1 4 2 2 2 2" xfId="4620"/>
    <cellStyle name="20% - Accent1 4 2 2 2_Exh G" xfId="2016"/>
    <cellStyle name="20% - Accent1 4 2 2 3" xfId="3741"/>
    <cellStyle name="20% - Accent1 4 2 2_Exh G" xfId="2015"/>
    <cellStyle name="20% - Accent1 4 2 3" xfId="878"/>
    <cellStyle name="20% - Accent1 4 2 3 2" xfId="1813"/>
    <cellStyle name="20% - Accent1 4 2 3 2 2" xfId="5330"/>
    <cellStyle name="20% - Accent1 4 2 3 2_Exh G" xfId="2018"/>
    <cellStyle name="20% - Accent1 4 2 3 3" xfId="4451"/>
    <cellStyle name="20% - Accent1 4 2 3_Exh G" xfId="2017"/>
    <cellStyle name="20% - Accent1 4 2 4" xfId="1090"/>
    <cellStyle name="20% - Accent1 4 2 4 2" xfId="4619"/>
    <cellStyle name="20% - Accent1 4 2 4_Exh G" xfId="2019"/>
    <cellStyle name="20% - Accent1 4 2 5" xfId="3740"/>
    <cellStyle name="20% - Accent1 4 2_Exh G" xfId="2014"/>
    <cellStyle name="20% - Accent1 4 3" xfId="65"/>
    <cellStyle name="20% - Accent1 4 3 2" xfId="1092"/>
    <cellStyle name="20% - Accent1 4 3 2 2" xfId="4621"/>
    <cellStyle name="20% - Accent1 4 3 2_Exh G" xfId="2021"/>
    <cellStyle name="20% - Accent1 4 3 3" xfId="3742"/>
    <cellStyle name="20% - Accent1 4 3_Exh G" xfId="2020"/>
    <cellStyle name="20% - Accent1 4 4" xfId="877"/>
    <cellStyle name="20% - Accent1 4 4 2" xfId="1812"/>
    <cellStyle name="20% - Accent1 4 4 2 2" xfId="5329"/>
    <cellStyle name="20% - Accent1 4 4 2_Exh G" xfId="2023"/>
    <cellStyle name="20% - Accent1 4 4 3" xfId="4450"/>
    <cellStyle name="20% - Accent1 4 4_Exh G" xfId="2022"/>
    <cellStyle name="20% - Accent1 4 5" xfId="1089"/>
    <cellStyle name="20% - Accent1 4 5 2" xfId="4618"/>
    <cellStyle name="20% - Accent1 4 5_Exh G" xfId="2024"/>
    <cellStyle name="20% - Accent1 4 6" xfId="3739"/>
    <cellStyle name="20% - Accent1 4_Exh G" xfId="2013"/>
    <cellStyle name="20% - Accent1 5" xfId="66"/>
    <cellStyle name="20% - Accent1 5 2" xfId="67"/>
    <cellStyle name="20% - Accent1 5 2 2" xfId="68"/>
    <cellStyle name="20% - Accent1 5 2 2 2" xfId="1095"/>
    <cellStyle name="20% - Accent1 5 2 2 2 2" xfId="4624"/>
    <cellStyle name="20% - Accent1 5 2 2 2_Exh G" xfId="2028"/>
    <cellStyle name="20% - Accent1 5 2 2 3" xfId="3745"/>
    <cellStyle name="20% - Accent1 5 2 2_Exh G" xfId="2027"/>
    <cellStyle name="20% - Accent1 5 2 3" xfId="1094"/>
    <cellStyle name="20% - Accent1 5 2 3 2" xfId="4623"/>
    <cellStyle name="20% - Accent1 5 2 3_Exh G" xfId="2029"/>
    <cellStyle name="20% - Accent1 5 2 4" xfId="3744"/>
    <cellStyle name="20% - Accent1 5 2_Exh G" xfId="2026"/>
    <cellStyle name="20% - Accent1 5 3" xfId="69"/>
    <cellStyle name="20% - Accent1 5 3 2" xfId="1096"/>
    <cellStyle name="20% - Accent1 5 3 2 2" xfId="4625"/>
    <cellStyle name="20% - Accent1 5 3 2_Exh G" xfId="2031"/>
    <cellStyle name="20% - Accent1 5 3 3" xfId="3746"/>
    <cellStyle name="20% - Accent1 5 3_Exh G" xfId="2030"/>
    <cellStyle name="20% - Accent1 5 4" xfId="879"/>
    <cellStyle name="20% - Accent1 5 5" xfId="1093"/>
    <cellStyle name="20% - Accent1 5 5 2" xfId="4622"/>
    <cellStyle name="20% - Accent1 5 5_Exh G" xfId="2032"/>
    <cellStyle name="20% - Accent1 5 6" xfId="3743"/>
    <cellStyle name="20% - Accent1 5_Exh G" xfId="2025"/>
    <cellStyle name="20% - Accent1 6" xfId="70"/>
    <cellStyle name="20% - Accent1 6 2" xfId="71"/>
    <cellStyle name="20% - Accent1 6 2 2" xfId="72"/>
    <cellStyle name="20% - Accent1 6 2 2 2" xfId="1099"/>
    <cellStyle name="20% - Accent1 6 2 2 2 2" xfId="4628"/>
    <cellStyle name="20% - Accent1 6 2 2 2_Exh G" xfId="2036"/>
    <cellStyle name="20% - Accent1 6 2 2 3" xfId="3749"/>
    <cellStyle name="20% - Accent1 6 2 2_Exh G" xfId="2035"/>
    <cellStyle name="20% - Accent1 6 2 3" xfId="1098"/>
    <cellStyle name="20% - Accent1 6 2 3 2" xfId="4627"/>
    <cellStyle name="20% - Accent1 6 2 3_Exh G" xfId="2037"/>
    <cellStyle name="20% - Accent1 6 2 4" xfId="3748"/>
    <cellStyle name="20% - Accent1 6 2_Exh G" xfId="2034"/>
    <cellStyle name="20% - Accent1 6 3" xfId="73"/>
    <cellStyle name="20% - Accent1 6 3 2" xfId="1100"/>
    <cellStyle name="20% - Accent1 6 3 2 2" xfId="4629"/>
    <cellStyle name="20% - Accent1 6 3 2_Exh G" xfId="2039"/>
    <cellStyle name="20% - Accent1 6 3 3" xfId="3750"/>
    <cellStyle name="20% - Accent1 6 3_Exh G" xfId="2038"/>
    <cellStyle name="20% - Accent1 6 4" xfId="880"/>
    <cellStyle name="20% - Accent1 6 4 2" xfId="1814"/>
    <cellStyle name="20% - Accent1 6 4 2 2" xfId="5331"/>
    <cellStyle name="20% - Accent1 6 4 2_Exh G" xfId="2041"/>
    <cellStyle name="20% - Accent1 6 4 3" xfId="4452"/>
    <cellStyle name="20% - Accent1 6 4_Exh G" xfId="2040"/>
    <cellStyle name="20% - Accent1 6 5" xfId="1097"/>
    <cellStyle name="20% - Accent1 6 5 2" xfId="4626"/>
    <cellStyle name="20% - Accent1 6 5_Exh G" xfId="2042"/>
    <cellStyle name="20% - Accent1 6 6" xfId="3747"/>
    <cellStyle name="20% - Accent1 6_Exh G" xfId="2033"/>
    <cellStyle name="20% - Accent1 7" xfId="74"/>
    <cellStyle name="20% - Accent1 7 2" xfId="75"/>
    <cellStyle name="20% - Accent1 7 2 2" xfId="76"/>
    <cellStyle name="20% - Accent1 7 2 2 2" xfId="1103"/>
    <cellStyle name="20% - Accent1 7 2 2 2 2" xfId="4632"/>
    <cellStyle name="20% - Accent1 7 2 2 2_Exh G" xfId="2046"/>
    <cellStyle name="20% - Accent1 7 2 2 3" xfId="3753"/>
    <cellStyle name="20% - Accent1 7 2 2_Exh G" xfId="2045"/>
    <cellStyle name="20% - Accent1 7 2 3" xfId="1102"/>
    <cellStyle name="20% - Accent1 7 2 3 2" xfId="4631"/>
    <cellStyle name="20% - Accent1 7 2 3_Exh G" xfId="2047"/>
    <cellStyle name="20% - Accent1 7 2 4" xfId="3752"/>
    <cellStyle name="20% - Accent1 7 2_Exh G" xfId="2044"/>
    <cellStyle name="20% - Accent1 7 3" xfId="77"/>
    <cellStyle name="20% - Accent1 7 3 2" xfId="1104"/>
    <cellStyle name="20% - Accent1 7 3 2 2" xfId="4633"/>
    <cellStyle name="20% - Accent1 7 3 2_Exh G" xfId="2049"/>
    <cellStyle name="20% - Accent1 7 3 3" xfId="3754"/>
    <cellStyle name="20% - Accent1 7 3_Exh G" xfId="2048"/>
    <cellStyle name="20% - Accent1 7 4" xfId="881"/>
    <cellStyle name="20% - Accent1 7 4 2" xfId="1815"/>
    <cellStyle name="20% - Accent1 7 4 2 2" xfId="5332"/>
    <cellStyle name="20% - Accent1 7 4 2_Exh G" xfId="2051"/>
    <cellStyle name="20% - Accent1 7 4 3" xfId="4453"/>
    <cellStyle name="20% - Accent1 7 4_Exh G" xfId="2050"/>
    <cellStyle name="20% - Accent1 7 5" xfId="1101"/>
    <cellStyle name="20% - Accent1 7 5 2" xfId="4630"/>
    <cellStyle name="20% - Accent1 7 5_Exh G" xfId="2052"/>
    <cellStyle name="20% - Accent1 7 6" xfId="3751"/>
    <cellStyle name="20% - Accent1 7_Exh G" xfId="2043"/>
    <cellStyle name="20% - Accent1 8" xfId="78"/>
    <cellStyle name="20% - Accent1 8 2" xfId="79"/>
    <cellStyle name="20% - Accent1 8 2 2" xfId="80"/>
    <cellStyle name="20% - Accent1 8 2 2 2" xfId="1107"/>
    <cellStyle name="20% - Accent1 8 2 2 2 2" xfId="4636"/>
    <cellStyle name="20% - Accent1 8 2 2 2_Exh G" xfId="2056"/>
    <cellStyle name="20% - Accent1 8 2 2 3" xfId="3757"/>
    <cellStyle name="20% - Accent1 8 2 2_Exh G" xfId="2055"/>
    <cellStyle name="20% - Accent1 8 2 3" xfId="1106"/>
    <cellStyle name="20% - Accent1 8 2 3 2" xfId="4635"/>
    <cellStyle name="20% - Accent1 8 2 3_Exh G" xfId="2057"/>
    <cellStyle name="20% - Accent1 8 2 4" xfId="3756"/>
    <cellStyle name="20% - Accent1 8 2_Exh G" xfId="2054"/>
    <cellStyle name="20% - Accent1 8 3" xfId="81"/>
    <cellStyle name="20% - Accent1 8 3 2" xfId="1108"/>
    <cellStyle name="20% - Accent1 8 3 2 2" xfId="4637"/>
    <cellStyle name="20% - Accent1 8 3 2_Exh G" xfId="2059"/>
    <cellStyle name="20% - Accent1 8 3 3" xfId="3758"/>
    <cellStyle name="20% - Accent1 8 3_Exh G" xfId="2058"/>
    <cellStyle name="20% - Accent1 8 4" xfId="882"/>
    <cellStyle name="20% - Accent1 8 4 2" xfId="1816"/>
    <cellStyle name="20% - Accent1 8 4 2 2" xfId="5333"/>
    <cellStyle name="20% - Accent1 8 4 2_Exh G" xfId="2061"/>
    <cellStyle name="20% - Accent1 8 4 3" xfId="4454"/>
    <cellStyle name="20% - Accent1 8 4_Exh G" xfId="2060"/>
    <cellStyle name="20% - Accent1 8 5" xfId="1105"/>
    <cellStyle name="20% - Accent1 8 5 2" xfId="4634"/>
    <cellStyle name="20% - Accent1 8 5_Exh G" xfId="2062"/>
    <cellStyle name="20% - Accent1 8 6" xfId="3755"/>
    <cellStyle name="20% - Accent1 8_Exh G" xfId="2053"/>
    <cellStyle name="20% - Accent1 9" xfId="82"/>
    <cellStyle name="20% - Accent1 9 2" xfId="83"/>
    <cellStyle name="20% - Accent1 9 2 2" xfId="84"/>
    <cellStyle name="20% - Accent1 9 2 2 2" xfId="1111"/>
    <cellStyle name="20% - Accent1 9 2 2 2 2" xfId="4640"/>
    <cellStyle name="20% - Accent1 9 2 2 2_Exh G" xfId="2066"/>
    <cellStyle name="20% - Accent1 9 2 2 3" xfId="3761"/>
    <cellStyle name="20% - Accent1 9 2 2_Exh G" xfId="2065"/>
    <cellStyle name="20% - Accent1 9 2 3" xfId="1110"/>
    <cellStyle name="20% - Accent1 9 2 3 2" xfId="4639"/>
    <cellStyle name="20% - Accent1 9 2 3_Exh G" xfId="2067"/>
    <cellStyle name="20% - Accent1 9 2 4" xfId="3760"/>
    <cellStyle name="20% - Accent1 9 2_Exh G" xfId="2064"/>
    <cellStyle name="20% - Accent1 9 3" xfId="85"/>
    <cellStyle name="20% - Accent1 9 3 2" xfId="1112"/>
    <cellStyle name="20% - Accent1 9 3 2 2" xfId="4641"/>
    <cellStyle name="20% - Accent1 9 3 2_Exh G" xfId="2069"/>
    <cellStyle name="20% - Accent1 9 3 3" xfId="3762"/>
    <cellStyle name="20% - Accent1 9 3_Exh G" xfId="2068"/>
    <cellStyle name="20% - Accent1 9 4" xfId="883"/>
    <cellStyle name="20% - Accent1 9 4 2" xfId="1817"/>
    <cellStyle name="20% - Accent1 9 4 2 2" xfId="5334"/>
    <cellStyle name="20% - Accent1 9 4 2_Exh G" xfId="2071"/>
    <cellStyle name="20% - Accent1 9 4 3" xfId="4455"/>
    <cellStyle name="20% - Accent1 9 4_Exh G" xfId="2070"/>
    <cellStyle name="20% - Accent1 9 5" xfId="1109"/>
    <cellStyle name="20% - Accent1 9 5 2" xfId="4638"/>
    <cellStyle name="20% - Accent1 9 5_Exh G" xfId="2072"/>
    <cellStyle name="20% - Accent1 9 6" xfId="3759"/>
    <cellStyle name="20% - Accent1 9_Exh G" xfId="2063"/>
    <cellStyle name="20% - Accent2 10" xfId="86"/>
    <cellStyle name="20% - Accent2 10 2" xfId="87"/>
    <cellStyle name="20% - Accent2 10 2 2" xfId="88"/>
    <cellStyle name="20% - Accent2 10 2 2 2" xfId="1115"/>
    <cellStyle name="20% - Accent2 10 2 2 2 2" xfId="4644"/>
    <cellStyle name="20% - Accent2 10 2 2 2_Exh G" xfId="2076"/>
    <cellStyle name="20% - Accent2 10 2 2 3" xfId="3765"/>
    <cellStyle name="20% - Accent2 10 2 2_Exh G" xfId="2075"/>
    <cellStyle name="20% - Accent2 10 2 3" xfId="1114"/>
    <cellStyle name="20% - Accent2 10 2 3 2" xfId="4643"/>
    <cellStyle name="20% - Accent2 10 2 3_Exh G" xfId="2077"/>
    <cellStyle name="20% - Accent2 10 2 4" xfId="3764"/>
    <cellStyle name="20% - Accent2 10 2_Exh G" xfId="2074"/>
    <cellStyle name="20% - Accent2 10 3" xfId="89"/>
    <cellStyle name="20% - Accent2 10 3 2" xfId="1116"/>
    <cellStyle name="20% - Accent2 10 3 2 2" xfId="4645"/>
    <cellStyle name="20% - Accent2 10 3 2_Exh G" xfId="2079"/>
    <cellStyle name="20% - Accent2 10 3 3" xfId="3766"/>
    <cellStyle name="20% - Accent2 10 3_Exh G" xfId="2078"/>
    <cellStyle name="20% - Accent2 10 4" xfId="884"/>
    <cellStyle name="20% - Accent2 10 5" xfId="1113"/>
    <cellStyle name="20% - Accent2 10 5 2" xfId="4642"/>
    <cellStyle name="20% - Accent2 10 5_Exh G" xfId="2080"/>
    <cellStyle name="20% - Accent2 10 6" xfId="3763"/>
    <cellStyle name="20% - Accent2 10_Exh G" xfId="2073"/>
    <cellStyle name="20% - Accent2 11" xfId="90"/>
    <cellStyle name="20% - Accent2 11 2" xfId="91"/>
    <cellStyle name="20% - Accent2 11 2 2" xfId="92"/>
    <cellStyle name="20% - Accent2 11 2 2 2" xfId="1119"/>
    <cellStyle name="20% - Accent2 11 2 2 2 2" xfId="4648"/>
    <cellStyle name="20% - Accent2 11 2 2 2_Exh G" xfId="2084"/>
    <cellStyle name="20% - Accent2 11 2 2 3" xfId="3769"/>
    <cellStyle name="20% - Accent2 11 2 2_Exh G" xfId="2083"/>
    <cellStyle name="20% - Accent2 11 2 3" xfId="1118"/>
    <cellStyle name="20% - Accent2 11 2 3 2" xfId="4647"/>
    <cellStyle name="20% - Accent2 11 2 3_Exh G" xfId="2085"/>
    <cellStyle name="20% - Accent2 11 2 4" xfId="3768"/>
    <cellStyle name="20% - Accent2 11 2_Exh G" xfId="2082"/>
    <cellStyle name="20% - Accent2 11 3" xfId="93"/>
    <cellStyle name="20% - Accent2 11 3 2" xfId="1120"/>
    <cellStyle name="20% - Accent2 11 3 2 2" xfId="4649"/>
    <cellStyle name="20% - Accent2 11 3 2_Exh G" xfId="2087"/>
    <cellStyle name="20% - Accent2 11 3 3" xfId="3770"/>
    <cellStyle name="20% - Accent2 11 3_Exh G" xfId="2086"/>
    <cellStyle name="20% - Accent2 11 4" xfId="1117"/>
    <cellStyle name="20% - Accent2 11 4 2" xfId="4646"/>
    <cellStyle name="20% - Accent2 11 4_Exh G" xfId="2088"/>
    <cellStyle name="20% - Accent2 11 5" xfId="3767"/>
    <cellStyle name="20% - Accent2 11_Exh G" xfId="2081"/>
    <cellStyle name="20% - Accent2 12" xfId="94"/>
    <cellStyle name="20% - Accent2 12 2" xfId="95"/>
    <cellStyle name="20% - Accent2 12 2 2" xfId="96"/>
    <cellStyle name="20% - Accent2 12 2 2 2" xfId="1123"/>
    <cellStyle name="20% - Accent2 12 2 2 2 2" xfId="4652"/>
    <cellStyle name="20% - Accent2 12 2 2 2_Exh G" xfId="2092"/>
    <cellStyle name="20% - Accent2 12 2 2 3" xfId="3773"/>
    <cellStyle name="20% - Accent2 12 2 2_Exh G" xfId="2091"/>
    <cellStyle name="20% - Accent2 12 2 3" xfId="1122"/>
    <cellStyle name="20% - Accent2 12 2 3 2" xfId="4651"/>
    <cellStyle name="20% - Accent2 12 2 3_Exh G" xfId="2093"/>
    <cellStyle name="20% - Accent2 12 2 4" xfId="3772"/>
    <cellStyle name="20% - Accent2 12 2_Exh G" xfId="2090"/>
    <cellStyle name="20% - Accent2 12 3" xfId="97"/>
    <cellStyle name="20% - Accent2 12 3 2" xfId="1124"/>
    <cellStyle name="20% - Accent2 12 3 2 2" xfId="4653"/>
    <cellStyle name="20% - Accent2 12 3 2_Exh G" xfId="2095"/>
    <cellStyle name="20% - Accent2 12 3 3" xfId="3774"/>
    <cellStyle name="20% - Accent2 12 3_Exh G" xfId="2094"/>
    <cellStyle name="20% - Accent2 12 4" xfId="1121"/>
    <cellStyle name="20% - Accent2 12 4 2" xfId="4650"/>
    <cellStyle name="20% - Accent2 12 4_Exh G" xfId="2096"/>
    <cellStyle name="20% - Accent2 12 5" xfId="3771"/>
    <cellStyle name="20% - Accent2 12_Exh G" xfId="2089"/>
    <cellStyle name="20% - Accent2 13" xfId="98"/>
    <cellStyle name="20% - Accent2 13 2" xfId="99"/>
    <cellStyle name="20% - Accent2 13 2 2" xfId="100"/>
    <cellStyle name="20% - Accent2 13 2 2 2" xfId="1127"/>
    <cellStyle name="20% - Accent2 13 2 2 2 2" xfId="4656"/>
    <cellStyle name="20% - Accent2 13 2 2 2_Exh G" xfId="2100"/>
    <cellStyle name="20% - Accent2 13 2 2 3" xfId="3777"/>
    <cellStyle name="20% - Accent2 13 2 2_Exh G" xfId="2099"/>
    <cellStyle name="20% - Accent2 13 2 3" xfId="1126"/>
    <cellStyle name="20% - Accent2 13 2 3 2" xfId="4655"/>
    <cellStyle name="20% - Accent2 13 2 3_Exh G" xfId="2101"/>
    <cellStyle name="20% - Accent2 13 2 4" xfId="3776"/>
    <cellStyle name="20% - Accent2 13 2_Exh G" xfId="2098"/>
    <cellStyle name="20% - Accent2 13 3" xfId="101"/>
    <cellStyle name="20% - Accent2 13 3 2" xfId="1128"/>
    <cellStyle name="20% - Accent2 13 3 2 2" xfId="4657"/>
    <cellStyle name="20% - Accent2 13 3 2_Exh G" xfId="2103"/>
    <cellStyle name="20% - Accent2 13 3 3" xfId="3778"/>
    <cellStyle name="20% - Accent2 13 3_Exh G" xfId="2102"/>
    <cellStyle name="20% - Accent2 13 4" xfId="1125"/>
    <cellStyle name="20% - Accent2 13 4 2" xfId="4654"/>
    <cellStyle name="20% - Accent2 13 4_Exh G" xfId="2104"/>
    <cellStyle name="20% - Accent2 13 5" xfId="3775"/>
    <cellStyle name="20% - Accent2 13_Exh G" xfId="2097"/>
    <cellStyle name="20% - Accent2 14" xfId="102"/>
    <cellStyle name="20% - Accent2 14 2" xfId="103"/>
    <cellStyle name="20% - Accent2 14 2 2" xfId="1130"/>
    <cellStyle name="20% - Accent2 14 2 2 2" xfId="4659"/>
    <cellStyle name="20% - Accent2 14 2 2_Exh G" xfId="2107"/>
    <cellStyle name="20% - Accent2 14 2 3" xfId="3780"/>
    <cellStyle name="20% - Accent2 14 2_Exh G" xfId="2106"/>
    <cellStyle name="20% - Accent2 14 3" xfId="1129"/>
    <cellStyle name="20% - Accent2 14 3 2" xfId="4658"/>
    <cellStyle name="20% - Accent2 14 3_Exh G" xfId="2108"/>
    <cellStyle name="20% - Accent2 14 4" xfId="3779"/>
    <cellStyle name="20% - Accent2 14_Exh G" xfId="2105"/>
    <cellStyle name="20% - Accent2 15" xfId="104"/>
    <cellStyle name="20% - Accent2 15 2" xfId="1131"/>
    <cellStyle name="20% - Accent2 15 2 2" xfId="4660"/>
    <cellStyle name="20% - Accent2 15 2_Exh G" xfId="2110"/>
    <cellStyle name="20% - Accent2 15 3" xfId="3781"/>
    <cellStyle name="20% - Accent2 15_Exh G" xfId="2109"/>
    <cellStyle name="20% - Accent2 16" xfId="854"/>
    <cellStyle name="20% - Accent2 16 2" xfId="1792"/>
    <cellStyle name="20% - Accent2 16 2 2" xfId="5312"/>
    <cellStyle name="20% - Accent2 16 2_Exh G" xfId="2112"/>
    <cellStyle name="20% - Accent2 16 3" xfId="4433"/>
    <cellStyle name="20% - Accent2 16_Exh G" xfId="2111"/>
    <cellStyle name="20% - Accent2 2" xfId="105"/>
    <cellStyle name="20% - Accent2 2 2" xfId="106"/>
    <cellStyle name="20% - Accent2 2 2 2" xfId="107"/>
    <cellStyle name="20% - Accent2 2 2 2 2" xfId="1134"/>
    <cellStyle name="20% - Accent2 2 2 2 2 2" xfId="4663"/>
    <cellStyle name="20% - Accent2 2 2 2 2_Exh G" xfId="2116"/>
    <cellStyle name="20% - Accent2 2 2 2 3" xfId="3784"/>
    <cellStyle name="20% - Accent2 2 2 2_Exh G" xfId="2115"/>
    <cellStyle name="20% - Accent2 2 2 3" xfId="886"/>
    <cellStyle name="20% - Accent2 2 2 3 2" xfId="1819"/>
    <cellStyle name="20% - Accent2 2 2 3 2 2" xfId="5336"/>
    <cellStyle name="20% - Accent2 2 2 3 2_Exh G" xfId="2118"/>
    <cellStyle name="20% - Accent2 2 2 3 3" xfId="4457"/>
    <cellStyle name="20% - Accent2 2 2 3_Exh G" xfId="2117"/>
    <cellStyle name="20% - Accent2 2 2 4" xfId="1133"/>
    <cellStyle name="20% - Accent2 2 2 4 2" xfId="4662"/>
    <cellStyle name="20% - Accent2 2 2 4_Exh G" xfId="2119"/>
    <cellStyle name="20% - Accent2 2 2 5" xfId="3783"/>
    <cellStyle name="20% - Accent2 2 2_Exh G" xfId="2114"/>
    <cellStyle name="20% - Accent2 2 3" xfId="108"/>
    <cellStyle name="20% - Accent2 2 3 2" xfId="1135"/>
    <cellStyle name="20% - Accent2 2 3 2 2" xfId="4664"/>
    <cellStyle name="20% - Accent2 2 3 2_Exh G" xfId="2121"/>
    <cellStyle name="20% - Accent2 2 3 3" xfId="3785"/>
    <cellStyle name="20% - Accent2 2 3_Exh G" xfId="2120"/>
    <cellStyle name="20% - Accent2 2 4" xfId="885"/>
    <cellStyle name="20% - Accent2 2 4 2" xfId="1818"/>
    <cellStyle name="20% - Accent2 2 4 2 2" xfId="5335"/>
    <cellStyle name="20% - Accent2 2 4 2_Exh G" xfId="2123"/>
    <cellStyle name="20% - Accent2 2 4 3" xfId="4456"/>
    <cellStyle name="20% - Accent2 2 4_Exh G" xfId="2122"/>
    <cellStyle name="20% - Accent2 2 5" xfId="1132"/>
    <cellStyle name="20% - Accent2 2 5 2" xfId="4661"/>
    <cellStyle name="20% - Accent2 2 5_Exh G" xfId="2124"/>
    <cellStyle name="20% - Accent2 2 6" xfId="3782"/>
    <cellStyle name="20% - Accent2 2_Exh G" xfId="2113"/>
    <cellStyle name="20% - Accent2 3" xfId="109"/>
    <cellStyle name="20% - Accent2 3 2" xfId="110"/>
    <cellStyle name="20% - Accent2 3 2 2" xfId="111"/>
    <cellStyle name="20% - Accent2 3 2 2 2" xfId="1138"/>
    <cellStyle name="20% - Accent2 3 2 2 2 2" xfId="4667"/>
    <cellStyle name="20% - Accent2 3 2 2 2_Exh G" xfId="2128"/>
    <cellStyle name="20% - Accent2 3 2 2 3" xfId="3788"/>
    <cellStyle name="20% - Accent2 3 2 2_Exh G" xfId="2127"/>
    <cellStyle name="20% - Accent2 3 2 3" xfId="888"/>
    <cellStyle name="20% - Accent2 3 2 3 2" xfId="1821"/>
    <cellStyle name="20% - Accent2 3 2 3 2 2" xfId="5338"/>
    <cellStyle name="20% - Accent2 3 2 3 2_Exh G" xfId="2130"/>
    <cellStyle name="20% - Accent2 3 2 3 3" xfId="4459"/>
    <cellStyle name="20% - Accent2 3 2 3_Exh G" xfId="2129"/>
    <cellStyle name="20% - Accent2 3 2 4" xfId="1137"/>
    <cellStyle name="20% - Accent2 3 2 4 2" xfId="4666"/>
    <cellStyle name="20% - Accent2 3 2 4_Exh G" xfId="2131"/>
    <cellStyle name="20% - Accent2 3 2 5" xfId="3787"/>
    <cellStyle name="20% - Accent2 3 2_Exh G" xfId="2126"/>
    <cellStyle name="20% - Accent2 3 3" xfId="112"/>
    <cellStyle name="20% - Accent2 3 3 2" xfId="1139"/>
    <cellStyle name="20% - Accent2 3 3 2 2" xfId="4668"/>
    <cellStyle name="20% - Accent2 3 3 2_Exh G" xfId="2133"/>
    <cellStyle name="20% - Accent2 3 3 3" xfId="3789"/>
    <cellStyle name="20% - Accent2 3 3_Exh G" xfId="2132"/>
    <cellStyle name="20% - Accent2 3 4" xfId="887"/>
    <cellStyle name="20% - Accent2 3 4 2" xfId="1820"/>
    <cellStyle name="20% - Accent2 3 4 2 2" xfId="5337"/>
    <cellStyle name="20% - Accent2 3 4 2_Exh G" xfId="2135"/>
    <cellStyle name="20% - Accent2 3 4 3" xfId="4458"/>
    <cellStyle name="20% - Accent2 3 4_Exh G" xfId="2134"/>
    <cellStyle name="20% - Accent2 3 5" xfId="1136"/>
    <cellStyle name="20% - Accent2 3 5 2" xfId="4665"/>
    <cellStyle name="20% - Accent2 3 5_Exh G" xfId="2136"/>
    <cellStyle name="20% - Accent2 3 6" xfId="3786"/>
    <cellStyle name="20% - Accent2 3_Exh G" xfId="2125"/>
    <cellStyle name="20% - Accent2 4" xfId="113"/>
    <cellStyle name="20% - Accent2 4 2" xfId="114"/>
    <cellStyle name="20% - Accent2 4 2 2" xfId="115"/>
    <cellStyle name="20% - Accent2 4 2 2 2" xfId="1142"/>
    <cellStyle name="20% - Accent2 4 2 2 2 2" xfId="4671"/>
    <cellStyle name="20% - Accent2 4 2 2 2_Exh G" xfId="2140"/>
    <cellStyle name="20% - Accent2 4 2 2 3" xfId="3792"/>
    <cellStyle name="20% - Accent2 4 2 2_Exh G" xfId="2139"/>
    <cellStyle name="20% - Accent2 4 2 3" xfId="890"/>
    <cellStyle name="20% - Accent2 4 2 3 2" xfId="1823"/>
    <cellStyle name="20% - Accent2 4 2 3 2 2" xfId="5340"/>
    <cellStyle name="20% - Accent2 4 2 3 2_Exh G" xfId="2142"/>
    <cellStyle name="20% - Accent2 4 2 3 3" xfId="4461"/>
    <cellStyle name="20% - Accent2 4 2 3_Exh G" xfId="2141"/>
    <cellStyle name="20% - Accent2 4 2 4" xfId="1141"/>
    <cellStyle name="20% - Accent2 4 2 4 2" xfId="4670"/>
    <cellStyle name="20% - Accent2 4 2 4_Exh G" xfId="2143"/>
    <cellStyle name="20% - Accent2 4 2 5" xfId="3791"/>
    <cellStyle name="20% - Accent2 4 2_Exh G" xfId="2138"/>
    <cellStyle name="20% - Accent2 4 3" xfId="116"/>
    <cellStyle name="20% - Accent2 4 3 2" xfId="1143"/>
    <cellStyle name="20% - Accent2 4 3 2 2" xfId="4672"/>
    <cellStyle name="20% - Accent2 4 3 2_Exh G" xfId="2145"/>
    <cellStyle name="20% - Accent2 4 3 3" xfId="3793"/>
    <cellStyle name="20% - Accent2 4 3_Exh G" xfId="2144"/>
    <cellStyle name="20% - Accent2 4 4" xfId="889"/>
    <cellStyle name="20% - Accent2 4 4 2" xfId="1822"/>
    <cellStyle name="20% - Accent2 4 4 2 2" xfId="5339"/>
    <cellStyle name="20% - Accent2 4 4 2_Exh G" xfId="2147"/>
    <cellStyle name="20% - Accent2 4 4 3" xfId="4460"/>
    <cellStyle name="20% - Accent2 4 4_Exh G" xfId="2146"/>
    <cellStyle name="20% - Accent2 4 5" xfId="1140"/>
    <cellStyle name="20% - Accent2 4 5 2" xfId="4669"/>
    <cellStyle name="20% - Accent2 4 5_Exh G" xfId="2148"/>
    <cellStyle name="20% - Accent2 4 6" xfId="3790"/>
    <cellStyle name="20% - Accent2 4_Exh G" xfId="2137"/>
    <cellStyle name="20% - Accent2 5" xfId="117"/>
    <cellStyle name="20% - Accent2 5 2" xfId="118"/>
    <cellStyle name="20% - Accent2 5 2 2" xfId="119"/>
    <cellStyle name="20% - Accent2 5 2 2 2" xfId="1146"/>
    <cellStyle name="20% - Accent2 5 2 2 2 2" xfId="4675"/>
    <cellStyle name="20% - Accent2 5 2 2 2_Exh G" xfId="2152"/>
    <cellStyle name="20% - Accent2 5 2 2 3" xfId="3796"/>
    <cellStyle name="20% - Accent2 5 2 2_Exh G" xfId="2151"/>
    <cellStyle name="20% - Accent2 5 2 3" xfId="1145"/>
    <cellStyle name="20% - Accent2 5 2 3 2" xfId="4674"/>
    <cellStyle name="20% - Accent2 5 2 3_Exh G" xfId="2153"/>
    <cellStyle name="20% - Accent2 5 2 4" xfId="3795"/>
    <cellStyle name="20% - Accent2 5 2_Exh G" xfId="2150"/>
    <cellStyle name="20% - Accent2 5 3" xfId="120"/>
    <cellStyle name="20% - Accent2 5 3 2" xfId="1147"/>
    <cellStyle name="20% - Accent2 5 3 2 2" xfId="4676"/>
    <cellStyle name="20% - Accent2 5 3 2_Exh G" xfId="2155"/>
    <cellStyle name="20% - Accent2 5 3 3" xfId="3797"/>
    <cellStyle name="20% - Accent2 5 3_Exh G" xfId="2154"/>
    <cellStyle name="20% - Accent2 5 4" xfId="891"/>
    <cellStyle name="20% - Accent2 5 5" xfId="1144"/>
    <cellStyle name="20% - Accent2 5 5 2" xfId="4673"/>
    <cellStyle name="20% - Accent2 5 5_Exh G" xfId="2156"/>
    <cellStyle name="20% - Accent2 5 6" xfId="3794"/>
    <cellStyle name="20% - Accent2 5_Exh G" xfId="2149"/>
    <cellStyle name="20% - Accent2 6" xfId="121"/>
    <cellStyle name="20% - Accent2 6 2" xfId="122"/>
    <cellStyle name="20% - Accent2 6 2 2" xfId="123"/>
    <cellStyle name="20% - Accent2 6 2 2 2" xfId="1150"/>
    <cellStyle name="20% - Accent2 6 2 2 2 2" xfId="4679"/>
    <cellStyle name="20% - Accent2 6 2 2 2_Exh G" xfId="2160"/>
    <cellStyle name="20% - Accent2 6 2 2 3" xfId="3800"/>
    <cellStyle name="20% - Accent2 6 2 2_Exh G" xfId="2159"/>
    <cellStyle name="20% - Accent2 6 2 3" xfId="1149"/>
    <cellStyle name="20% - Accent2 6 2 3 2" xfId="4678"/>
    <cellStyle name="20% - Accent2 6 2 3_Exh G" xfId="2161"/>
    <cellStyle name="20% - Accent2 6 2 4" xfId="3799"/>
    <cellStyle name="20% - Accent2 6 2_Exh G" xfId="2158"/>
    <cellStyle name="20% - Accent2 6 3" xfId="124"/>
    <cellStyle name="20% - Accent2 6 3 2" xfId="1151"/>
    <cellStyle name="20% - Accent2 6 3 2 2" xfId="4680"/>
    <cellStyle name="20% - Accent2 6 3 2_Exh G" xfId="2163"/>
    <cellStyle name="20% - Accent2 6 3 3" xfId="3801"/>
    <cellStyle name="20% - Accent2 6 3_Exh G" xfId="2162"/>
    <cellStyle name="20% - Accent2 6 4" xfId="892"/>
    <cellStyle name="20% - Accent2 6 4 2" xfId="1824"/>
    <cellStyle name="20% - Accent2 6 4 2 2" xfId="5341"/>
    <cellStyle name="20% - Accent2 6 4 2_Exh G" xfId="2165"/>
    <cellStyle name="20% - Accent2 6 4 3" xfId="4462"/>
    <cellStyle name="20% - Accent2 6 4_Exh G" xfId="2164"/>
    <cellStyle name="20% - Accent2 6 5" xfId="1148"/>
    <cellStyle name="20% - Accent2 6 5 2" xfId="4677"/>
    <cellStyle name="20% - Accent2 6 5_Exh G" xfId="2166"/>
    <cellStyle name="20% - Accent2 6 6" xfId="3798"/>
    <cellStyle name="20% - Accent2 6_Exh G" xfId="2157"/>
    <cellStyle name="20% - Accent2 7" xfId="125"/>
    <cellStyle name="20% - Accent2 7 2" xfId="126"/>
    <cellStyle name="20% - Accent2 7 2 2" xfId="127"/>
    <cellStyle name="20% - Accent2 7 2 2 2" xfId="1154"/>
    <cellStyle name="20% - Accent2 7 2 2 2 2" xfId="4683"/>
    <cellStyle name="20% - Accent2 7 2 2 2_Exh G" xfId="2170"/>
    <cellStyle name="20% - Accent2 7 2 2 3" xfId="3804"/>
    <cellStyle name="20% - Accent2 7 2 2_Exh G" xfId="2169"/>
    <cellStyle name="20% - Accent2 7 2 3" xfId="1153"/>
    <cellStyle name="20% - Accent2 7 2 3 2" xfId="4682"/>
    <cellStyle name="20% - Accent2 7 2 3_Exh G" xfId="2171"/>
    <cellStyle name="20% - Accent2 7 2 4" xfId="3803"/>
    <cellStyle name="20% - Accent2 7 2_Exh G" xfId="2168"/>
    <cellStyle name="20% - Accent2 7 3" xfId="128"/>
    <cellStyle name="20% - Accent2 7 3 2" xfId="1155"/>
    <cellStyle name="20% - Accent2 7 3 2 2" xfId="4684"/>
    <cellStyle name="20% - Accent2 7 3 2_Exh G" xfId="2173"/>
    <cellStyle name="20% - Accent2 7 3 3" xfId="3805"/>
    <cellStyle name="20% - Accent2 7 3_Exh G" xfId="2172"/>
    <cellStyle name="20% - Accent2 7 4" xfId="893"/>
    <cellStyle name="20% - Accent2 7 4 2" xfId="1825"/>
    <cellStyle name="20% - Accent2 7 4 2 2" xfId="5342"/>
    <cellStyle name="20% - Accent2 7 4 2_Exh G" xfId="2175"/>
    <cellStyle name="20% - Accent2 7 4 3" xfId="4463"/>
    <cellStyle name="20% - Accent2 7 4_Exh G" xfId="2174"/>
    <cellStyle name="20% - Accent2 7 5" xfId="1152"/>
    <cellStyle name="20% - Accent2 7 5 2" xfId="4681"/>
    <cellStyle name="20% - Accent2 7 5_Exh G" xfId="2176"/>
    <cellStyle name="20% - Accent2 7 6" xfId="3802"/>
    <cellStyle name="20% - Accent2 7_Exh G" xfId="2167"/>
    <cellStyle name="20% - Accent2 8" xfId="129"/>
    <cellStyle name="20% - Accent2 8 2" xfId="130"/>
    <cellStyle name="20% - Accent2 8 2 2" xfId="131"/>
    <cellStyle name="20% - Accent2 8 2 2 2" xfId="1158"/>
    <cellStyle name="20% - Accent2 8 2 2 2 2" xfId="4687"/>
    <cellStyle name="20% - Accent2 8 2 2 2_Exh G" xfId="2180"/>
    <cellStyle name="20% - Accent2 8 2 2 3" xfId="3808"/>
    <cellStyle name="20% - Accent2 8 2 2_Exh G" xfId="2179"/>
    <cellStyle name="20% - Accent2 8 2 3" xfId="1157"/>
    <cellStyle name="20% - Accent2 8 2 3 2" xfId="4686"/>
    <cellStyle name="20% - Accent2 8 2 3_Exh G" xfId="2181"/>
    <cellStyle name="20% - Accent2 8 2 4" xfId="3807"/>
    <cellStyle name="20% - Accent2 8 2_Exh G" xfId="2178"/>
    <cellStyle name="20% - Accent2 8 3" xfId="132"/>
    <cellStyle name="20% - Accent2 8 3 2" xfId="1159"/>
    <cellStyle name="20% - Accent2 8 3 2 2" xfId="4688"/>
    <cellStyle name="20% - Accent2 8 3 2_Exh G" xfId="2183"/>
    <cellStyle name="20% - Accent2 8 3 3" xfId="3809"/>
    <cellStyle name="20% - Accent2 8 3_Exh G" xfId="2182"/>
    <cellStyle name="20% - Accent2 8 4" xfId="894"/>
    <cellStyle name="20% - Accent2 8 4 2" xfId="1826"/>
    <cellStyle name="20% - Accent2 8 4 2 2" xfId="5343"/>
    <cellStyle name="20% - Accent2 8 4 2_Exh G" xfId="2185"/>
    <cellStyle name="20% - Accent2 8 4 3" xfId="4464"/>
    <cellStyle name="20% - Accent2 8 4_Exh G" xfId="2184"/>
    <cellStyle name="20% - Accent2 8 5" xfId="1156"/>
    <cellStyle name="20% - Accent2 8 5 2" xfId="4685"/>
    <cellStyle name="20% - Accent2 8 5_Exh G" xfId="2186"/>
    <cellStyle name="20% - Accent2 8 6" xfId="3806"/>
    <cellStyle name="20% - Accent2 8_Exh G" xfId="2177"/>
    <cellStyle name="20% - Accent2 9" xfId="133"/>
    <cellStyle name="20% - Accent2 9 2" xfId="134"/>
    <cellStyle name="20% - Accent2 9 2 2" xfId="135"/>
    <cellStyle name="20% - Accent2 9 2 2 2" xfId="1162"/>
    <cellStyle name="20% - Accent2 9 2 2 2 2" xfId="4691"/>
    <cellStyle name="20% - Accent2 9 2 2 2_Exh G" xfId="2190"/>
    <cellStyle name="20% - Accent2 9 2 2 3" xfId="3812"/>
    <cellStyle name="20% - Accent2 9 2 2_Exh G" xfId="2189"/>
    <cellStyle name="20% - Accent2 9 2 3" xfId="1161"/>
    <cellStyle name="20% - Accent2 9 2 3 2" xfId="4690"/>
    <cellStyle name="20% - Accent2 9 2 3_Exh G" xfId="2191"/>
    <cellStyle name="20% - Accent2 9 2 4" xfId="3811"/>
    <cellStyle name="20% - Accent2 9 2_Exh G" xfId="2188"/>
    <cellStyle name="20% - Accent2 9 3" xfId="136"/>
    <cellStyle name="20% - Accent2 9 3 2" xfId="1163"/>
    <cellStyle name="20% - Accent2 9 3 2 2" xfId="4692"/>
    <cellStyle name="20% - Accent2 9 3 2_Exh G" xfId="2193"/>
    <cellStyle name="20% - Accent2 9 3 3" xfId="3813"/>
    <cellStyle name="20% - Accent2 9 3_Exh G" xfId="2192"/>
    <cellStyle name="20% - Accent2 9 4" xfId="895"/>
    <cellStyle name="20% - Accent2 9 4 2" xfId="1827"/>
    <cellStyle name="20% - Accent2 9 4 2 2" xfId="5344"/>
    <cellStyle name="20% - Accent2 9 4 2_Exh G" xfId="2195"/>
    <cellStyle name="20% - Accent2 9 4 3" xfId="4465"/>
    <cellStyle name="20% - Accent2 9 4_Exh G" xfId="2194"/>
    <cellStyle name="20% - Accent2 9 5" xfId="1160"/>
    <cellStyle name="20% - Accent2 9 5 2" xfId="4689"/>
    <cellStyle name="20% - Accent2 9 5_Exh G" xfId="2196"/>
    <cellStyle name="20% - Accent2 9 6" xfId="3810"/>
    <cellStyle name="20% - Accent2 9_Exh G" xfId="2187"/>
    <cellStyle name="20% - Accent3 10" xfId="137"/>
    <cellStyle name="20% - Accent3 10 2" xfId="138"/>
    <cellStyle name="20% - Accent3 10 2 2" xfId="139"/>
    <cellStyle name="20% - Accent3 10 2 2 2" xfId="1166"/>
    <cellStyle name="20% - Accent3 10 2 2 2 2" xfId="4695"/>
    <cellStyle name="20% - Accent3 10 2 2 2_Exh G" xfId="2200"/>
    <cellStyle name="20% - Accent3 10 2 2 3" xfId="3816"/>
    <cellStyle name="20% - Accent3 10 2 2_Exh G" xfId="2199"/>
    <cellStyle name="20% - Accent3 10 2 3" xfId="1165"/>
    <cellStyle name="20% - Accent3 10 2 3 2" xfId="4694"/>
    <cellStyle name="20% - Accent3 10 2 3_Exh G" xfId="2201"/>
    <cellStyle name="20% - Accent3 10 2 4" xfId="3815"/>
    <cellStyle name="20% - Accent3 10 2_Exh G" xfId="2198"/>
    <cellStyle name="20% - Accent3 10 3" xfId="140"/>
    <cellStyle name="20% - Accent3 10 3 2" xfId="1167"/>
    <cellStyle name="20% - Accent3 10 3 2 2" xfId="4696"/>
    <cellStyle name="20% - Accent3 10 3 2_Exh G" xfId="2203"/>
    <cellStyle name="20% - Accent3 10 3 3" xfId="3817"/>
    <cellStyle name="20% - Accent3 10 3_Exh G" xfId="2202"/>
    <cellStyle name="20% - Accent3 10 4" xfId="896"/>
    <cellStyle name="20% - Accent3 10 5" xfId="1164"/>
    <cellStyle name="20% - Accent3 10 5 2" xfId="4693"/>
    <cellStyle name="20% - Accent3 10 5_Exh G" xfId="2204"/>
    <cellStyle name="20% - Accent3 10 6" xfId="3814"/>
    <cellStyle name="20% - Accent3 10_Exh G" xfId="2197"/>
    <cellStyle name="20% - Accent3 11" xfId="141"/>
    <cellStyle name="20% - Accent3 11 2" xfId="142"/>
    <cellStyle name="20% - Accent3 11 2 2" xfId="143"/>
    <cellStyle name="20% - Accent3 11 2 2 2" xfId="1170"/>
    <cellStyle name="20% - Accent3 11 2 2 2 2" xfId="4699"/>
    <cellStyle name="20% - Accent3 11 2 2 2_Exh G" xfId="2208"/>
    <cellStyle name="20% - Accent3 11 2 2 3" xfId="3820"/>
    <cellStyle name="20% - Accent3 11 2 2_Exh G" xfId="2207"/>
    <cellStyle name="20% - Accent3 11 2 3" xfId="1169"/>
    <cellStyle name="20% - Accent3 11 2 3 2" xfId="4698"/>
    <cellStyle name="20% - Accent3 11 2 3_Exh G" xfId="2209"/>
    <cellStyle name="20% - Accent3 11 2 4" xfId="3819"/>
    <cellStyle name="20% - Accent3 11 2_Exh G" xfId="2206"/>
    <cellStyle name="20% - Accent3 11 3" xfId="144"/>
    <cellStyle name="20% - Accent3 11 3 2" xfId="1171"/>
    <cellStyle name="20% - Accent3 11 3 2 2" xfId="4700"/>
    <cellStyle name="20% - Accent3 11 3 2_Exh G" xfId="2211"/>
    <cellStyle name="20% - Accent3 11 3 3" xfId="3821"/>
    <cellStyle name="20% - Accent3 11 3_Exh G" xfId="2210"/>
    <cellStyle name="20% - Accent3 11 4" xfId="1168"/>
    <cellStyle name="20% - Accent3 11 4 2" xfId="4697"/>
    <cellStyle name="20% - Accent3 11 4_Exh G" xfId="2212"/>
    <cellStyle name="20% - Accent3 11 5" xfId="3818"/>
    <cellStyle name="20% - Accent3 11_Exh G" xfId="2205"/>
    <cellStyle name="20% - Accent3 12" xfId="145"/>
    <cellStyle name="20% - Accent3 12 2" xfId="146"/>
    <cellStyle name="20% - Accent3 12 2 2" xfId="147"/>
    <cellStyle name="20% - Accent3 12 2 2 2" xfId="1174"/>
    <cellStyle name="20% - Accent3 12 2 2 2 2" xfId="4703"/>
    <cellStyle name="20% - Accent3 12 2 2 2_Exh G" xfId="2216"/>
    <cellStyle name="20% - Accent3 12 2 2 3" xfId="3824"/>
    <cellStyle name="20% - Accent3 12 2 2_Exh G" xfId="2215"/>
    <cellStyle name="20% - Accent3 12 2 3" xfId="1173"/>
    <cellStyle name="20% - Accent3 12 2 3 2" xfId="4702"/>
    <cellStyle name="20% - Accent3 12 2 3_Exh G" xfId="2217"/>
    <cellStyle name="20% - Accent3 12 2 4" xfId="3823"/>
    <cellStyle name="20% - Accent3 12 2_Exh G" xfId="2214"/>
    <cellStyle name="20% - Accent3 12 3" xfId="148"/>
    <cellStyle name="20% - Accent3 12 3 2" xfId="1175"/>
    <cellStyle name="20% - Accent3 12 3 2 2" xfId="4704"/>
    <cellStyle name="20% - Accent3 12 3 2_Exh G" xfId="2219"/>
    <cellStyle name="20% - Accent3 12 3 3" xfId="3825"/>
    <cellStyle name="20% - Accent3 12 3_Exh G" xfId="2218"/>
    <cellStyle name="20% - Accent3 12 4" xfId="1172"/>
    <cellStyle name="20% - Accent3 12 4 2" xfId="4701"/>
    <cellStyle name="20% - Accent3 12 4_Exh G" xfId="2220"/>
    <cellStyle name="20% - Accent3 12 5" xfId="3822"/>
    <cellStyle name="20% - Accent3 12_Exh G" xfId="2213"/>
    <cellStyle name="20% - Accent3 13" xfId="149"/>
    <cellStyle name="20% - Accent3 13 2" xfId="150"/>
    <cellStyle name="20% - Accent3 13 2 2" xfId="151"/>
    <cellStyle name="20% - Accent3 13 2 2 2" xfId="1178"/>
    <cellStyle name="20% - Accent3 13 2 2 2 2" xfId="4707"/>
    <cellStyle name="20% - Accent3 13 2 2 2_Exh G" xfId="2224"/>
    <cellStyle name="20% - Accent3 13 2 2 3" xfId="3828"/>
    <cellStyle name="20% - Accent3 13 2 2_Exh G" xfId="2223"/>
    <cellStyle name="20% - Accent3 13 2 3" xfId="1177"/>
    <cellStyle name="20% - Accent3 13 2 3 2" xfId="4706"/>
    <cellStyle name="20% - Accent3 13 2 3_Exh G" xfId="2225"/>
    <cellStyle name="20% - Accent3 13 2 4" xfId="3827"/>
    <cellStyle name="20% - Accent3 13 2_Exh G" xfId="2222"/>
    <cellStyle name="20% - Accent3 13 3" xfId="152"/>
    <cellStyle name="20% - Accent3 13 3 2" xfId="1179"/>
    <cellStyle name="20% - Accent3 13 3 2 2" xfId="4708"/>
    <cellStyle name="20% - Accent3 13 3 2_Exh G" xfId="2227"/>
    <cellStyle name="20% - Accent3 13 3 3" xfId="3829"/>
    <cellStyle name="20% - Accent3 13 3_Exh G" xfId="2226"/>
    <cellStyle name="20% - Accent3 13 4" xfId="1176"/>
    <cellStyle name="20% - Accent3 13 4 2" xfId="4705"/>
    <cellStyle name="20% - Accent3 13 4_Exh G" xfId="2228"/>
    <cellStyle name="20% - Accent3 13 5" xfId="3826"/>
    <cellStyle name="20% - Accent3 13_Exh G" xfId="2221"/>
    <cellStyle name="20% - Accent3 14" xfId="153"/>
    <cellStyle name="20% - Accent3 14 2" xfId="154"/>
    <cellStyle name="20% - Accent3 14 2 2" xfId="1181"/>
    <cellStyle name="20% - Accent3 14 2 2 2" xfId="4710"/>
    <cellStyle name="20% - Accent3 14 2 2_Exh G" xfId="2231"/>
    <cellStyle name="20% - Accent3 14 2 3" xfId="3831"/>
    <cellStyle name="20% - Accent3 14 2_Exh G" xfId="2230"/>
    <cellStyle name="20% - Accent3 14 3" xfId="1180"/>
    <cellStyle name="20% - Accent3 14 3 2" xfId="4709"/>
    <cellStyle name="20% - Accent3 14 3_Exh G" xfId="2232"/>
    <cellStyle name="20% - Accent3 14 4" xfId="3830"/>
    <cellStyle name="20% - Accent3 14_Exh G" xfId="2229"/>
    <cellStyle name="20% - Accent3 15" xfId="155"/>
    <cellStyle name="20% - Accent3 15 2" xfId="1182"/>
    <cellStyle name="20% - Accent3 15 2 2" xfId="4711"/>
    <cellStyle name="20% - Accent3 15 2_Exh G" xfId="2234"/>
    <cellStyle name="20% - Accent3 15 3" xfId="3832"/>
    <cellStyle name="20% - Accent3 15_Exh G" xfId="2233"/>
    <cellStyle name="20% - Accent3 16" xfId="855"/>
    <cellStyle name="20% - Accent3 16 2" xfId="1793"/>
    <cellStyle name="20% - Accent3 16 2 2" xfId="5313"/>
    <cellStyle name="20% - Accent3 16 2_Exh G" xfId="2236"/>
    <cellStyle name="20% - Accent3 16 3" xfId="4434"/>
    <cellStyle name="20% - Accent3 16_Exh G" xfId="2235"/>
    <cellStyle name="20% - Accent3 2" xfId="156"/>
    <cellStyle name="20% - Accent3 2 2" xfId="157"/>
    <cellStyle name="20% - Accent3 2 2 2" xfId="158"/>
    <cellStyle name="20% - Accent3 2 2 2 2" xfId="1185"/>
    <cellStyle name="20% - Accent3 2 2 2 2 2" xfId="4714"/>
    <cellStyle name="20% - Accent3 2 2 2 2_Exh G" xfId="2240"/>
    <cellStyle name="20% - Accent3 2 2 2 3" xfId="3835"/>
    <cellStyle name="20% - Accent3 2 2 2_Exh G" xfId="2239"/>
    <cellStyle name="20% - Accent3 2 2 3" xfId="898"/>
    <cellStyle name="20% - Accent3 2 2 3 2" xfId="1829"/>
    <cellStyle name="20% - Accent3 2 2 3 2 2" xfId="5346"/>
    <cellStyle name="20% - Accent3 2 2 3 2_Exh G" xfId="2242"/>
    <cellStyle name="20% - Accent3 2 2 3 3" xfId="4467"/>
    <cellStyle name="20% - Accent3 2 2 3_Exh G" xfId="2241"/>
    <cellStyle name="20% - Accent3 2 2 4" xfId="1184"/>
    <cellStyle name="20% - Accent3 2 2 4 2" xfId="4713"/>
    <cellStyle name="20% - Accent3 2 2 4_Exh G" xfId="2243"/>
    <cellStyle name="20% - Accent3 2 2 5" xfId="3834"/>
    <cellStyle name="20% - Accent3 2 2_Exh G" xfId="2238"/>
    <cellStyle name="20% - Accent3 2 3" xfId="159"/>
    <cellStyle name="20% - Accent3 2 3 2" xfId="1186"/>
    <cellStyle name="20% - Accent3 2 3 2 2" xfId="4715"/>
    <cellStyle name="20% - Accent3 2 3 2_Exh G" xfId="2245"/>
    <cellStyle name="20% - Accent3 2 3 3" xfId="3836"/>
    <cellStyle name="20% - Accent3 2 3_Exh G" xfId="2244"/>
    <cellStyle name="20% - Accent3 2 4" xfId="897"/>
    <cellStyle name="20% - Accent3 2 4 2" xfId="1828"/>
    <cellStyle name="20% - Accent3 2 4 2 2" xfId="5345"/>
    <cellStyle name="20% - Accent3 2 4 2_Exh G" xfId="2247"/>
    <cellStyle name="20% - Accent3 2 4 3" xfId="4466"/>
    <cellStyle name="20% - Accent3 2 4_Exh G" xfId="2246"/>
    <cellStyle name="20% - Accent3 2 5" xfId="1183"/>
    <cellStyle name="20% - Accent3 2 5 2" xfId="4712"/>
    <cellStyle name="20% - Accent3 2 5_Exh G" xfId="2248"/>
    <cellStyle name="20% - Accent3 2 6" xfId="3833"/>
    <cellStyle name="20% - Accent3 2_Exh G" xfId="2237"/>
    <cellStyle name="20% - Accent3 3" xfId="160"/>
    <cellStyle name="20% - Accent3 3 2" xfId="161"/>
    <cellStyle name="20% - Accent3 3 2 2" xfId="162"/>
    <cellStyle name="20% - Accent3 3 2 2 2" xfId="1189"/>
    <cellStyle name="20% - Accent3 3 2 2 2 2" xfId="4718"/>
    <cellStyle name="20% - Accent3 3 2 2 2_Exh G" xfId="2252"/>
    <cellStyle name="20% - Accent3 3 2 2 3" xfId="3839"/>
    <cellStyle name="20% - Accent3 3 2 2_Exh G" xfId="2251"/>
    <cellStyle name="20% - Accent3 3 2 3" xfId="900"/>
    <cellStyle name="20% - Accent3 3 2 3 2" xfId="1831"/>
    <cellStyle name="20% - Accent3 3 2 3 2 2" xfId="5348"/>
    <cellStyle name="20% - Accent3 3 2 3 2_Exh G" xfId="2254"/>
    <cellStyle name="20% - Accent3 3 2 3 3" xfId="4469"/>
    <cellStyle name="20% - Accent3 3 2 3_Exh G" xfId="2253"/>
    <cellStyle name="20% - Accent3 3 2 4" xfId="1188"/>
    <cellStyle name="20% - Accent3 3 2 4 2" xfId="4717"/>
    <cellStyle name="20% - Accent3 3 2 4_Exh G" xfId="2255"/>
    <cellStyle name="20% - Accent3 3 2 5" xfId="3838"/>
    <cellStyle name="20% - Accent3 3 2_Exh G" xfId="2250"/>
    <cellStyle name="20% - Accent3 3 3" xfId="163"/>
    <cellStyle name="20% - Accent3 3 3 2" xfId="1190"/>
    <cellStyle name="20% - Accent3 3 3 2 2" xfId="4719"/>
    <cellStyle name="20% - Accent3 3 3 2_Exh G" xfId="2257"/>
    <cellStyle name="20% - Accent3 3 3 3" xfId="3840"/>
    <cellStyle name="20% - Accent3 3 3_Exh G" xfId="2256"/>
    <cellStyle name="20% - Accent3 3 4" xfId="899"/>
    <cellStyle name="20% - Accent3 3 4 2" xfId="1830"/>
    <cellStyle name="20% - Accent3 3 4 2 2" xfId="5347"/>
    <cellStyle name="20% - Accent3 3 4 2_Exh G" xfId="2259"/>
    <cellStyle name="20% - Accent3 3 4 3" xfId="4468"/>
    <cellStyle name="20% - Accent3 3 4_Exh G" xfId="2258"/>
    <cellStyle name="20% - Accent3 3 5" xfId="1187"/>
    <cellStyle name="20% - Accent3 3 5 2" xfId="4716"/>
    <cellStyle name="20% - Accent3 3 5_Exh G" xfId="2260"/>
    <cellStyle name="20% - Accent3 3 6" xfId="3837"/>
    <cellStyle name="20% - Accent3 3_Exh G" xfId="2249"/>
    <cellStyle name="20% - Accent3 4" xfId="164"/>
    <cellStyle name="20% - Accent3 4 2" xfId="165"/>
    <cellStyle name="20% - Accent3 4 2 2" xfId="166"/>
    <cellStyle name="20% - Accent3 4 2 2 2" xfId="1193"/>
    <cellStyle name="20% - Accent3 4 2 2 2 2" xfId="4722"/>
    <cellStyle name="20% - Accent3 4 2 2 2_Exh G" xfId="2264"/>
    <cellStyle name="20% - Accent3 4 2 2 3" xfId="3843"/>
    <cellStyle name="20% - Accent3 4 2 2_Exh G" xfId="2263"/>
    <cellStyle name="20% - Accent3 4 2 3" xfId="902"/>
    <cellStyle name="20% - Accent3 4 2 3 2" xfId="1833"/>
    <cellStyle name="20% - Accent3 4 2 3 2 2" xfId="5350"/>
    <cellStyle name="20% - Accent3 4 2 3 2_Exh G" xfId="2266"/>
    <cellStyle name="20% - Accent3 4 2 3 3" xfId="4471"/>
    <cellStyle name="20% - Accent3 4 2 3_Exh G" xfId="2265"/>
    <cellStyle name="20% - Accent3 4 2 4" xfId="1192"/>
    <cellStyle name="20% - Accent3 4 2 4 2" xfId="4721"/>
    <cellStyle name="20% - Accent3 4 2 4_Exh G" xfId="2267"/>
    <cellStyle name="20% - Accent3 4 2 5" xfId="3842"/>
    <cellStyle name="20% - Accent3 4 2_Exh G" xfId="2262"/>
    <cellStyle name="20% - Accent3 4 3" xfId="167"/>
    <cellStyle name="20% - Accent3 4 3 2" xfId="1194"/>
    <cellStyle name="20% - Accent3 4 3 2 2" xfId="4723"/>
    <cellStyle name="20% - Accent3 4 3 2_Exh G" xfId="2269"/>
    <cellStyle name="20% - Accent3 4 3 3" xfId="3844"/>
    <cellStyle name="20% - Accent3 4 3_Exh G" xfId="2268"/>
    <cellStyle name="20% - Accent3 4 4" xfId="901"/>
    <cellStyle name="20% - Accent3 4 4 2" xfId="1832"/>
    <cellStyle name="20% - Accent3 4 4 2 2" xfId="5349"/>
    <cellStyle name="20% - Accent3 4 4 2_Exh G" xfId="2271"/>
    <cellStyle name="20% - Accent3 4 4 3" xfId="4470"/>
    <cellStyle name="20% - Accent3 4 4_Exh G" xfId="2270"/>
    <cellStyle name="20% - Accent3 4 5" xfId="1191"/>
    <cellStyle name="20% - Accent3 4 5 2" xfId="4720"/>
    <cellStyle name="20% - Accent3 4 5_Exh G" xfId="2272"/>
    <cellStyle name="20% - Accent3 4 6" xfId="3841"/>
    <cellStyle name="20% - Accent3 4_Exh G" xfId="2261"/>
    <cellStyle name="20% - Accent3 5" xfId="168"/>
    <cellStyle name="20% - Accent3 5 2" xfId="169"/>
    <cellStyle name="20% - Accent3 5 2 2" xfId="170"/>
    <cellStyle name="20% - Accent3 5 2 2 2" xfId="1197"/>
    <cellStyle name="20% - Accent3 5 2 2 2 2" xfId="4726"/>
    <cellStyle name="20% - Accent3 5 2 2 2_Exh G" xfId="2276"/>
    <cellStyle name="20% - Accent3 5 2 2 3" xfId="3847"/>
    <cellStyle name="20% - Accent3 5 2 2_Exh G" xfId="2275"/>
    <cellStyle name="20% - Accent3 5 2 3" xfId="1196"/>
    <cellStyle name="20% - Accent3 5 2 3 2" xfId="4725"/>
    <cellStyle name="20% - Accent3 5 2 3_Exh G" xfId="2277"/>
    <cellStyle name="20% - Accent3 5 2 4" xfId="3846"/>
    <cellStyle name="20% - Accent3 5 2_Exh G" xfId="2274"/>
    <cellStyle name="20% - Accent3 5 3" xfId="171"/>
    <cellStyle name="20% - Accent3 5 3 2" xfId="1198"/>
    <cellStyle name="20% - Accent3 5 3 2 2" xfId="4727"/>
    <cellStyle name="20% - Accent3 5 3 2_Exh G" xfId="2279"/>
    <cellStyle name="20% - Accent3 5 3 3" xfId="3848"/>
    <cellStyle name="20% - Accent3 5 3_Exh G" xfId="2278"/>
    <cellStyle name="20% - Accent3 5 4" xfId="903"/>
    <cellStyle name="20% - Accent3 5 5" xfId="1195"/>
    <cellStyle name="20% - Accent3 5 5 2" xfId="4724"/>
    <cellStyle name="20% - Accent3 5 5_Exh G" xfId="2280"/>
    <cellStyle name="20% - Accent3 5 6" xfId="3845"/>
    <cellStyle name="20% - Accent3 5_Exh G" xfId="2273"/>
    <cellStyle name="20% - Accent3 6" xfId="172"/>
    <cellStyle name="20% - Accent3 6 2" xfId="173"/>
    <cellStyle name="20% - Accent3 6 2 2" xfId="174"/>
    <cellStyle name="20% - Accent3 6 2 2 2" xfId="1201"/>
    <cellStyle name="20% - Accent3 6 2 2 2 2" xfId="4730"/>
    <cellStyle name="20% - Accent3 6 2 2 2_Exh G" xfId="2284"/>
    <cellStyle name="20% - Accent3 6 2 2 3" xfId="3851"/>
    <cellStyle name="20% - Accent3 6 2 2_Exh G" xfId="2283"/>
    <cellStyle name="20% - Accent3 6 2 3" xfId="1200"/>
    <cellStyle name="20% - Accent3 6 2 3 2" xfId="4729"/>
    <cellStyle name="20% - Accent3 6 2 3_Exh G" xfId="2285"/>
    <cellStyle name="20% - Accent3 6 2 4" xfId="3850"/>
    <cellStyle name="20% - Accent3 6 2_Exh G" xfId="2282"/>
    <cellStyle name="20% - Accent3 6 3" xfId="175"/>
    <cellStyle name="20% - Accent3 6 3 2" xfId="1202"/>
    <cellStyle name="20% - Accent3 6 3 2 2" xfId="4731"/>
    <cellStyle name="20% - Accent3 6 3 2_Exh G" xfId="2287"/>
    <cellStyle name="20% - Accent3 6 3 3" xfId="3852"/>
    <cellStyle name="20% - Accent3 6 3_Exh G" xfId="2286"/>
    <cellStyle name="20% - Accent3 6 4" xfId="904"/>
    <cellStyle name="20% - Accent3 6 4 2" xfId="1834"/>
    <cellStyle name="20% - Accent3 6 4 2 2" xfId="5351"/>
    <cellStyle name="20% - Accent3 6 4 2_Exh G" xfId="2289"/>
    <cellStyle name="20% - Accent3 6 4 3" xfId="4472"/>
    <cellStyle name="20% - Accent3 6 4_Exh G" xfId="2288"/>
    <cellStyle name="20% - Accent3 6 5" xfId="1199"/>
    <cellStyle name="20% - Accent3 6 5 2" xfId="4728"/>
    <cellStyle name="20% - Accent3 6 5_Exh G" xfId="2290"/>
    <cellStyle name="20% - Accent3 6 6" xfId="3849"/>
    <cellStyle name="20% - Accent3 6_Exh G" xfId="2281"/>
    <cellStyle name="20% - Accent3 7" xfId="176"/>
    <cellStyle name="20% - Accent3 7 2" xfId="177"/>
    <cellStyle name="20% - Accent3 7 2 2" xfId="178"/>
    <cellStyle name="20% - Accent3 7 2 2 2" xfId="1205"/>
    <cellStyle name="20% - Accent3 7 2 2 2 2" xfId="4734"/>
    <cellStyle name="20% - Accent3 7 2 2 2_Exh G" xfId="2294"/>
    <cellStyle name="20% - Accent3 7 2 2 3" xfId="3855"/>
    <cellStyle name="20% - Accent3 7 2 2_Exh G" xfId="2293"/>
    <cellStyle name="20% - Accent3 7 2 3" xfId="1204"/>
    <cellStyle name="20% - Accent3 7 2 3 2" xfId="4733"/>
    <cellStyle name="20% - Accent3 7 2 3_Exh G" xfId="2295"/>
    <cellStyle name="20% - Accent3 7 2 4" xfId="3854"/>
    <cellStyle name="20% - Accent3 7 2_Exh G" xfId="2292"/>
    <cellStyle name="20% - Accent3 7 3" xfId="179"/>
    <cellStyle name="20% - Accent3 7 3 2" xfId="1206"/>
    <cellStyle name="20% - Accent3 7 3 2 2" xfId="4735"/>
    <cellStyle name="20% - Accent3 7 3 2_Exh G" xfId="2297"/>
    <cellStyle name="20% - Accent3 7 3 3" xfId="3856"/>
    <cellStyle name="20% - Accent3 7 3_Exh G" xfId="2296"/>
    <cellStyle name="20% - Accent3 7 4" xfId="905"/>
    <cellStyle name="20% - Accent3 7 4 2" xfId="1835"/>
    <cellStyle name="20% - Accent3 7 4 2 2" xfId="5352"/>
    <cellStyle name="20% - Accent3 7 4 2_Exh G" xfId="2299"/>
    <cellStyle name="20% - Accent3 7 4 3" xfId="4473"/>
    <cellStyle name="20% - Accent3 7 4_Exh G" xfId="2298"/>
    <cellStyle name="20% - Accent3 7 5" xfId="1203"/>
    <cellStyle name="20% - Accent3 7 5 2" xfId="4732"/>
    <cellStyle name="20% - Accent3 7 5_Exh G" xfId="2300"/>
    <cellStyle name="20% - Accent3 7 6" xfId="3853"/>
    <cellStyle name="20% - Accent3 7_Exh G" xfId="2291"/>
    <cellStyle name="20% - Accent3 8" xfId="180"/>
    <cellStyle name="20% - Accent3 8 2" xfId="181"/>
    <cellStyle name="20% - Accent3 8 2 2" xfId="182"/>
    <cellStyle name="20% - Accent3 8 2 2 2" xfId="1209"/>
    <cellStyle name="20% - Accent3 8 2 2 2 2" xfId="4738"/>
    <cellStyle name="20% - Accent3 8 2 2 2_Exh G" xfId="2304"/>
    <cellStyle name="20% - Accent3 8 2 2 3" xfId="3859"/>
    <cellStyle name="20% - Accent3 8 2 2_Exh G" xfId="2303"/>
    <cellStyle name="20% - Accent3 8 2 3" xfId="1208"/>
    <cellStyle name="20% - Accent3 8 2 3 2" xfId="4737"/>
    <cellStyle name="20% - Accent3 8 2 3_Exh G" xfId="2305"/>
    <cellStyle name="20% - Accent3 8 2 4" xfId="3858"/>
    <cellStyle name="20% - Accent3 8 2_Exh G" xfId="2302"/>
    <cellStyle name="20% - Accent3 8 3" xfId="183"/>
    <cellStyle name="20% - Accent3 8 3 2" xfId="1210"/>
    <cellStyle name="20% - Accent3 8 3 2 2" xfId="4739"/>
    <cellStyle name="20% - Accent3 8 3 2_Exh G" xfId="2307"/>
    <cellStyle name="20% - Accent3 8 3 3" xfId="3860"/>
    <cellStyle name="20% - Accent3 8 3_Exh G" xfId="2306"/>
    <cellStyle name="20% - Accent3 8 4" xfId="906"/>
    <cellStyle name="20% - Accent3 8 4 2" xfId="1836"/>
    <cellStyle name="20% - Accent3 8 4 2 2" xfId="5353"/>
    <cellStyle name="20% - Accent3 8 4 2_Exh G" xfId="2309"/>
    <cellStyle name="20% - Accent3 8 4 3" xfId="4474"/>
    <cellStyle name="20% - Accent3 8 4_Exh G" xfId="2308"/>
    <cellStyle name="20% - Accent3 8 5" xfId="1207"/>
    <cellStyle name="20% - Accent3 8 5 2" xfId="4736"/>
    <cellStyle name="20% - Accent3 8 5_Exh G" xfId="2310"/>
    <cellStyle name="20% - Accent3 8 6" xfId="3857"/>
    <cellStyle name="20% - Accent3 8_Exh G" xfId="2301"/>
    <cellStyle name="20% - Accent3 9" xfId="184"/>
    <cellStyle name="20% - Accent3 9 2" xfId="185"/>
    <cellStyle name="20% - Accent3 9 2 2" xfId="186"/>
    <cellStyle name="20% - Accent3 9 2 2 2" xfId="1213"/>
    <cellStyle name="20% - Accent3 9 2 2 2 2" xfId="4742"/>
    <cellStyle name="20% - Accent3 9 2 2 2_Exh G" xfId="2314"/>
    <cellStyle name="20% - Accent3 9 2 2 3" xfId="3863"/>
    <cellStyle name="20% - Accent3 9 2 2_Exh G" xfId="2313"/>
    <cellStyle name="20% - Accent3 9 2 3" xfId="1212"/>
    <cellStyle name="20% - Accent3 9 2 3 2" xfId="4741"/>
    <cellStyle name="20% - Accent3 9 2 3_Exh G" xfId="2315"/>
    <cellStyle name="20% - Accent3 9 2 4" xfId="3862"/>
    <cellStyle name="20% - Accent3 9 2_Exh G" xfId="2312"/>
    <cellStyle name="20% - Accent3 9 3" xfId="187"/>
    <cellStyle name="20% - Accent3 9 3 2" xfId="1214"/>
    <cellStyle name="20% - Accent3 9 3 2 2" xfId="4743"/>
    <cellStyle name="20% - Accent3 9 3 2_Exh G" xfId="2317"/>
    <cellStyle name="20% - Accent3 9 3 3" xfId="3864"/>
    <cellStyle name="20% - Accent3 9 3_Exh G" xfId="2316"/>
    <cellStyle name="20% - Accent3 9 4" xfId="907"/>
    <cellStyle name="20% - Accent3 9 4 2" xfId="1837"/>
    <cellStyle name="20% - Accent3 9 4 2 2" xfId="5354"/>
    <cellStyle name="20% - Accent3 9 4 2_Exh G" xfId="2319"/>
    <cellStyle name="20% - Accent3 9 4 3" xfId="4475"/>
    <cellStyle name="20% - Accent3 9 4_Exh G" xfId="2318"/>
    <cellStyle name="20% - Accent3 9 5" xfId="1211"/>
    <cellStyle name="20% - Accent3 9 5 2" xfId="4740"/>
    <cellStyle name="20% - Accent3 9 5_Exh G" xfId="2320"/>
    <cellStyle name="20% - Accent3 9 6" xfId="3861"/>
    <cellStyle name="20% - Accent3 9_Exh G" xfId="2311"/>
    <cellStyle name="20% - Accent4 10" xfId="188"/>
    <cellStyle name="20% - Accent4 10 2" xfId="189"/>
    <cellStyle name="20% - Accent4 10 2 2" xfId="190"/>
    <cellStyle name="20% - Accent4 10 2 2 2" xfId="1217"/>
    <cellStyle name="20% - Accent4 10 2 2 2 2" xfId="4746"/>
    <cellStyle name="20% - Accent4 10 2 2 2_Exh G" xfId="2324"/>
    <cellStyle name="20% - Accent4 10 2 2 3" xfId="3867"/>
    <cellStyle name="20% - Accent4 10 2 2_Exh G" xfId="2323"/>
    <cellStyle name="20% - Accent4 10 2 3" xfId="1216"/>
    <cellStyle name="20% - Accent4 10 2 3 2" xfId="4745"/>
    <cellStyle name="20% - Accent4 10 2 3_Exh G" xfId="2325"/>
    <cellStyle name="20% - Accent4 10 2 4" xfId="3866"/>
    <cellStyle name="20% - Accent4 10 2_Exh G" xfId="2322"/>
    <cellStyle name="20% - Accent4 10 3" xfId="191"/>
    <cellStyle name="20% - Accent4 10 3 2" xfId="1218"/>
    <cellStyle name="20% - Accent4 10 3 2 2" xfId="4747"/>
    <cellStyle name="20% - Accent4 10 3 2_Exh G" xfId="2327"/>
    <cellStyle name="20% - Accent4 10 3 3" xfId="3868"/>
    <cellStyle name="20% - Accent4 10 3_Exh G" xfId="2326"/>
    <cellStyle name="20% - Accent4 10 4" xfId="908"/>
    <cellStyle name="20% - Accent4 10 5" xfId="1215"/>
    <cellStyle name="20% - Accent4 10 5 2" xfId="4744"/>
    <cellStyle name="20% - Accent4 10 5_Exh G" xfId="2328"/>
    <cellStyle name="20% - Accent4 10 6" xfId="3865"/>
    <cellStyle name="20% - Accent4 10_Exh G" xfId="2321"/>
    <cellStyle name="20% - Accent4 11" xfId="192"/>
    <cellStyle name="20% - Accent4 11 2" xfId="193"/>
    <cellStyle name="20% - Accent4 11 2 2" xfId="194"/>
    <cellStyle name="20% - Accent4 11 2 2 2" xfId="1221"/>
    <cellStyle name="20% - Accent4 11 2 2 2 2" xfId="4750"/>
    <cellStyle name="20% - Accent4 11 2 2 2_Exh G" xfId="2332"/>
    <cellStyle name="20% - Accent4 11 2 2 3" xfId="3871"/>
    <cellStyle name="20% - Accent4 11 2 2_Exh G" xfId="2331"/>
    <cellStyle name="20% - Accent4 11 2 3" xfId="1220"/>
    <cellStyle name="20% - Accent4 11 2 3 2" xfId="4749"/>
    <cellStyle name="20% - Accent4 11 2 3_Exh G" xfId="2333"/>
    <cellStyle name="20% - Accent4 11 2 4" xfId="3870"/>
    <cellStyle name="20% - Accent4 11 2_Exh G" xfId="2330"/>
    <cellStyle name="20% - Accent4 11 3" xfId="195"/>
    <cellStyle name="20% - Accent4 11 3 2" xfId="1222"/>
    <cellStyle name="20% - Accent4 11 3 2 2" xfId="4751"/>
    <cellStyle name="20% - Accent4 11 3 2_Exh G" xfId="2335"/>
    <cellStyle name="20% - Accent4 11 3 3" xfId="3872"/>
    <cellStyle name="20% - Accent4 11 3_Exh G" xfId="2334"/>
    <cellStyle name="20% - Accent4 11 4" xfId="1219"/>
    <cellStyle name="20% - Accent4 11 4 2" xfId="4748"/>
    <cellStyle name="20% - Accent4 11 4_Exh G" xfId="2336"/>
    <cellStyle name="20% - Accent4 11 5" xfId="3869"/>
    <cellStyle name="20% - Accent4 11_Exh G" xfId="2329"/>
    <cellStyle name="20% - Accent4 12" xfId="196"/>
    <cellStyle name="20% - Accent4 12 2" xfId="197"/>
    <cellStyle name="20% - Accent4 12 2 2" xfId="198"/>
    <cellStyle name="20% - Accent4 12 2 2 2" xfId="1225"/>
    <cellStyle name="20% - Accent4 12 2 2 2 2" xfId="4754"/>
    <cellStyle name="20% - Accent4 12 2 2 2_Exh G" xfId="2340"/>
    <cellStyle name="20% - Accent4 12 2 2 3" xfId="3875"/>
    <cellStyle name="20% - Accent4 12 2 2_Exh G" xfId="2339"/>
    <cellStyle name="20% - Accent4 12 2 3" xfId="1224"/>
    <cellStyle name="20% - Accent4 12 2 3 2" xfId="4753"/>
    <cellStyle name="20% - Accent4 12 2 3_Exh G" xfId="2341"/>
    <cellStyle name="20% - Accent4 12 2 4" xfId="3874"/>
    <cellStyle name="20% - Accent4 12 2_Exh G" xfId="2338"/>
    <cellStyle name="20% - Accent4 12 3" xfId="199"/>
    <cellStyle name="20% - Accent4 12 3 2" xfId="1226"/>
    <cellStyle name="20% - Accent4 12 3 2 2" xfId="4755"/>
    <cellStyle name="20% - Accent4 12 3 2_Exh G" xfId="2343"/>
    <cellStyle name="20% - Accent4 12 3 3" xfId="3876"/>
    <cellStyle name="20% - Accent4 12 3_Exh G" xfId="2342"/>
    <cellStyle name="20% - Accent4 12 4" xfId="1223"/>
    <cellStyle name="20% - Accent4 12 4 2" xfId="4752"/>
    <cellStyle name="20% - Accent4 12 4_Exh G" xfId="2344"/>
    <cellStyle name="20% - Accent4 12 5" xfId="3873"/>
    <cellStyle name="20% - Accent4 12_Exh G" xfId="2337"/>
    <cellStyle name="20% - Accent4 13" xfId="200"/>
    <cellStyle name="20% - Accent4 13 2" xfId="201"/>
    <cellStyle name="20% - Accent4 13 2 2" xfId="202"/>
    <cellStyle name="20% - Accent4 13 2 2 2" xfId="1229"/>
    <cellStyle name="20% - Accent4 13 2 2 2 2" xfId="4758"/>
    <cellStyle name="20% - Accent4 13 2 2 2_Exh G" xfId="2348"/>
    <cellStyle name="20% - Accent4 13 2 2 3" xfId="3879"/>
    <cellStyle name="20% - Accent4 13 2 2_Exh G" xfId="2347"/>
    <cellStyle name="20% - Accent4 13 2 3" xfId="1228"/>
    <cellStyle name="20% - Accent4 13 2 3 2" xfId="4757"/>
    <cellStyle name="20% - Accent4 13 2 3_Exh G" xfId="2349"/>
    <cellStyle name="20% - Accent4 13 2 4" xfId="3878"/>
    <cellStyle name="20% - Accent4 13 2_Exh G" xfId="2346"/>
    <cellStyle name="20% - Accent4 13 3" xfId="203"/>
    <cellStyle name="20% - Accent4 13 3 2" xfId="1230"/>
    <cellStyle name="20% - Accent4 13 3 2 2" xfId="4759"/>
    <cellStyle name="20% - Accent4 13 3 2_Exh G" xfId="2351"/>
    <cellStyle name="20% - Accent4 13 3 3" xfId="3880"/>
    <cellStyle name="20% - Accent4 13 3_Exh G" xfId="2350"/>
    <cellStyle name="20% - Accent4 13 4" xfId="1227"/>
    <cellStyle name="20% - Accent4 13 4 2" xfId="4756"/>
    <cellStyle name="20% - Accent4 13 4_Exh G" xfId="2352"/>
    <cellStyle name="20% - Accent4 13 5" xfId="3877"/>
    <cellStyle name="20% - Accent4 13_Exh G" xfId="2345"/>
    <cellStyle name="20% - Accent4 14" xfId="204"/>
    <cellStyle name="20% - Accent4 14 2" xfId="205"/>
    <cellStyle name="20% - Accent4 14 2 2" xfId="1232"/>
    <cellStyle name="20% - Accent4 14 2 2 2" xfId="4761"/>
    <cellStyle name="20% - Accent4 14 2 2_Exh G" xfId="2355"/>
    <cellStyle name="20% - Accent4 14 2 3" xfId="3882"/>
    <cellStyle name="20% - Accent4 14 2_Exh G" xfId="2354"/>
    <cellStyle name="20% - Accent4 14 3" xfId="1231"/>
    <cellStyle name="20% - Accent4 14 3 2" xfId="4760"/>
    <cellStyle name="20% - Accent4 14 3_Exh G" xfId="2356"/>
    <cellStyle name="20% - Accent4 14 4" xfId="3881"/>
    <cellStyle name="20% - Accent4 14_Exh G" xfId="2353"/>
    <cellStyle name="20% - Accent4 15" xfId="206"/>
    <cellStyle name="20% - Accent4 15 2" xfId="1233"/>
    <cellStyle name="20% - Accent4 15 2 2" xfId="4762"/>
    <cellStyle name="20% - Accent4 15 2_Exh G" xfId="2358"/>
    <cellStyle name="20% - Accent4 15 3" xfId="3883"/>
    <cellStyle name="20% - Accent4 15_Exh G" xfId="2357"/>
    <cellStyle name="20% - Accent4 16" xfId="856"/>
    <cellStyle name="20% - Accent4 16 2" xfId="1794"/>
    <cellStyle name="20% - Accent4 16 2 2" xfId="5314"/>
    <cellStyle name="20% - Accent4 16 2_Exh G" xfId="2360"/>
    <cellStyle name="20% - Accent4 16 3" xfId="4435"/>
    <cellStyle name="20% - Accent4 16_Exh G" xfId="2359"/>
    <cellStyle name="20% - Accent4 2" xfId="207"/>
    <cellStyle name="20% - Accent4 2 2" xfId="208"/>
    <cellStyle name="20% - Accent4 2 2 2" xfId="209"/>
    <cellStyle name="20% - Accent4 2 2 2 2" xfId="1236"/>
    <cellStyle name="20% - Accent4 2 2 2 2 2" xfId="4765"/>
    <cellStyle name="20% - Accent4 2 2 2 2_Exh G" xfId="2364"/>
    <cellStyle name="20% - Accent4 2 2 2 3" xfId="3886"/>
    <cellStyle name="20% - Accent4 2 2 2_Exh G" xfId="2363"/>
    <cellStyle name="20% - Accent4 2 2 3" xfId="910"/>
    <cellStyle name="20% - Accent4 2 2 3 2" xfId="1839"/>
    <cellStyle name="20% - Accent4 2 2 3 2 2" xfId="5356"/>
    <cellStyle name="20% - Accent4 2 2 3 2_Exh G" xfId="2366"/>
    <cellStyle name="20% - Accent4 2 2 3 3" xfId="4477"/>
    <cellStyle name="20% - Accent4 2 2 3_Exh G" xfId="2365"/>
    <cellStyle name="20% - Accent4 2 2 4" xfId="1235"/>
    <cellStyle name="20% - Accent4 2 2 4 2" xfId="4764"/>
    <cellStyle name="20% - Accent4 2 2 4_Exh G" xfId="2367"/>
    <cellStyle name="20% - Accent4 2 2 5" xfId="3885"/>
    <cellStyle name="20% - Accent4 2 2_Exh G" xfId="2362"/>
    <cellStyle name="20% - Accent4 2 3" xfId="210"/>
    <cellStyle name="20% - Accent4 2 3 2" xfId="1237"/>
    <cellStyle name="20% - Accent4 2 3 2 2" xfId="4766"/>
    <cellStyle name="20% - Accent4 2 3 2_Exh G" xfId="2369"/>
    <cellStyle name="20% - Accent4 2 3 3" xfId="3887"/>
    <cellStyle name="20% - Accent4 2 3_Exh G" xfId="2368"/>
    <cellStyle name="20% - Accent4 2 4" xfId="909"/>
    <cellStyle name="20% - Accent4 2 4 2" xfId="1838"/>
    <cellStyle name="20% - Accent4 2 4 2 2" xfId="5355"/>
    <cellStyle name="20% - Accent4 2 4 2_Exh G" xfId="2371"/>
    <cellStyle name="20% - Accent4 2 4 3" xfId="4476"/>
    <cellStyle name="20% - Accent4 2 4_Exh G" xfId="2370"/>
    <cellStyle name="20% - Accent4 2 5" xfId="1234"/>
    <cellStyle name="20% - Accent4 2 5 2" xfId="4763"/>
    <cellStyle name="20% - Accent4 2 5_Exh G" xfId="2372"/>
    <cellStyle name="20% - Accent4 2 6" xfId="3884"/>
    <cellStyle name="20% - Accent4 2_Exh G" xfId="2361"/>
    <cellStyle name="20% - Accent4 3" xfId="211"/>
    <cellStyle name="20% - Accent4 3 2" xfId="212"/>
    <cellStyle name="20% - Accent4 3 2 2" xfId="213"/>
    <cellStyle name="20% - Accent4 3 2 2 2" xfId="1240"/>
    <cellStyle name="20% - Accent4 3 2 2 2 2" xfId="4769"/>
    <cellStyle name="20% - Accent4 3 2 2 2_Exh G" xfId="2376"/>
    <cellStyle name="20% - Accent4 3 2 2 3" xfId="3890"/>
    <cellStyle name="20% - Accent4 3 2 2_Exh G" xfId="2375"/>
    <cellStyle name="20% - Accent4 3 2 3" xfId="912"/>
    <cellStyle name="20% - Accent4 3 2 3 2" xfId="1841"/>
    <cellStyle name="20% - Accent4 3 2 3 2 2" xfId="5358"/>
    <cellStyle name="20% - Accent4 3 2 3 2_Exh G" xfId="2378"/>
    <cellStyle name="20% - Accent4 3 2 3 3" xfId="4479"/>
    <cellStyle name="20% - Accent4 3 2 3_Exh G" xfId="2377"/>
    <cellStyle name="20% - Accent4 3 2 4" xfId="1239"/>
    <cellStyle name="20% - Accent4 3 2 4 2" xfId="4768"/>
    <cellStyle name="20% - Accent4 3 2 4_Exh G" xfId="2379"/>
    <cellStyle name="20% - Accent4 3 2 5" xfId="3889"/>
    <cellStyle name="20% - Accent4 3 2_Exh G" xfId="2374"/>
    <cellStyle name="20% - Accent4 3 3" xfId="214"/>
    <cellStyle name="20% - Accent4 3 3 2" xfId="1241"/>
    <cellStyle name="20% - Accent4 3 3 2 2" xfId="4770"/>
    <cellStyle name="20% - Accent4 3 3 2_Exh G" xfId="2381"/>
    <cellStyle name="20% - Accent4 3 3 3" xfId="3891"/>
    <cellStyle name="20% - Accent4 3 3_Exh G" xfId="2380"/>
    <cellStyle name="20% - Accent4 3 4" xfId="911"/>
    <cellStyle name="20% - Accent4 3 4 2" xfId="1840"/>
    <cellStyle name="20% - Accent4 3 4 2 2" xfId="5357"/>
    <cellStyle name="20% - Accent4 3 4 2_Exh G" xfId="2383"/>
    <cellStyle name="20% - Accent4 3 4 3" xfId="4478"/>
    <cellStyle name="20% - Accent4 3 4_Exh G" xfId="2382"/>
    <cellStyle name="20% - Accent4 3 5" xfId="1238"/>
    <cellStyle name="20% - Accent4 3 5 2" xfId="4767"/>
    <cellStyle name="20% - Accent4 3 5_Exh G" xfId="2384"/>
    <cellStyle name="20% - Accent4 3 6" xfId="3888"/>
    <cellStyle name="20% - Accent4 3_Exh G" xfId="2373"/>
    <cellStyle name="20% - Accent4 4" xfId="215"/>
    <cellStyle name="20% - Accent4 4 2" xfId="216"/>
    <cellStyle name="20% - Accent4 4 2 2" xfId="217"/>
    <cellStyle name="20% - Accent4 4 2 2 2" xfId="1244"/>
    <cellStyle name="20% - Accent4 4 2 2 2 2" xfId="4773"/>
    <cellStyle name="20% - Accent4 4 2 2 2_Exh G" xfId="2388"/>
    <cellStyle name="20% - Accent4 4 2 2 3" xfId="3894"/>
    <cellStyle name="20% - Accent4 4 2 2_Exh G" xfId="2387"/>
    <cellStyle name="20% - Accent4 4 2 3" xfId="914"/>
    <cellStyle name="20% - Accent4 4 2 3 2" xfId="1843"/>
    <cellStyle name="20% - Accent4 4 2 3 2 2" xfId="5360"/>
    <cellStyle name="20% - Accent4 4 2 3 2_Exh G" xfId="2390"/>
    <cellStyle name="20% - Accent4 4 2 3 3" xfId="4481"/>
    <cellStyle name="20% - Accent4 4 2 3_Exh G" xfId="2389"/>
    <cellStyle name="20% - Accent4 4 2 4" xfId="1243"/>
    <cellStyle name="20% - Accent4 4 2 4 2" xfId="4772"/>
    <cellStyle name="20% - Accent4 4 2 4_Exh G" xfId="2391"/>
    <cellStyle name="20% - Accent4 4 2 5" xfId="3893"/>
    <cellStyle name="20% - Accent4 4 2_Exh G" xfId="2386"/>
    <cellStyle name="20% - Accent4 4 3" xfId="218"/>
    <cellStyle name="20% - Accent4 4 3 2" xfId="1245"/>
    <cellStyle name="20% - Accent4 4 3 2 2" xfId="4774"/>
    <cellStyle name="20% - Accent4 4 3 2_Exh G" xfId="2393"/>
    <cellStyle name="20% - Accent4 4 3 3" xfId="3895"/>
    <cellStyle name="20% - Accent4 4 3_Exh G" xfId="2392"/>
    <cellStyle name="20% - Accent4 4 4" xfId="913"/>
    <cellStyle name="20% - Accent4 4 4 2" xfId="1842"/>
    <cellStyle name="20% - Accent4 4 4 2 2" xfId="5359"/>
    <cellStyle name="20% - Accent4 4 4 2_Exh G" xfId="2395"/>
    <cellStyle name="20% - Accent4 4 4 3" xfId="4480"/>
    <cellStyle name="20% - Accent4 4 4_Exh G" xfId="2394"/>
    <cellStyle name="20% - Accent4 4 5" xfId="1242"/>
    <cellStyle name="20% - Accent4 4 5 2" xfId="4771"/>
    <cellStyle name="20% - Accent4 4 5_Exh G" xfId="2396"/>
    <cellStyle name="20% - Accent4 4 6" xfId="3892"/>
    <cellStyle name="20% - Accent4 4_Exh G" xfId="2385"/>
    <cellStyle name="20% - Accent4 5" xfId="219"/>
    <cellStyle name="20% - Accent4 5 2" xfId="220"/>
    <cellStyle name="20% - Accent4 5 2 2" xfId="221"/>
    <cellStyle name="20% - Accent4 5 2 2 2" xfId="1248"/>
    <cellStyle name="20% - Accent4 5 2 2 2 2" xfId="4777"/>
    <cellStyle name="20% - Accent4 5 2 2 2_Exh G" xfId="2400"/>
    <cellStyle name="20% - Accent4 5 2 2 3" xfId="3898"/>
    <cellStyle name="20% - Accent4 5 2 2_Exh G" xfId="2399"/>
    <cellStyle name="20% - Accent4 5 2 3" xfId="1247"/>
    <cellStyle name="20% - Accent4 5 2 3 2" xfId="4776"/>
    <cellStyle name="20% - Accent4 5 2 3_Exh G" xfId="2401"/>
    <cellStyle name="20% - Accent4 5 2 4" xfId="3897"/>
    <cellStyle name="20% - Accent4 5 2_Exh G" xfId="2398"/>
    <cellStyle name="20% - Accent4 5 3" xfId="222"/>
    <cellStyle name="20% - Accent4 5 3 2" xfId="1249"/>
    <cellStyle name="20% - Accent4 5 3 2 2" xfId="4778"/>
    <cellStyle name="20% - Accent4 5 3 2_Exh G" xfId="2403"/>
    <cellStyle name="20% - Accent4 5 3 3" xfId="3899"/>
    <cellStyle name="20% - Accent4 5 3_Exh G" xfId="2402"/>
    <cellStyle name="20% - Accent4 5 4" xfId="915"/>
    <cellStyle name="20% - Accent4 5 5" xfId="1246"/>
    <cellStyle name="20% - Accent4 5 5 2" xfId="4775"/>
    <cellStyle name="20% - Accent4 5 5_Exh G" xfId="2404"/>
    <cellStyle name="20% - Accent4 5 6" xfId="3896"/>
    <cellStyle name="20% - Accent4 5_Exh G" xfId="2397"/>
    <cellStyle name="20% - Accent4 6" xfId="223"/>
    <cellStyle name="20% - Accent4 6 2" xfId="224"/>
    <cellStyle name="20% - Accent4 6 2 2" xfId="225"/>
    <cellStyle name="20% - Accent4 6 2 2 2" xfId="1252"/>
    <cellStyle name="20% - Accent4 6 2 2 2 2" xfId="4781"/>
    <cellStyle name="20% - Accent4 6 2 2 2_Exh G" xfId="2408"/>
    <cellStyle name="20% - Accent4 6 2 2 3" xfId="3902"/>
    <cellStyle name="20% - Accent4 6 2 2_Exh G" xfId="2407"/>
    <cellStyle name="20% - Accent4 6 2 3" xfId="1251"/>
    <cellStyle name="20% - Accent4 6 2 3 2" xfId="4780"/>
    <cellStyle name="20% - Accent4 6 2 3_Exh G" xfId="2409"/>
    <cellStyle name="20% - Accent4 6 2 4" xfId="3901"/>
    <cellStyle name="20% - Accent4 6 2_Exh G" xfId="2406"/>
    <cellStyle name="20% - Accent4 6 3" xfId="226"/>
    <cellStyle name="20% - Accent4 6 3 2" xfId="1253"/>
    <cellStyle name="20% - Accent4 6 3 2 2" xfId="4782"/>
    <cellStyle name="20% - Accent4 6 3 2_Exh G" xfId="2411"/>
    <cellStyle name="20% - Accent4 6 3 3" xfId="3903"/>
    <cellStyle name="20% - Accent4 6 3_Exh G" xfId="2410"/>
    <cellStyle name="20% - Accent4 6 4" xfId="916"/>
    <cellStyle name="20% - Accent4 6 4 2" xfId="1844"/>
    <cellStyle name="20% - Accent4 6 4 2 2" xfId="5361"/>
    <cellStyle name="20% - Accent4 6 4 2_Exh G" xfId="2413"/>
    <cellStyle name="20% - Accent4 6 4 3" xfId="4482"/>
    <cellStyle name="20% - Accent4 6 4_Exh G" xfId="2412"/>
    <cellStyle name="20% - Accent4 6 5" xfId="1250"/>
    <cellStyle name="20% - Accent4 6 5 2" xfId="4779"/>
    <cellStyle name="20% - Accent4 6 5_Exh G" xfId="2414"/>
    <cellStyle name="20% - Accent4 6 6" xfId="3900"/>
    <cellStyle name="20% - Accent4 6_Exh G" xfId="2405"/>
    <cellStyle name="20% - Accent4 7" xfId="227"/>
    <cellStyle name="20% - Accent4 7 2" xfId="228"/>
    <cellStyle name="20% - Accent4 7 2 2" xfId="229"/>
    <cellStyle name="20% - Accent4 7 2 2 2" xfId="1256"/>
    <cellStyle name="20% - Accent4 7 2 2 2 2" xfId="4785"/>
    <cellStyle name="20% - Accent4 7 2 2 2_Exh G" xfId="2418"/>
    <cellStyle name="20% - Accent4 7 2 2 3" xfId="3906"/>
    <cellStyle name="20% - Accent4 7 2 2_Exh G" xfId="2417"/>
    <cellStyle name="20% - Accent4 7 2 3" xfId="1255"/>
    <cellStyle name="20% - Accent4 7 2 3 2" xfId="4784"/>
    <cellStyle name="20% - Accent4 7 2 3_Exh G" xfId="2419"/>
    <cellStyle name="20% - Accent4 7 2 4" xfId="3905"/>
    <cellStyle name="20% - Accent4 7 2_Exh G" xfId="2416"/>
    <cellStyle name="20% - Accent4 7 3" xfId="230"/>
    <cellStyle name="20% - Accent4 7 3 2" xfId="1257"/>
    <cellStyle name="20% - Accent4 7 3 2 2" xfId="4786"/>
    <cellStyle name="20% - Accent4 7 3 2_Exh G" xfId="2421"/>
    <cellStyle name="20% - Accent4 7 3 3" xfId="3907"/>
    <cellStyle name="20% - Accent4 7 3_Exh G" xfId="2420"/>
    <cellStyle name="20% - Accent4 7 4" xfId="917"/>
    <cellStyle name="20% - Accent4 7 4 2" xfId="1845"/>
    <cellStyle name="20% - Accent4 7 4 2 2" xfId="5362"/>
    <cellStyle name="20% - Accent4 7 4 2_Exh G" xfId="2423"/>
    <cellStyle name="20% - Accent4 7 4 3" xfId="4483"/>
    <cellStyle name="20% - Accent4 7 4_Exh G" xfId="2422"/>
    <cellStyle name="20% - Accent4 7 5" xfId="1254"/>
    <cellStyle name="20% - Accent4 7 5 2" xfId="4783"/>
    <cellStyle name="20% - Accent4 7 5_Exh G" xfId="2424"/>
    <cellStyle name="20% - Accent4 7 6" xfId="3904"/>
    <cellStyle name="20% - Accent4 7_Exh G" xfId="2415"/>
    <cellStyle name="20% - Accent4 8" xfId="231"/>
    <cellStyle name="20% - Accent4 8 2" xfId="232"/>
    <cellStyle name="20% - Accent4 8 2 2" xfId="233"/>
    <cellStyle name="20% - Accent4 8 2 2 2" xfId="1260"/>
    <cellStyle name="20% - Accent4 8 2 2 2 2" xfId="4789"/>
    <cellStyle name="20% - Accent4 8 2 2 2_Exh G" xfId="2428"/>
    <cellStyle name="20% - Accent4 8 2 2 3" xfId="3910"/>
    <cellStyle name="20% - Accent4 8 2 2_Exh G" xfId="2427"/>
    <cellStyle name="20% - Accent4 8 2 3" xfId="1259"/>
    <cellStyle name="20% - Accent4 8 2 3 2" xfId="4788"/>
    <cellStyle name="20% - Accent4 8 2 3_Exh G" xfId="2429"/>
    <cellStyle name="20% - Accent4 8 2 4" xfId="3909"/>
    <cellStyle name="20% - Accent4 8 2_Exh G" xfId="2426"/>
    <cellStyle name="20% - Accent4 8 3" xfId="234"/>
    <cellStyle name="20% - Accent4 8 3 2" xfId="1261"/>
    <cellStyle name="20% - Accent4 8 3 2 2" xfId="4790"/>
    <cellStyle name="20% - Accent4 8 3 2_Exh G" xfId="2431"/>
    <cellStyle name="20% - Accent4 8 3 3" xfId="3911"/>
    <cellStyle name="20% - Accent4 8 3_Exh G" xfId="2430"/>
    <cellStyle name="20% - Accent4 8 4" xfId="918"/>
    <cellStyle name="20% - Accent4 8 4 2" xfId="1846"/>
    <cellStyle name="20% - Accent4 8 4 2 2" xfId="5363"/>
    <cellStyle name="20% - Accent4 8 4 2_Exh G" xfId="2433"/>
    <cellStyle name="20% - Accent4 8 4 3" xfId="4484"/>
    <cellStyle name="20% - Accent4 8 4_Exh G" xfId="2432"/>
    <cellStyle name="20% - Accent4 8 5" xfId="1258"/>
    <cellStyle name="20% - Accent4 8 5 2" xfId="4787"/>
    <cellStyle name="20% - Accent4 8 5_Exh G" xfId="2434"/>
    <cellStyle name="20% - Accent4 8 6" xfId="3908"/>
    <cellStyle name="20% - Accent4 8_Exh G" xfId="2425"/>
    <cellStyle name="20% - Accent4 9" xfId="235"/>
    <cellStyle name="20% - Accent4 9 2" xfId="236"/>
    <cellStyle name="20% - Accent4 9 2 2" xfId="237"/>
    <cellStyle name="20% - Accent4 9 2 2 2" xfId="1264"/>
    <cellStyle name="20% - Accent4 9 2 2 2 2" xfId="4793"/>
    <cellStyle name="20% - Accent4 9 2 2 2_Exh G" xfId="2438"/>
    <cellStyle name="20% - Accent4 9 2 2 3" xfId="3914"/>
    <cellStyle name="20% - Accent4 9 2 2_Exh G" xfId="2437"/>
    <cellStyle name="20% - Accent4 9 2 3" xfId="1263"/>
    <cellStyle name="20% - Accent4 9 2 3 2" xfId="4792"/>
    <cellStyle name="20% - Accent4 9 2 3_Exh G" xfId="2439"/>
    <cellStyle name="20% - Accent4 9 2 4" xfId="3913"/>
    <cellStyle name="20% - Accent4 9 2_Exh G" xfId="2436"/>
    <cellStyle name="20% - Accent4 9 3" xfId="238"/>
    <cellStyle name="20% - Accent4 9 3 2" xfId="1265"/>
    <cellStyle name="20% - Accent4 9 3 2 2" xfId="4794"/>
    <cellStyle name="20% - Accent4 9 3 2_Exh G" xfId="2441"/>
    <cellStyle name="20% - Accent4 9 3 3" xfId="3915"/>
    <cellStyle name="20% - Accent4 9 3_Exh G" xfId="2440"/>
    <cellStyle name="20% - Accent4 9 4" xfId="919"/>
    <cellStyle name="20% - Accent4 9 4 2" xfId="1847"/>
    <cellStyle name="20% - Accent4 9 4 2 2" xfId="5364"/>
    <cellStyle name="20% - Accent4 9 4 2_Exh G" xfId="2443"/>
    <cellStyle name="20% - Accent4 9 4 3" xfId="4485"/>
    <cellStyle name="20% - Accent4 9 4_Exh G" xfId="2442"/>
    <cellStyle name="20% - Accent4 9 5" xfId="1262"/>
    <cellStyle name="20% - Accent4 9 5 2" xfId="4791"/>
    <cellStyle name="20% - Accent4 9 5_Exh G" xfId="2444"/>
    <cellStyle name="20% - Accent4 9 6" xfId="3912"/>
    <cellStyle name="20% - Accent4 9_Exh G" xfId="2435"/>
    <cellStyle name="20% - Accent5 10" xfId="239"/>
    <cellStyle name="20% - Accent5 10 2" xfId="240"/>
    <cellStyle name="20% - Accent5 10 2 2" xfId="241"/>
    <cellStyle name="20% - Accent5 10 2 2 2" xfId="1268"/>
    <cellStyle name="20% - Accent5 10 2 2 2 2" xfId="4797"/>
    <cellStyle name="20% - Accent5 10 2 2 2_Exh G" xfId="2448"/>
    <cellStyle name="20% - Accent5 10 2 2 3" xfId="3918"/>
    <cellStyle name="20% - Accent5 10 2 2_Exh G" xfId="2447"/>
    <cellStyle name="20% - Accent5 10 2 3" xfId="1267"/>
    <cellStyle name="20% - Accent5 10 2 3 2" xfId="4796"/>
    <cellStyle name="20% - Accent5 10 2 3_Exh G" xfId="2449"/>
    <cellStyle name="20% - Accent5 10 2 4" xfId="3917"/>
    <cellStyle name="20% - Accent5 10 2_Exh G" xfId="2446"/>
    <cellStyle name="20% - Accent5 10 3" xfId="242"/>
    <cellStyle name="20% - Accent5 10 3 2" xfId="1269"/>
    <cellStyle name="20% - Accent5 10 3 2 2" xfId="4798"/>
    <cellStyle name="20% - Accent5 10 3 2_Exh G" xfId="2451"/>
    <cellStyle name="20% - Accent5 10 3 3" xfId="3919"/>
    <cellStyle name="20% - Accent5 10 3_Exh G" xfId="2450"/>
    <cellStyle name="20% - Accent5 10 4" xfId="920"/>
    <cellStyle name="20% - Accent5 10 5" xfId="1266"/>
    <cellStyle name="20% - Accent5 10 5 2" xfId="4795"/>
    <cellStyle name="20% - Accent5 10 5_Exh G" xfId="2452"/>
    <cellStyle name="20% - Accent5 10 6" xfId="3916"/>
    <cellStyle name="20% - Accent5 10_Exh G" xfId="2445"/>
    <cellStyle name="20% - Accent5 11" xfId="243"/>
    <cellStyle name="20% - Accent5 11 2" xfId="244"/>
    <cellStyle name="20% - Accent5 11 2 2" xfId="245"/>
    <cellStyle name="20% - Accent5 11 2 2 2" xfId="1272"/>
    <cellStyle name="20% - Accent5 11 2 2 2 2" xfId="4801"/>
    <cellStyle name="20% - Accent5 11 2 2 2_Exh G" xfId="2456"/>
    <cellStyle name="20% - Accent5 11 2 2 3" xfId="3922"/>
    <cellStyle name="20% - Accent5 11 2 2_Exh G" xfId="2455"/>
    <cellStyle name="20% - Accent5 11 2 3" xfId="1271"/>
    <cellStyle name="20% - Accent5 11 2 3 2" xfId="4800"/>
    <cellStyle name="20% - Accent5 11 2 3_Exh G" xfId="2457"/>
    <cellStyle name="20% - Accent5 11 2 4" xfId="3921"/>
    <cellStyle name="20% - Accent5 11 2_Exh G" xfId="2454"/>
    <cellStyle name="20% - Accent5 11 3" xfId="246"/>
    <cellStyle name="20% - Accent5 11 3 2" xfId="1273"/>
    <cellStyle name="20% - Accent5 11 3 2 2" xfId="4802"/>
    <cellStyle name="20% - Accent5 11 3 2_Exh G" xfId="2459"/>
    <cellStyle name="20% - Accent5 11 3 3" xfId="3923"/>
    <cellStyle name="20% - Accent5 11 3_Exh G" xfId="2458"/>
    <cellStyle name="20% - Accent5 11 4" xfId="1270"/>
    <cellStyle name="20% - Accent5 11 4 2" xfId="4799"/>
    <cellStyle name="20% - Accent5 11 4_Exh G" xfId="2460"/>
    <cellStyle name="20% - Accent5 11 5" xfId="3920"/>
    <cellStyle name="20% - Accent5 11_Exh G" xfId="2453"/>
    <cellStyle name="20% - Accent5 12" xfId="247"/>
    <cellStyle name="20% - Accent5 12 2" xfId="248"/>
    <cellStyle name="20% - Accent5 12 2 2" xfId="249"/>
    <cellStyle name="20% - Accent5 12 2 2 2" xfId="1276"/>
    <cellStyle name="20% - Accent5 12 2 2 2 2" xfId="4805"/>
    <cellStyle name="20% - Accent5 12 2 2 2_Exh G" xfId="2464"/>
    <cellStyle name="20% - Accent5 12 2 2 3" xfId="3926"/>
    <cellStyle name="20% - Accent5 12 2 2_Exh G" xfId="2463"/>
    <cellStyle name="20% - Accent5 12 2 3" xfId="1275"/>
    <cellStyle name="20% - Accent5 12 2 3 2" xfId="4804"/>
    <cellStyle name="20% - Accent5 12 2 3_Exh G" xfId="2465"/>
    <cellStyle name="20% - Accent5 12 2 4" xfId="3925"/>
    <cellStyle name="20% - Accent5 12 2_Exh G" xfId="2462"/>
    <cellStyle name="20% - Accent5 12 3" xfId="250"/>
    <cellStyle name="20% - Accent5 12 3 2" xfId="1277"/>
    <cellStyle name="20% - Accent5 12 3 2 2" xfId="4806"/>
    <cellStyle name="20% - Accent5 12 3 2_Exh G" xfId="2467"/>
    <cellStyle name="20% - Accent5 12 3 3" xfId="3927"/>
    <cellStyle name="20% - Accent5 12 3_Exh G" xfId="2466"/>
    <cellStyle name="20% - Accent5 12 4" xfId="1274"/>
    <cellStyle name="20% - Accent5 12 4 2" xfId="4803"/>
    <cellStyle name="20% - Accent5 12 4_Exh G" xfId="2468"/>
    <cellStyle name="20% - Accent5 12 5" xfId="3924"/>
    <cellStyle name="20% - Accent5 12_Exh G" xfId="2461"/>
    <cellStyle name="20% - Accent5 13" xfId="251"/>
    <cellStyle name="20% - Accent5 13 2" xfId="252"/>
    <cellStyle name="20% - Accent5 13 2 2" xfId="253"/>
    <cellStyle name="20% - Accent5 13 2 2 2" xfId="1280"/>
    <cellStyle name="20% - Accent5 13 2 2 2 2" xfId="4809"/>
    <cellStyle name="20% - Accent5 13 2 2 2_Exh G" xfId="2472"/>
    <cellStyle name="20% - Accent5 13 2 2 3" xfId="3930"/>
    <cellStyle name="20% - Accent5 13 2 2_Exh G" xfId="2471"/>
    <cellStyle name="20% - Accent5 13 2 3" xfId="1279"/>
    <cellStyle name="20% - Accent5 13 2 3 2" xfId="4808"/>
    <cellStyle name="20% - Accent5 13 2 3_Exh G" xfId="2473"/>
    <cellStyle name="20% - Accent5 13 2 4" xfId="3929"/>
    <cellStyle name="20% - Accent5 13 2_Exh G" xfId="2470"/>
    <cellStyle name="20% - Accent5 13 3" xfId="254"/>
    <cellStyle name="20% - Accent5 13 3 2" xfId="1281"/>
    <cellStyle name="20% - Accent5 13 3 2 2" xfId="4810"/>
    <cellStyle name="20% - Accent5 13 3 2_Exh G" xfId="2475"/>
    <cellStyle name="20% - Accent5 13 3 3" xfId="3931"/>
    <cellStyle name="20% - Accent5 13 3_Exh G" xfId="2474"/>
    <cellStyle name="20% - Accent5 13 4" xfId="1278"/>
    <cellStyle name="20% - Accent5 13 4 2" xfId="4807"/>
    <cellStyle name="20% - Accent5 13 4_Exh G" xfId="2476"/>
    <cellStyle name="20% - Accent5 13 5" xfId="3928"/>
    <cellStyle name="20% - Accent5 13_Exh G" xfId="2469"/>
    <cellStyle name="20% - Accent5 14" xfId="255"/>
    <cellStyle name="20% - Accent5 14 2" xfId="256"/>
    <cellStyle name="20% - Accent5 14 2 2" xfId="1283"/>
    <cellStyle name="20% - Accent5 14 2 2 2" xfId="4812"/>
    <cellStyle name="20% - Accent5 14 2 2_Exh G" xfId="2479"/>
    <cellStyle name="20% - Accent5 14 2 3" xfId="3933"/>
    <cellStyle name="20% - Accent5 14 2_Exh G" xfId="2478"/>
    <cellStyle name="20% - Accent5 14 3" xfId="1282"/>
    <cellStyle name="20% - Accent5 14 3 2" xfId="4811"/>
    <cellStyle name="20% - Accent5 14 3_Exh G" xfId="2480"/>
    <cellStyle name="20% - Accent5 14 4" xfId="3932"/>
    <cellStyle name="20% - Accent5 14_Exh G" xfId="2477"/>
    <cellStyle name="20% - Accent5 15" xfId="257"/>
    <cellStyle name="20% - Accent5 15 2" xfId="1284"/>
    <cellStyle name="20% - Accent5 15 2 2" xfId="4813"/>
    <cellStyle name="20% - Accent5 15 2_Exh G" xfId="2482"/>
    <cellStyle name="20% - Accent5 15 3" xfId="3934"/>
    <cellStyle name="20% - Accent5 15_Exh G" xfId="2481"/>
    <cellStyle name="20% - Accent5 16" xfId="857"/>
    <cellStyle name="20% - Accent5 16 2" xfId="1795"/>
    <cellStyle name="20% - Accent5 16 2 2" xfId="5315"/>
    <cellStyle name="20% - Accent5 16 2_Exh G" xfId="2484"/>
    <cellStyle name="20% - Accent5 16 3" xfId="4436"/>
    <cellStyle name="20% - Accent5 16_Exh G" xfId="2483"/>
    <cellStyle name="20% - Accent5 2" xfId="258"/>
    <cellStyle name="20% - Accent5 2 2" xfId="259"/>
    <cellStyle name="20% - Accent5 2 2 2" xfId="260"/>
    <cellStyle name="20% - Accent5 2 2 2 2" xfId="1287"/>
    <cellStyle name="20% - Accent5 2 2 2 2 2" xfId="4816"/>
    <cellStyle name="20% - Accent5 2 2 2 2_Exh G" xfId="2488"/>
    <cellStyle name="20% - Accent5 2 2 2 3" xfId="3937"/>
    <cellStyle name="20% - Accent5 2 2 2_Exh G" xfId="2487"/>
    <cellStyle name="20% - Accent5 2 2 3" xfId="922"/>
    <cellStyle name="20% - Accent5 2 2 3 2" xfId="1849"/>
    <cellStyle name="20% - Accent5 2 2 3 2 2" xfId="5366"/>
    <cellStyle name="20% - Accent5 2 2 3 2_Exh G" xfId="2490"/>
    <cellStyle name="20% - Accent5 2 2 3 3" xfId="4487"/>
    <cellStyle name="20% - Accent5 2 2 3_Exh G" xfId="2489"/>
    <cellStyle name="20% - Accent5 2 2 4" xfId="1286"/>
    <cellStyle name="20% - Accent5 2 2 4 2" xfId="4815"/>
    <cellStyle name="20% - Accent5 2 2 4_Exh G" xfId="2491"/>
    <cellStyle name="20% - Accent5 2 2 5" xfId="3936"/>
    <cellStyle name="20% - Accent5 2 2_Exh G" xfId="2486"/>
    <cellStyle name="20% - Accent5 2 3" xfId="261"/>
    <cellStyle name="20% - Accent5 2 3 2" xfId="1288"/>
    <cellStyle name="20% - Accent5 2 3 2 2" xfId="4817"/>
    <cellStyle name="20% - Accent5 2 3 2_Exh G" xfId="2493"/>
    <cellStyle name="20% - Accent5 2 3 3" xfId="3938"/>
    <cellStyle name="20% - Accent5 2 3_Exh G" xfId="2492"/>
    <cellStyle name="20% - Accent5 2 4" xfId="921"/>
    <cellStyle name="20% - Accent5 2 4 2" xfId="1848"/>
    <cellStyle name="20% - Accent5 2 4 2 2" xfId="5365"/>
    <cellStyle name="20% - Accent5 2 4 2_Exh G" xfId="2495"/>
    <cellStyle name="20% - Accent5 2 4 3" xfId="4486"/>
    <cellStyle name="20% - Accent5 2 4_Exh G" xfId="2494"/>
    <cellStyle name="20% - Accent5 2 5" xfId="1285"/>
    <cellStyle name="20% - Accent5 2 5 2" xfId="4814"/>
    <cellStyle name="20% - Accent5 2 5_Exh G" xfId="2496"/>
    <cellStyle name="20% - Accent5 2 6" xfId="3935"/>
    <cellStyle name="20% - Accent5 2_Exh G" xfId="2485"/>
    <cellStyle name="20% - Accent5 3" xfId="262"/>
    <cellStyle name="20% - Accent5 3 2" xfId="263"/>
    <cellStyle name="20% - Accent5 3 2 2" xfId="264"/>
    <cellStyle name="20% - Accent5 3 2 2 2" xfId="1291"/>
    <cellStyle name="20% - Accent5 3 2 2 2 2" xfId="4820"/>
    <cellStyle name="20% - Accent5 3 2 2 2_Exh G" xfId="2500"/>
    <cellStyle name="20% - Accent5 3 2 2 3" xfId="3941"/>
    <cellStyle name="20% - Accent5 3 2 2_Exh G" xfId="2499"/>
    <cellStyle name="20% - Accent5 3 2 3" xfId="924"/>
    <cellStyle name="20% - Accent5 3 2 3 2" xfId="1851"/>
    <cellStyle name="20% - Accent5 3 2 3 2 2" xfId="5368"/>
    <cellStyle name="20% - Accent5 3 2 3 2_Exh G" xfId="2502"/>
    <cellStyle name="20% - Accent5 3 2 3 3" xfId="4489"/>
    <cellStyle name="20% - Accent5 3 2 3_Exh G" xfId="2501"/>
    <cellStyle name="20% - Accent5 3 2 4" xfId="1290"/>
    <cellStyle name="20% - Accent5 3 2 4 2" xfId="4819"/>
    <cellStyle name="20% - Accent5 3 2 4_Exh G" xfId="2503"/>
    <cellStyle name="20% - Accent5 3 2 5" xfId="3940"/>
    <cellStyle name="20% - Accent5 3 2_Exh G" xfId="2498"/>
    <cellStyle name="20% - Accent5 3 3" xfId="265"/>
    <cellStyle name="20% - Accent5 3 3 2" xfId="1292"/>
    <cellStyle name="20% - Accent5 3 3 2 2" xfId="4821"/>
    <cellStyle name="20% - Accent5 3 3 2_Exh G" xfId="2505"/>
    <cellStyle name="20% - Accent5 3 3 3" xfId="3942"/>
    <cellStyle name="20% - Accent5 3 3_Exh G" xfId="2504"/>
    <cellStyle name="20% - Accent5 3 4" xfId="923"/>
    <cellStyle name="20% - Accent5 3 4 2" xfId="1850"/>
    <cellStyle name="20% - Accent5 3 4 2 2" xfId="5367"/>
    <cellStyle name="20% - Accent5 3 4 2_Exh G" xfId="2507"/>
    <cellStyle name="20% - Accent5 3 4 3" xfId="4488"/>
    <cellStyle name="20% - Accent5 3 4_Exh G" xfId="2506"/>
    <cellStyle name="20% - Accent5 3 5" xfId="1289"/>
    <cellStyle name="20% - Accent5 3 5 2" xfId="4818"/>
    <cellStyle name="20% - Accent5 3 5_Exh G" xfId="2508"/>
    <cellStyle name="20% - Accent5 3 6" xfId="3939"/>
    <cellStyle name="20% - Accent5 3_Exh G" xfId="2497"/>
    <cellStyle name="20% - Accent5 4" xfId="266"/>
    <cellStyle name="20% - Accent5 4 2" xfId="267"/>
    <cellStyle name="20% - Accent5 4 2 2" xfId="268"/>
    <cellStyle name="20% - Accent5 4 2 2 2" xfId="1295"/>
    <cellStyle name="20% - Accent5 4 2 2 2 2" xfId="4824"/>
    <cellStyle name="20% - Accent5 4 2 2 2_Exh G" xfId="2512"/>
    <cellStyle name="20% - Accent5 4 2 2 3" xfId="3945"/>
    <cellStyle name="20% - Accent5 4 2 2_Exh G" xfId="2511"/>
    <cellStyle name="20% - Accent5 4 2 3" xfId="926"/>
    <cellStyle name="20% - Accent5 4 2 3 2" xfId="1853"/>
    <cellStyle name="20% - Accent5 4 2 3 2 2" xfId="5370"/>
    <cellStyle name="20% - Accent5 4 2 3 2_Exh G" xfId="2514"/>
    <cellStyle name="20% - Accent5 4 2 3 3" xfId="4491"/>
    <cellStyle name="20% - Accent5 4 2 3_Exh G" xfId="2513"/>
    <cellStyle name="20% - Accent5 4 2 4" xfId="1294"/>
    <cellStyle name="20% - Accent5 4 2 4 2" xfId="4823"/>
    <cellStyle name="20% - Accent5 4 2 4_Exh G" xfId="2515"/>
    <cellStyle name="20% - Accent5 4 2 5" xfId="3944"/>
    <cellStyle name="20% - Accent5 4 2_Exh G" xfId="2510"/>
    <cellStyle name="20% - Accent5 4 3" xfId="269"/>
    <cellStyle name="20% - Accent5 4 3 2" xfId="1296"/>
    <cellStyle name="20% - Accent5 4 3 2 2" xfId="4825"/>
    <cellStyle name="20% - Accent5 4 3 2_Exh G" xfId="2517"/>
    <cellStyle name="20% - Accent5 4 3 3" xfId="3946"/>
    <cellStyle name="20% - Accent5 4 3_Exh G" xfId="2516"/>
    <cellStyle name="20% - Accent5 4 4" xfId="925"/>
    <cellStyle name="20% - Accent5 4 4 2" xfId="1852"/>
    <cellStyle name="20% - Accent5 4 4 2 2" xfId="5369"/>
    <cellStyle name="20% - Accent5 4 4 2_Exh G" xfId="2519"/>
    <cellStyle name="20% - Accent5 4 4 3" xfId="4490"/>
    <cellStyle name="20% - Accent5 4 4_Exh G" xfId="2518"/>
    <cellStyle name="20% - Accent5 4 5" xfId="1293"/>
    <cellStyle name="20% - Accent5 4 5 2" xfId="4822"/>
    <cellStyle name="20% - Accent5 4 5_Exh G" xfId="2520"/>
    <cellStyle name="20% - Accent5 4 6" xfId="3943"/>
    <cellStyle name="20% - Accent5 4_Exh G" xfId="2509"/>
    <cellStyle name="20% - Accent5 5" xfId="270"/>
    <cellStyle name="20% - Accent5 5 2" xfId="271"/>
    <cellStyle name="20% - Accent5 5 2 2" xfId="272"/>
    <cellStyle name="20% - Accent5 5 2 2 2" xfId="1299"/>
    <cellStyle name="20% - Accent5 5 2 2 2 2" xfId="4828"/>
    <cellStyle name="20% - Accent5 5 2 2 2_Exh G" xfId="2524"/>
    <cellStyle name="20% - Accent5 5 2 2 3" xfId="3949"/>
    <cellStyle name="20% - Accent5 5 2 2_Exh G" xfId="2523"/>
    <cellStyle name="20% - Accent5 5 2 3" xfId="1298"/>
    <cellStyle name="20% - Accent5 5 2 3 2" xfId="4827"/>
    <cellStyle name="20% - Accent5 5 2 3_Exh G" xfId="2525"/>
    <cellStyle name="20% - Accent5 5 2 4" xfId="3948"/>
    <cellStyle name="20% - Accent5 5 2_Exh G" xfId="2522"/>
    <cellStyle name="20% - Accent5 5 3" xfId="273"/>
    <cellStyle name="20% - Accent5 5 3 2" xfId="1300"/>
    <cellStyle name="20% - Accent5 5 3 2 2" xfId="4829"/>
    <cellStyle name="20% - Accent5 5 3 2_Exh G" xfId="2527"/>
    <cellStyle name="20% - Accent5 5 3 3" xfId="3950"/>
    <cellStyle name="20% - Accent5 5 3_Exh G" xfId="2526"/>
    <cellStyle name="20% - Accent5 5 4" xfId="927"/>
    <cellStyle name="20% - Accent5 5 5" xfId="1297"/>
    <cellStyle name="20% - Accent5 5 5 2" xfId="4826"/>
    <cellStyle name="20% - Accent5 5 5_Exh G" xfId="2528"/>
    <cellStyle name="20% - Accent5 5 6" xfId="3947"/>
    <cellStyle name="20% - Accent5 5_Exh G" xfId="2521"/>
    <cellStyle name="20% - Accent5 6" xfId="274"/>
    <cellStyle name="20% - Accent5 6 2" xfId="275"/>
    <cellStyle name="20% - Accent5 6 2 2" xfId="276"/>
    <cellStyle name="20% - Accent5 6 2 2 2" xfId="1303"/>
    <cellStyle name="20% - Accent5 6 2 2 2 2" xfId="4832"/>
    <cellStyle name="20% - Accent5 6 2 2 2_Exh G" xfId="2532"/>
    <cellStyle name="20% - Accent5 6 2 2 3" xfId="3953"/>
    <cellStyle name="20% - Accent5 6 2 2_Exh G" xfId="2531"/>
    <cellStyle name="20% - Accent5 6 2 3" xfId="1302"/>
    <cellStyle name="20% - Accent5 6 2 3 2" xfId="4831"/>
    <cellStyle name="20% - Accent5 6 2 3_Exh G" xfId="2533"/>
    <cellStyle name="20% - Accent5 6 2 4" xfId="3952"/>
    <cellStyle name="20% - Accent5 6 2_Exh G" xfId="2530"/>
    <cellStyle name="20% - Accent5 6 3" xfId="277"/>
    <cellStyle name="20% - Accent5 6 3 2" xfId="1304"/>
    <cellStyle name="20% - Accent5 6 3 2 2" xfId="4833"/>
    <cellStyle name="20% - Accent5 6 3 2_Exh G" xfId="2535"/>
    <cellStyle name="20% - Accent5 6 3 3" xfId="3954"/>
    <cellStyle name="20% - Accent5 6 3_Exh G" xfId="2534"/>
    <cellStyle name="20% - Accent5 6 4" xfId="928"/>
    <cellStyle name="20% - Accent5 6 4 2" xfId="1854"/>
    <cellStyle name="20% - Accent5 6 4 2 2" xfId="5371"/>
    <cellStyle name="20% - Accent5 6 4 2_Exh G" xfId="2537"/>
    <cellStyle name="20% - Accent5 6 4 3" xfId="4492"/>
    <cellStyle name="20% - Accent5 6 4_Exh G" xfId="2536"/>
    <cellStyle name="20% - Accent5 6 5" xfId="1301"/>
    <cellStyle name="20% - Accent5 6 5 2" xfId="4830"/>
    <cellStyle name="20% - Accent5 6 5_Exh G" xfId="2538"/>
    <cellStyle name="20% - Accent5 6 6" xfId="3951"/>
    <cellStyle name="20% - Accent5 6_Exh G" xfId="2529"/>
    <cellStyle name="20% - Accent5 7" xfId="278"/>
    <cellStyle name="20% - Accent5 7 2" xfId="279"/>
    <cellStyle name="20% - Accent5 7 2 2" xfId="280"/>
    <cellStyle name="20% - Accent5 7 2 2 2" xfId="1307"/>
    <cellStyle name="20% - Accent5 7 2 2 2 2" xfId="4836"/>
    <cellStyle name="20% - Accent5 7 2 2 2_Exh G" xfId="2542"/>
    <cellStyle name="20% - Accent5 7 2 2 3" xfId="3957"/>
    <cellStyle name="20% - Accent5 7 2 2_Exh G" xfId="2541"/>
    <cellStyle name="20% - Accent5 7 2 3" xfId="1306"/>
    <cellStyle name="20% - Accent5 7 2 3 2" xfId="4835"/>
    <cellStyle name="20% - Accent5 7 2 3_Exh G" xfId="2543"/>
    <cellStyle name="20% - Accent5 7 2 4" xfId="3956"/>
    <cellStyle name="20% - Accent5 7 2_Exh G" xfId="2540"/>
    <cellStyle name="20% - Accent5 7 3" xfId="281"/>
    <cellStyle name="20% - Accent5 7 3 2" xfId="1308"/>
    <cellStyle name="20% - Accent5 7 3 2 2" xfId="4837"/>
    <cellStyle name="20% - Accent5 7 3 2_Exh G" xfId="2545"/>
    <cellStyle name="20% - Accent5 7 3 3" xfId="3958"/>
    <cellStyle name="20% - Accent5 7 3_Exh G" xfId="2544"/>
    <cellStyle name="20% - Accent5 7 4" xfId="929"/>
    <cellStyle name="20% - Accent5 7 4 2" xfId="1855"/>
    <cellStyle name="20% - Accent5 7 4 2 2" xfId="5372"/>
    <cellStyle name="20% - Accent5 7 4 2_Exh G" xfId="2547"/>
    <cellStyle name="20% - Accent5 7 4 3" xfId="4493"/>
    <cellStyle name="20% - Accent5 7 4_Exh G" xfId="2546"/>
    <cellStyle name="20% - Accent5 7 5" xfId="1305"/>
    <cellStyle name="20% - Accent5 7 5 2" xfId="4834"/>
    <cellStyle name="20% - Accent5 7 5_Exh G" xfId="2548"/>
    <cellStyle name="20% - Accent5 7 6" xfId="3955"/>
    <cellStyle name="20% - Accent5 7_Exh G" xfId="2539"/>
    <cellStyle name="20% - Accent5 8" xfId="282"/>
    <cellStyle name="20% - Accent5 8 2" xfId="283"/>
    <cellStyle name="20% - Accent5 8 2 2" xfId="284"/>
    <cellStyle name="20% - Accent5 8 2 2 2" xfId="1311"/>
    <cellStyle name="20% - Accent5 8 2 2 2 2" xfId="4840"/>
    <cellStyle name="20% - Accent5 8 2 2 2_Exh G" xfId="2552"/>
    <cellStyle name="20% - Accent5 8 2 2 3" xfId="3961"/>
    <cellStyle name="20% - Accent5 8 2 2_Exh G" xfId="2551"/>
    <cellStyle name="20% - Accent5 8 2 3" xfId="1310"/>
    <cellStyle name="20% - Accent5 8 2 3 2" xfId="4839"/>
    <cellStyle name="20% - Accent5 8 2 3_Exh G" xfId="2553"/>
    <cellStyle name="20% - Accent5 8 2 4" xfId="3960"/>
    <cellStyle name="20% - Accent5 8 2_Exh G" xfId="2550"/>
    <cellStyle name="20% - Accent5 8 3" xfId="285"/>
    <cellStyle name="20% - Accent5 8 3 2" xfId="1312"/>
    <cellStyle name="20% - Accent5 8 3 2 2" xfId="4841"/>
    <cellStyle name="20% - Accent5 8 3 2_Exh G" xfId="2555"/>
    <cellStyle name="20% - Accent5 8 3 3" xfId="3962"/>
    <cellStyle name="20% - Accent5 8 3_Exh G" xfId="2554"/>
    <cellStyle name="20% - Accent5 8 4" xfId="930"/>
    <cellStyle name="20% - Accent5 8 4 2" xfId="1856"/>
    <cellStyle name="20% - Accent5 8 4 2 2" xfId="5373"/>
    <cellStyle name="20% - Accent5 8 4 2_Exh G" xfId="2557"/>
    <cellStyle name="20% - Accent5 8 4 3" xfId="4494"/>
    <cellStyle name="20% - Accent5 8 4_Exh G" xfId="2556"/>
    <cellStyle name="20% - Accent5 8 5" xfId="1309"/>
    <cellStyle name="20% - Accent5 8 5 2" xfId="4838"/>
    <cellStyle name="20% - Accent5 8 5_Exh G" xfId="2558"/>
    <cellStyle name="20% - Accent5 8 6" xfId="3959"/>
    <cellStyle name="20% - Accent5 8_Exh G" xfId="2549"/>
    <cellStyle name="20% - Accent5 9" xfId="286"/>
    <cellStyle name="20% - Accent5 9 2" xfId="287"/>
    <cellStyle name="20% - Accent5 9 2 2" xfId="288"/>
    <cellStyle name="20% - Accent5 9 2 2 2" xfId="1315"/>
    <cellStyle name="20% - Accent5 9 2 2 2 2" xfId="4844"/>
    <cellStyle name="20% - Accent5 9 2 2 2_Exh G" xfId="2562"/>
    <cellStyle name="20% - Accent5 9 2 2 3" xfId="3965"/>
    <cellStyle name="20% - Accent5 9 2 2_Exh G" xfId="2561"/>
    <cellStyle name="20% - Accent5 9 2 3" xfId="1314"/>
    <cellStyle name="20% - Accent5 9 2 3 2" xfId="4843"/>
    <cellStyle name="20% - Accent5 9 2 3_Exh G" xfId="2563"/>
    <cellStyle name="20% - Accent5 9 2 4" xfId="3964"/>
    <cellStyle name="20% - Accent5 9 2_Exh G" xfId="2560"/>
    <cellStyle name="20% - Accent5 9 3" xfId="289"/>
    <cellStyle name="20% - Accent5 9 3 2" xfId="1316"/>
    <cellStyle name="20% - Accent5 9 3 2 2" xfId="4845"/>
    <cellStyle name="20% - Accent5 9 3 2_Exh G" xfId="2565"/>
    <cellStyle name="20% - Accent5 9 3 3" xfId="3966"/>
    <cellStyle name="20% - Accent5 9 3_Exh G" xfId="2564"/>
    <cellStyle name="20% - Accent5 9 4" xfId="931"/>
    <cellStyle name="20% - Accent5 9 4 2" xfId="1857"/>
    <cellStyle name="20% - Accent5 9 4 2 2" xfId="5374"/>
    <cellStyle name="20% - Accent5 9 4 2_Exh G" xfId="2567"/>
    <cellStyle name="20% - Accent5 9 4 3" xfId="4495"/>
    <cellStyle name="20% - Accent5 9 4_Exh G" xfId="2566"/>
    <cellStyle name="20% - Accent5 9 5" xfId="1313"/>
    <cellStyle name="20% - Accent5 9 5 2" xfId="4842"/>
    <cellStyle name="20% - Accent5 9 5_Exh G" xfId="2568"/>
    <cellStyle name="20% - Accent5 9 6" xfId="3963"/>
    <cellStyle name="20% - Accent5 9_Exh G" xfId="2559"/>
    <cellStyle name="20% - Accent6 10" xfId="290"/>
    <cellStyle name="20% - Accent6 10 2" xfId="291"/>
    <cellStyle name="20% - Accent6 10 2 2" xfId="292"/>
    <cellStyle name="20% - Accent6 10 2 2 2" xfId="1319"/>
    <cellStyle name="20% - Accent6 10 2 2 2 2" xfId="4848"/>
    <cellStyle name="20% - Accent6 10 2 2 2_Exh G" xfId="2572"/>
    <cellStyle name="20% - Accent6 10 2 2 3" xfId="3969"/>
    <cellStyle name="20% - Accent6 10 2 2_Exh G" xfId="2571"/>
    <cellStyle name="20% - Accent6 10 2 3" xfId="1318"/>
    <cellStyle name="20% - Accent6 10 2 3 2" xfId="4847"/>
    <cellStyle name="20% - Accent6 10 2 3_Exh G" xfId="2573"/>
    <cellStyle name="20% - Accent6 10 2 4" xfId="3968"/>
    <cellStyle name="20% - Accent6 10 2_Exh G" xfId="2570"/>
    <cellStyle name="20% - Accent6 10 3" xfId="293"/>
    <cellStyle name="20% - Accent6 10 3 2" xfId="1320"/>
    <cellStyle name="20% - Accent6 10 3 2 2" xfId="4849"/>
    <cellStyle name="20% - Accent6 10 3 2_Exh G" xfId="2575"/>
    <cellStyle name="20% - Accent6 10 3 3" xfId="3970"/>
    <cellStyle name="20% - Accent6 10 3_Exh G" xfId="2574"/>
    <cellStyle name="20% - Accent6 10 4" xfId="932"/>
    <cellStyle name="20% - Accent6 10 5" xfId="1317"/>
    <cellStyle name="20% - Accent6 10 5 2" xfId="4846"/>
    <cellStyle name="20% - Accent6 10 5_Exh G" xfId="2576"/>
    <cellStyle name="20% - Accent6 10 6" xfId="3967"/>
    <cellStyle name="20% - Accent6 10_Exh G" xfId="2569"/>
    <cellStyle name="20% - Accent6 11" xfId="294"/>
    <cellStyle name="20% - Accent6 11 2" xfId="295"/>
    <cellStyle name="20% - Accent6 11 2 2" xfId="296"/>
    <cellStyle name="20% - Accent6 11 2 2 2" xfId="1323"/>
    <cellStyle name="20% - Accent6 11 2 2 2 2" xfId="4852"/>
    <cellStyle name="20% - Accent6 11 2 2 2_Exh G" xfId="2580"/>
    <cellStyle name="20% - Accent6 11 2 2 3" xfId="3973"/>
    <cellStyle name="20% - Accent6 11 2 2_Exh G" xfId="2579"/>
    <cellStyle name="20% - Accent6 11 2 3" xfId="1322"/>
    <cellStyle name="20% - Accent6 11 2 3 2" xfId="4851"/>
    <cellStyle name="20% - Accent6 11 2 3_Exh G" xfId="2581"/>
    <cellStyle name="20% - Accent6 11 2 4" xfId="3972"/>
    <cellStyle name="20% - Accent6 11 2_Exh G" xfId="2578"/>
    <cellStyle name="20% - Accent6 11 3" xfId="297"/>
    <cellStyle name="20% - Accent6 11 3 2" xfId="1324"/>
    <cellStyle name="20% - Accent6 11 3 2 2" xfId="4853"/>
    <cellStyle name="20% - Accent6 11 3 2_Exh G" xfId="2583"/>
    <cellStyle name="20% - Accent6 11 3 3" xfId="3974"/>
    <cellStyle name="20% - Accent6 11 3_Exh G" xfId="2582"/>
    <cellStyle name="20% - Accent6 11 4" xfId="1321"/>
    <cellStyle name="20% - Accent6 11 4 2" xfId="4850"/>
    <cellStyle name="20% - Accent6 11 4_Exh G" xfId="2584"/>
    <cellStyle name="20% - Accent6 11 5" xfId="3971"/>
    <cellStyle name="20% - Accent6 11_Exh G" xfId="2577"/>
    <cellStyle name="20% - Accent6 12" xfId="298"/>
    <cellStyle name="20% - Accent6 12 2" xfId="299"/>
    <cellStyle name="20% - Accent6 12 2 2" xfId="300"/>
    <cellStyle name="20% - Accent6 12 2 2 2" xfId="1327"/>
    <cellStyle name="20% - Accent6 12 2 2 2 2" xfId="4856"/>
    <cellStyle name="20% - Accent6 12 2 2 2_Exh G" xfId="2588"/>
    <cellStyle name="20% - Accent6 12 2 2 3" xfId="3977"/>
    <cellStyle name="20% - Accent6 12 2 2_Exh G" xfId="2587"/>
    <cellStyle name="20% - Accent6 12 2 3" xfId="1326"/>
    <cellStyle name="20% - Accent6 12 2 3 2" xfId="4855"/>
    <cellStyle name="20% - Accent6 12 2 3_Exh G" xfId="2589"/>
    <cellStyle name="20% - Accent6 12 2 4" xfId="3976"/>
    <cellStyle name="20% - Accent6 12 2_Exh G" xfId="2586"/>
    <cellStyle name="20% - Accent6 12 3" xfId="301"/>
    <cellStyle name="20% - Accent6 12 3 2" xfId="1328"/>
    <cellStyle name="20% - Accent6 12 3 2 2" xfId="4857"/>
    <cellStyle name="20% - Accent6 12 3 2_Exh G" xfId="2591"/>
    <cellStyle name="20% - Accent6 12 3 3" xfId="3978"/>
    <cellStyle name="20% - Accent6 12 3_Exh G" xfId="2590"/>
    <cellStyle name="20% - Accent6 12 4" xfId="1325"/>
    <cellStyle name="20% - Accent6 12 4 2" xfId="4854"/>
    <cellStyle name="20% - Accent6 12 4_Exh G" xfId="2592"/>
    <cellStyle name="20% - Accent6 12 5" xfId="3975"/>
    <cellStyle name="20% - Accent6 12_Exh G" xfId="2585"/>
    <cellStyle name="20% - Accent6 13" xfId="302"/>
    <cellStyle name="20% - Accent6 13 2" xfId="303"/>
    <cellStyle name="20% - Accent6 13 2 2" xfId="304"/>
    <cellStyle name="20% - Accent6 13 2 2 2" xfId="1331"/>
    <cellStyle name="20% - Accent6 13 2 2 2 2" xfId="4860"/>
    <cellStyle name="20% - Accent6 13 2 2 2_Exh G" xfId="2596"/>
    <cellStyle name="20% - Accent6 13 2 2 3" xfId="3981"/>
    <cellStyle name="20% - Accent6 13 2 2_Exh G" xfId="2595"/>
    <cellStyle name="20% - Accent6 13 2 3" xfId="1330"/>
    <cellStyle name="20% - Accent6 13 2 3 2" xfId="4859"/>
    <cellStyle name="20% - Accent6 13 2 3_Exh G" xfId="2597"/>
    <cellStyle name="20% - Accent6 13 2 4" xfId="3980"/>
    <cellStyle name="20% - Accent6 13 2_Exh G" xfId="2594"/>
    <cellStyle name="20% - Accent6 13 3" xfId="305"/>
    <cellStyle name="20% - Accent6 13 3 2" xfId="1332"/>
    <cellStyle name="20% - Accent6 13 3 2 2" xfId="4861"/>
    <cellStyle name="20% - Accent6 13 3 2_Exh G" xfId="2599"/>
    <cellStyle name="20% - Accent6 13 3 3" xfId="3982"/>
    <cellStyle name="20% - Accent6 13 3_Exh G" xfId="2598"/>
    <cellStyle name="20% - Accent6 13 4" xfId="1329"/>
    <cellStyle name="20% - Accent6 13 4 2" xfId="4858"/>
    <cellStyle name="20% - Accent6 13 4_Exh G" xfId="2600"/>
    <cellStyle name="20% - Accent6 13 5" xfId="3979"/>
    <cellStyle name="20% - Accent6 13_Exh G" xfId="2593"/>
    <cellStyle name="20% - Accent6 14" xfId="306"/>
    <cellStyle name="20% - Accent6 14 2" xfId="307"/>
    <cellStyle name="20% - Accent6 14 2 2" xfId="1334"/>
    <cellStyle name="20% - Accent6 14 2 2 2" xfId="4863"/>
    <cellStyle name="20% - Accent6 14 2 2_Exh G" xfId="2603"/>
    <cellStyle name="20% - Accent6 14 2 3" xfId="3984"/>
    <cellStyle name="20% - Accent6 14 2_Exh G" xfId="2602"/>
    <cellStyle name="20% - Accent6 14 3" xfId="1333"/>
    <cellStyle name="20% - Accent6 14 3 2" xfId="4862"/>
    <cellStyle name="20% - Accent6 14 3_Exh G" xfId="2604"/>
    <cellStyle name="20% - Accent6 14 4" xfId="3983"/>
    <cellStyle name="20% - Accent6 14_Exh G" xfId="2601"/>
    <cellStyle name="20% - Accent6 15" xfId="308"/>
    <cellStyle name="20% - Accent6 15 2" xfId="1335"/>
    <cellStyle name="20% - Accent6 15 2 2" xfId="4864"/>
    <cellStyle name="20% - Accent6 15 2_Exh G" xfId="2606"/>
    <cellStyle name="20% - Accent6 15 3" xfId="3985"/>
    <cellStyle name="20% - Accent6 15_Exh G" xfId="2605"/>
    <cellStyle name="20% - Accent6 16" xfId="858"/>
    <cellStyle name="20% - Accent6 16 2" xfId="1796"/>
    <cellStyle name="20% - Accent6 16 2 2" xfId="5316"/>
    <cellStyle name="20% - Accent6 16 2_Exh G" xfId="2608"/>
    <cellStyle name="20% - Accent6 16 3" xfId="4437"/>
    <cellStyle name="20% - Accent6 16_Exh G" xfId="2607"/>
    <cellStyle name="20% - Accent6 2" xfId="309"/>
    <cellStyle name="20% - Accent6 2 2" xfId="310"/>
    <cellStyle name="20% - Accent6 2 2 2" xfId="311"/>
    <cellStyle name="20% - Accent6 2 2 2 2" xfId="1338"/>
    <cellStyle name="20% - Accent6 2 2 2 2 2" xfId="4867"/>
    <cellStyle name="20% - Accent6 2 2 2 2_Exh G" xfId="2612"/>
    <cellStyle name="20% - Accent6 2 2 2 3" xfId="3988"/>
    <cellStyle name="20% - Accent6 2 2 2_Exh G" xfId="2611"/>
    <cellStyle name="20% - Accent6 2 2 3" xfId="934"/>
    <cellStyle name="20% - Accent6 2 2 3 2" xfId="1859"/>
    <cellStyle name="20% - Accent6 2 2 3 2 2" xfId="5376"/>
    <cellStyle name="20% - Accent6 2 2 3 2_Exh G" xfId="2614"/>
    <cellStyle name="20% - Accent6 2 2 3 3" xfId="4497"/>
    <cellStyle name="20% - Accent6 2 2 3_Exh G" xfId="2613"/>
    <cellStyle name="20% - Accent6 2 2 4" xfId="1337"/>
    <cellStyle name="20% - Accent6 2 2 4 2" xfId="4866"/>
    <cellStyle name="20% - Accent6 2 2 4_Exh G" xfId="2615"/>
    <cellStyle name="20% - Accent6 2 2 5" xfId="3987"/>
    <cellStyle name="20% - Accent6 2 2_Exh G" xfId="2610"/>
    <cellStyle name="20% - Accent6 2 3" xfId="312"/>
    <cellStyle name="20% - Accent6 2 3 2" xfId="1339"/>
    <cellStyle name="20% - Accent6 2 3 2 2" xfId="4868"/>
    <cellStyle name="20% - Accent6 2 3 2_Exh G" xfId="2617"/>
    <cellStyle name="20% - Accent6 2 3 3" xfId="3989"/>
    <cellStyle name="20% - Accent6 2 3_Exh G" xfId="2616"/>
    <cellStyle name="20% - Accent6 2 4" xfId="933"/>
    <cellStyle name="20% - Accent6 2 4 2" xfId="1858"/>
    <cellStyle name="20% - Accent6 2 4 2 2" xfId="5375"/>
    <cellStyle name="20% - Accent6 2 4 2_Exh G" xfId="2619"/>
    <cellStyle name="20% - Accent6 2 4 3" xfId="4496"/>
    <cellStyle name="20% - Accent6 2 4_Exh G" xfId="2618"/>
    <cellStyle name="20% - Accent6 2 5" xfId="1336"/>
    <cellStyle name="20% - Accent6 2 5 2" xfId="4865"/>
    <cellStyle name="20% - Accent6 2 5_Exh G" xfId="2620"/>
    <cellStyle name="20% - Accent6 2 6" xfId="3986"/>
    <cellStyle name="20% - Accent6 2_Exh G" xfId="2609"/>
    <cellStyle name="20% - Accent6 3" xfId="313"/>
    <cellStyle name="20% - Accent6 3 2" xfId="314"/>
    <cellStyle name="20% - Accent6 3 2 2" xfId="315"/>
    <cellStyle name="20% - Accent6 3 2 2 2" xfId="1342"/>
    <cellStyle name="20% - Accent6 3 2 2 2 2" xfId="4871"/>
    <cellStyle name="20% - Accent6 3 2 2 2_Exh G" xfId="2624"/>
    <cellStyle name="20% - Accent6 3 2 2 3" xfId="3992"/>
    <cellStyle name="20% - Accent6 3 2 2_Exh G" xfId="2623"/>
    <cellStyle name="20% - Accent6 3 2 3" xfId="936"/>
    <cellStyle name="20% - Accent6 3 2 3 2" xfId="1861"/>
    <cellStyle name="20% - Accent6 3 2 3 2 2" xfId="5378"/>
    <cellStyle name="20% - Accent6 3 2 3 2_Exh G" xfId="2626"/>
    <cellStyle name="20% - Accent6 3 2 3 3" xfId="4499"/>
    <cellStyle name="20% - Accent6 3 2 3_Exh G" xfId="2625"/>
    <cellStyle name="20% - Accent6 3 2 4" xfId="1341"/>
    <cellStyle name="20% - Accent6 3 2 4 2" xfId="4870"/>
    <cellStyle name="20% - Accent6 3 2 4_Exh G" xfId="2627"/>
    <cellStyle name="20% - Accent6 3 2 5" xfId="3991"/>
    <cellStyle name="20% - Accent6 3 2_Exh G" xfId="2622"/>
    <cellStyle name="20% - Accent6 3 3" xfId="316"/>
    <cellStyle name="20% - Accent6 3 3 2" xfId="1343"/>
    <cellStyle name="20% - Accent6 3 3 2 2" xfId="4872"/>
    <cellStyle name="20% - Accent6 3 3 2_Exh G" xfId="2629"/>
    <cellStyle name="20% - Accent6 3 3 3" xfId="3993"/>
    <cellStyle name="20% - Accent6 3 3_Exh G" xfId="2628"/>
    <cellStyle name="20% - Accent6 3 4" xfId="935"/>
    <cellStyle name="20% - Accent6 3 4 2" xfId="1860"/>
    <cellStyle name="20% - Accent6 3 4 2 2" xfId="5377"/>
    <cellStyle name="20% - Accent6 3 4 2_Exh G" xfId="2631"/>
    <cellStyle name="20% - Accent6 3 4 3" xfId="4498"/>
    <cellStyle name="20% - Accent6 3 4_Exh G" xfId="2630"/>
    <cellStyle name="20% - Accent6 3 5" xfId="1340"/>
    <cellStyle name="20% - Accent6 3 5 2" xfId="4869"/>
    <cellStyle name="20% - Accent6 3 5_Exh G" xfId="2632"/>
    <cellStyle name="20% - Accent6 3 6" xfId="3990"/>
    <cellStyle name="20% - Accent6 3_Exh G" xfId="2621"/>
    <cellStyle name="20% - Accent6 4" xfId="317"/>
    <cellStyle name="20% - Accent6 4 2" xfId="318"/>
    <cellStyle name="20% - Accent6 4 2 2" xfId="319"/>
    <cellStyle name="20% - Accent6 4 2 2 2" xfId="1346"/>
    <cellStyle name="20% - Accent6 4 2 2 2 2" xfId="4875"/>
    <cellStyle name="20% - Accent6 4 2 2 2_Exh G" xfId="2636"/>
    <cellStyle name="20% - Accent6 4 2 2 3" xfId="3996"/>
    <cellStyle name="20% - Accent6 4 2 2_Exh G" xfId="2635"/>
    <cellStyle name="20% - Accent6 4 2 3" xfId="938"/>
    <cellStyle name="20% - Accent6 4 2 3 2" xfId="1863"/>
    <cellStyle name="20% - Accent6 4 2 3 2 2" xfId="5380"/>
    <cellStyle name="20% - Accent6 4 2 3 2_Exh G" xfId="2638"/>
    <cellStyle name="20% - Accent6 4 2 3 3" xfId="4501"/>
    <cellStyle name="20% - Accent6 4 2 3_Exh G" xfId="2637"/>
    <cellStyle name="20% - Accent6 4 2 4" xfId="1345"/>
    <cellStyle name="20% - Accent6 4 2 4 2" xfId="4874"/>
    <cellStyle name="20% - Accent6 4 2 4_Exh G" xfId="2639"/>
    <cellStyle name="20% - Accent6 4 2 5" xfId="3995"/>
    <cellStyle name="20% - Accent6 4 2_Exh G" xfId="2634"/>
    <cellStyle name="20% - Accent6 4 3" xfId="320"/>
    <cellStyle name="20% - Accent6 4 3 2" xfId="1347"/>
    <cellStyle name="20% - Accent6 4 3 2 2" xfId="4876"/>
    <cellStyle name="20% - Accent6 4 3 2_Exh G" xfId="2641"/>
    <cellStyle name="20% - Accent6 4 3 3" xfId="3997"/>
    <cellStyle name="20% - Accent6 4 3_Exh G" xfId="2640"/>
    <cellStyle name="20% - Accent6 4 4" xfId="937"/>
    <cellStyle name="20% - Accent6 4 4 2" xfId="1862"/>
    <cellStyle name="20% - Accent6 4 4 2 2" xfId="5379"/>
    <cellStyle name="20% - Accent6 4 4 2_Exh G" xfId="2643"/>
    <cellStyle name="20% - Accent6 4 4 3" xfId="4500"/>
    <cellStyle name="20% - Accent6 4 4_Exh G" xfId="2642"/>
    <cellStyle name="20% - Accent6 4 5" xfId="1344"/>
    <cellStyle name="20% - Accent6 4 5 2" xfId="4873"/>
    <cellStyle name="20% - Accent6 4 5_Exh G" xfId="2644"/>
    <cellStyle name="20% - Accent6 4 6" xfId="3994"/>
    <cellStyle name="20% - Accent6 4_Exh G" xfId="2633"/>
    <cellStyle name="20% - Accent6 5" xfId="321"/>
    <cellStyle name="20% - Accent6 5 2" xfId="322"/>
    <cellStyle name="20% - Accent6 5 2 2" xfId="323"/>
    <cellStyle name="20% - Accent6 5 2 2 2" xfId="1350"/>
    <cellStyle name="20% - Accent6 5 2 2 2 2" xfId="4879"/>
    <cellStyle name="20% - Accent6 5 2 2 2_Exh G" xfId="2648"/>
    <cellStyle name="20% - Accent6 5 2 2 3" xfId="4000"/>
    <cellStyle name="20% - Accent6 5 2 2_Exh G" xfId="2647"/>
    <cellStyle name="20% - Accent6 5 2 3" xfId="1349"/>
    <cellStyle name="20% - Accent6 5 2 3 2" xfId="4878"/>
    <cellStyle name="20% - Accent6 5 2 3_Exh G" xfId="2649"/>
    <cellStyle name="20% - Accent6 5 2 4" xfId="3999"/>
    <cellStyle name="20% - Accent6 5 2_Exh G" xfId="2646"/>
    <cellStyle name="20% - Accent6 5 3" xfId="324"/>
    <cellStyle name="20% - Accent6 5 3 2" xfId="1351"/>
    <cellStyle name="20% - Accent6 5 3 2 2" xfId="4880"/>
    <cellStyle name="20% - Accent6 5 3 2_Exh G" xfId="2651"/>
    <cellStyle name="20% - Accent6 5 3 3" xfId="4001"/>
    <cellStyle name="20% - Accent6 5 3_Exh G" xfId="2650"/>
    <cellStyle name="20% - Accent6 5 4" xfId="939"/>
    <cellStyle name="20% - Accent6 5 5" xfId="1348"/>
    <cellStyle name="20% - Accent6 5 5 2" xfId="4877"/>
    <cellStyle name="20% - Accent6 5 5_Exh G" xfId="2652"/>
    <cellStyle name="20% - Accent6 5 6" xfId="3998"/>
    <cellStyle name="20% - Accent6 5_Exh G" xfId="2645"/>
    <cellStyle name="20% - Accent6 6" xfId="325"/>
    <cellStyle name="20% - Accent6 6 2" xfId="326"/>
    <cellStyle name="20% - Accent6 6 2 2" xfId="327"/>
    <cellStyle name="20% - Accent6 6 2 2 2" xfId="1354"/>
    <cellStyle name="20% - Accent6 6 2 2 2 2" xfId="4883"/>
    <cellStyle name="20% - Accent6 6 2 2 2_Exh G" xfId="2656"/>
    <cellStyle name="20% - Accent6 6 2 2 3" xfId="4004"/>
    <cellStyle name="20% - Accent6 6 2 2_Exh G" xfId="2655"/>
    <cellStyle name="20% - Accent6 6 2 3" xfId="1353"/>
    <cellStyle name="20% - Accent6 6 2 3 2" xfId="4882"/>
    <cellStyle name="20% - Accent6 6 2 3_Exh G" xfId="2657"/>
    <cellStyle name="20% - Accent6 6 2 4" xfId="4003"/>
    <cellStyle name="20% - Accent6 6 2_Exh G" xfId="2654"/>
    <cellStyle name="20% - Accent6 6 3" xfId="328"/>
    <cellStyle name="20% - Accent6 6 3 2" xfId="1355"/>
    <cellStyle name="20% - Accent6 6 3 2 2" xfId="4884"/>
    <cellStyle name="20% - Accent6 6 3 2_Exh G" xfId="2659"/>
    <cellStyle name="20% - Accent6 6 3 3" xfId="4005"/>
    <cellStyle name="20% - Accent6 6 3_Exh G" xfId="2658"/>
    <cellStyle name="20% - Accent6 6 4" xfId="940"/>
    <cellStyle name="20% - Accent6 6 4 2" xfId="1864"/>
    <cellStyle name="20% - Accent6 6 4 2 2" xfId="5381"/>
    <cellStyle name="20% - Accent6 6 4 2_Exh G" xfId="2661"/>
    <cellStyle name="20% - Accent6 6 4 3" xfId="4502"/>
    <cellStyle name="20% - Accent6 6 4_Exh G" xfId="2660"/>
    <cellStyle name="20% - Accent6 6 5" xfId="1352"/>
    <cellStyle name="20% - Accent6 6 5 2" xfId="4881"/>
    <cellStyle name="20% - Accent6 6 5_Exh G" xfId="2662"/>
    <cellStyle name="20% - Accent6 6 6" xfId="4002"/>
    <cellStyle name="20% - Accent6 6_Exh G" xfId="2653"/>
    <cellStyle name="20% - Accent6 7" xfId="329"/>
    <cellStyle name="20% - Accent6 7 2" xfId="330"/>
    <cellStyle name="20% - Accent6 7 2 2" xfId="331"/>
    <cellStyle name="20% - Accent6 7 2 2 2" xfId="1358"/>
    <cellStyle name="20% - Accent6 7 2 2 2 2" xfId="4887"/>
    <cellStyle name="20% - Accent6 7 2 2 2_Exh G" xfId="2666"/>
    <cellStyle name="20% - Accent6 7 2 2 3" xfId="4008"/>
    <cellStyle name="20% - Accent6 7 2 2_Exh G" xfId="2665"/>
    <cellStyle name="20% - Accent6 7 2 3" xfId="1357"/>
    <cellStyle name="20% - Accent6 7 2 3 2" xfId="4886"/>
    <cellStyle name="20% - Accent6 7 2 3_Exh G" xfId="2667"/>
    <cellStyle name="20% - Accent6 7 2 4" xfId="4007"/>
    <cellStyle name="20% - Accent6 7 2_Exh G" xfId="2664"/>
    <cellStyle name="20% - Accent6 7 3" xfId="332"/>
    <cellStyle name="20% - Accent6 7 3 2" xfId="1359"/>
    <cellStyle name="20% - Accent6 7 3 2 2" xfId="4888"/>
    <cellStyle name="20% - Accent6 7 3 2_Exh G" xfId="2669"/>
    <cellStyle name="20% - Accent6 7 3 3" xfId="4009"/>
    <cellStyle name="20% - Accent6 7 3_Exh G" xfId="2668"/>
    <cellStyle name="20% - Accent6 7 4" xfId="941"/>
    <cellStyle name="20% - Accent6 7 4 2" xfId="1865"/>
    <cellStyle name="20% - Accent6 7 4 2 2" xfId="5382"/>
    <cellStyle name="20% - Accent6 7 4 2_Exh G" xfId="2671"/>
    <cellStyle name="20% - Accent6 7 4 3" xfId="4503"/>
    <cellStyle name="20% - Accent6 7 4_Exh G" xfId="2670"/>
    <cellStyle name="20% - Accent6 7 5" xfId="1356"/>
    <cellStyle name="20% - Accent6 7 5 2" xfId="4885"/>
    <cellStyle name="20% - Accent6 7 5_Exh G" xfId="2672"/>
    <cellStyle name="20% - Accent6 7 6" xfId="4006"/>
    <cellStyle name="20% - Accent6 7_Exh G" xfId="2663"/>
    <cellStyle name="20% - Accent6 8" xfId="333"/>
    <cellStyle name="20% - Accent6 8 2" xfId="334"/>
    <cellStyle name="20% - Accent6 8 2 2" xfId="335"/>
    <cellStyle name="20% - Accent6 8 2 2 2" xfId="1362"/>
    <cellStyle name="20% - Accent6 8 2 2 2 2" xfId="4891"/>
    <cellStyle name="20% - Accent6 8 2 2 2_Exh G" xfId="2676"/>
    <cellStyle name="20% - Accent6 8 2 2 3" xfId="4012"/>
    <cellStyle name="20% - Accent6 8 2 2_Exh G" xfId="2675"/>
    <cellStyle name="20% - Accent6 8 2 3" xfId="1361"/>
    <cellStyle name="20% - Accent6 8 2 3 2" xfId="4890"/>
    <cellStyle name="20% - Accent6 8 2 3_Exh G" xfId="2677"/>
    <cellStyle name="20% - Accent6 8 2 4" xfId="4011"/>
    <cellStyle name="20% - Accent6 8 2_Exh G" xfId="2674"/>
    <cellStyle name="20% - Accent6 8 3" xfId="336"/>
    <cellStyle name="20% - Accent6 8 3 2" xfId="1363"/>
    <cellStyle name="20% - Accent6 8 3 2 2" xfId="4892"/>
    <cellStyle name="20% - Accent6 8 3 2_Exh G" xfId="2679"/>
    <cellStyle name="20% - Accent6 8 3 3" xfId="4013"/>
    <cellStyle name="20% - Accent6 8 3_Exh G" xfId="2678"/>
    <cellStyle name="20% - Accent6 8 4" xfId="942"/>
    <cellStyle name="20% - Accent6 8 4 2" xfId="1866"/>
    <cellStyle name="20% - Accent6 8 4 2 2" xfId="5383"/>
    <cellStyle name="20% - Accent6 8 4 2_Exh G" xfId="2681"/>
    <cellStyle name="20% - Accent6 8 4 3" xfId="4504"/>
    <cellStyle name="20% - Accent6 8 4_Exh G" xfId="2680"/>
    <cellStyle name="20% - Accent6 8 5" xfId="1360"/>
    <cellStyle name="20% - Accent6 8 5 2" xfId="4889"/>
    <cellStyle name="20% - Accent6 8 5_Exh G" xfId="2682"/>
    <cellStyle name="20% - Accent6 8 6" xfId="4010"/>
    <cellStyle name="20% - Accent6 8_Exh G" xfId="2673"/>
    <cellStyle name="20% - Accent6 9" xfId="337"/>
    <cellStyle name="20% - Accent6 9 2" xfId="338"/>
    <cellStyle name="20% - Accent6 9 2 2" xfId="339"/>
    <cellStyle name="20% - Accent6 9 2 2 2" xfId="1366"/>
    <cellStyle name="20% - Accent6 9 2 2 2 2" xfId="4895"/>
    <cellStyle name="20% - Accent6 9 2 2 2_Exh G" xfId="2686"/>
    <cellStyle name="20% - Accent6 9 2 2 3" xfId="4016"/>
    <cellStyle name="20% - Accent6 9 2 2_Exh G" xfId="2685"/>
    <cellStyle name="20% - Accent6 9 2 3" xfId="1365"/>
    <cellStyle name="20% - Accent6 9 2 3 2" xfId="4894"/>
    <cellStyle name="20% - Accent6 9 2 3_Exh G" xfId="2687"/>
    <cellStyle name="20% - Accent6 9 2 4" xfId="4015"/>
    <cellStyle name="20% - Accent6 9 2_Exh G" xfId="2684"/>
    <cellStyle name="20% - Accent6 9 3" xfId="340"/>
    <cellStyle name="20% - Accent6 9 3 2" xfId="1367"/>
    <cellStyle name="20% - Accent6 9 3 2 2" xfId="4896"/>
    <cellStyle name="20% - Accent6 9 3 2_Exh G" xfId="2689"/>
    <cellStyle name="20% - Accent6 9 3 3" xfId="4017"/>
    <cellStyle name="20% - Accent6 9 3_Exh G" xfId="2688"/>
    <cellStyle name="20% - Accent6 9 4" xfId="943"/>
    <cellStyle name="20% - Accent6 9 4 2" xfId="1867"/>
    <cellStyle name="20% - Accent6 9 4 2 2" xfId="5384"/>
    <cellStyle name="20% - Accent6 9 4 2_Exh G" xfId="2691"/>
    <cellStyle name="20% - Accent6 9 4 3" xfId="4505"/>
    <cellStyle name="20% - Accent6 9 4_Exh G" xfId="2690"/>
    <cellStyle name="20% - Accent6 9 5" xfId="1364"/>
    <cellStyle name="20% - Accent6 9 5 2" xfId="4893"/>
    <cellStyle name="20% - Accent6 9 5_Exh G" xfId="2692"/>
    <cellStyle name="20% - Accent6 9 6" xfId="4014"/>
    <cellStyle name="20% - Accent6 9_Exh G" xfId="2683"/>
    <cellStyle name="40% - Accent1 10" xfId="341"/>
    <cellStyle name="40% - Accent1 10 2" xfId="342"/>
    <cellStyle name="40% - Accent1 10 2 2" xfId="343"/>
    <cellStyle name="40% - Accent1 10 2 2 2" xfId="1370"/>
    <cellStyle name="40% - Accent1 10 2 2 2 2" xfId="4899"/>
    <cellStyle name="40% - Accent1 10 2 2 2_Exh G" xfId="2696"/>
    <cellStyle name="40% - Accent1 10 2 2 3" xfId="4020"/>
    <cellStyle name="40% - Accent1 10 2 2_Exh G" xfId="2695"/>
    <cellStyle name="40% - Accent1 10 2 3" xfId="1369"/>
    <cellStyle name="40% - Accent1 10 2 3 2" xfId="4898"/>
    <cellStyle name="40% - Accent1 10 2 3_Exh G" xfId="2697"/>
    <cellStyle name="40% - Accent1 10 2 4" xfId="4019"/>
    <cellStyle name="40% - Accent1 10 2_Exh G" xfId="2694"/>
    <cellStyle name="40% - Accent1 10 3" xfId="344"/>
    <cellStyle name="40% - Accent1 10 3 2" xfId="1371"/>
    <cellStyle name="40% - Accent1 10 3 2 2" xfId="4900"/>
    <cellStyle name="40% - Accent1 10 3 2_Exh G" xfId="2699"/>
    <cellStyle name="40% - Accent1 10 3 3" xfId="4021"/>
    <cellStyle name="40% - Accent1 10 3_Exh G" xfId="2698"/>
    <cellStyle name="40% - Accent1 10 4" xfId="944"/>
    <cellStyle name="40% - Accent1 10 5" xfId="1368"/>
    <cellStyle name="40% - Accent1 10 5 2" xfId="4897"/>
    <cellStyle name="40% - Accent1 10 5_Exh G" xfId="2700"/>
    <cellStyle name="40% - Accent1 10 6" xfId="4018"/>
    <cellStyle name="40% - Accent1 10_Exh G" xfId="2693"/>
    <cellStyle name="40% - Accent1 11" xfId="345"/>
    <cellStyle name="40% - Accent1 11 2" xfId="346"/>
    <cellStyle name="40% - Accent1 11 2 2" xfId="347"/>
    <cellStyle name="40% - Accent1 11 2 2 2" xfId="1374"/>
    <cellStyle name="40% - Accent1 11 2 2 2 2" xfId="4903"/>
    <cellStyle name="40% - Accent1 11 2 2 2_Exh G" xfId="2704"/>
    <cellStyle name="40% - Accent1 11 2 2 3" xfId="4024"/>
    <cellStyle name="40% - Accent1 11 2 2_Exh G" xfId="2703"/>
    <cellStyle name="40% - Accent1 11 2 3" xfId="1373"/>
    <cellStyle name="40% - Accent1 11 2 3 2" xfId="4902"/>
    <cellStyle name="40% - Accent1 11 2 3_Exh G" xfId="2705"/>
    <cellStyle name="40% - Accent1 11 2 4" xfId="4023"/>
    <cellStyle name="40% - Accent1 11 2_Exh G" xfId="2702"/>
    <cellStyle name="40% - Accent1 11 3" xfId="348"/>
    <cellStyle name="40% - Accent1 11 3 2" xfId="1375"/>
    <cellStyle name="40% - Accent1 11 3 2 2" xfId="4904"/>
    <cellStyle name="40% - Accent1 11 3 2_Exh G" xfId="2707"/>
    <cellStyle name="40% - Accent1 11 3 3" xfId="4025"/>
    <cellStyle name="40% - Accent1 11 3_Exh G" xfId="2706"/>
    <cellStyle name="40% - Accent1 11 4" xfId="1372"/>
    <cellStyle name="40% - Accent1 11 4 2" xfId="4901"/>
    <cellStyle name="40% - Accent1 11 4_Exh G" xfId="2708"/>
    <cellStyle name="40% - Accent1 11 5" xfId="4022"/>
    <cellStyle name="40% - Accent1 11_Exh G" xfId="2701"/>
    <cellStyle name="40% - Accent1 12" xfId="349"/>
    <cellStyle name="40% - Accent1 12 2" xfId="350"/>
    <cellStyle name="40% - Accent1 12 2 2" xfId="351"/>
    <cellStyle name="40% - Accent1 12 2 2 2" xfId="1378"/>
    <cellStyle name="40% - Accent1 12 2 2 2 2" xfId="4907"/>
    <cellStyle name="40% - Accent1 12 2 2 2_Exh G" xfId="2712"/>
    <cellStyle name="40% - Accent1 12 2 2 3" xfId="4028"/>
    <cellStyle name="40% - Accent1 12 2 2_Exh G" xfId="2711"/>
    <cellStyle name="40% - Accent1 12 2 3" xfId="1377"/>
    <cellStyle name="40% - Accent1 12 2 3 2" xfId="4906"/>
    <cellStyle name="40% - Accent1 12 2 3_Exh G" xfId="2713"/>
    <cellStyle name="40% - Accent1 12 2 4" xfId="4027"/>
    <cellStyle name="40% - Accent1 12 2_Exh G" xfId="2710"/>
    <cellStyle name="40% - Accent1 12 3" xfId="352"/>
    <cellStyle name="40% - Accent1 12 3 2" xfId="1379"/>
    <cellStyle name="40% - Accent1 12 3 2 2" xfId="4908"/>
    <cellStyle name="40% - Accent1 12 3 2_Exh G" xfId="2715"/>
    <cellStyle name="40% - Accent1 12 3 3" xfId="4029"/>
    <cellStyle name="40% - Accent1 12 3_Exh G" xfId="2714"/>
    <cellStyle name="40% - Accent1 12 4" xfId="1376"/>
    <cellStyle name="40% - Accent1 12 4 2" xfId="4905"/>
    <cellStyle name="40% - Accent1 12 4_Exh G" xfId="2716"/>
    <cellStyle name="40% - Accent1 12 5" xfId="4026"/>
    <cellStyle name="40% - Accent1 12_Exh G" xfId="2709"/>
    <cellStyle name="40% - Accent1 13" xfId="353"/>
    <cellStyle name="40% - Accent1 13 2" xfId="354"/>
    <cellStyle name="40% - Accent1 13 2 2" xfId="355"/>
    <cellStyle name="40% - Accent1 13 2 2 2" xfId="1382"/>
    <cellStyle name="40% - Accent1 13 2 2 2 2" xfId="4911"/>
    <cellStyle name="40% - Accent1 13 2 2 2_Exh G" xfId="2720"/>
    <cellStyle name="40% - Accent1 13 2 2 3" xfId="4032"/>
    <cellStyle name="40% - Accent1 13 2 2_Exh G" xfId="2719"/>
    <cellStyle name="40% - Accent1 13 2 3" xfId="1381"/>
    <cellStyle name="40% - Accent1 13 2 3 2" xfId="4910"/>
    <cellStyle name="40% - Accent1 13 2 3_Exh G" xfId="2721"/>
    <cellStyle name="40% - Accent1 13 2 4" xfId="4031"/>
    <cellStyle name="40% - Accent1 13 2_Exh G" xfId="2718"/>
    <cellStyle name="40% - Accent1 13 3" xfId="356"/>
    <cellStyle name="40% - Accent1 13 3 2" xfId="1383"/>
    <cellStyle name="40% - Accent1 13 3 2 2" xfId="4912"/>
    <cellStyle name="40% - Accent1 13 3 2_Exh G" xfId="2723"/>
    <cellStyle name="40% - Accent1 13 3 3" xfId="4033"/>
    <cellStyle name="40% - Accent1 13 3_Exh G" xfId="2722"/>
    <cellStyle name="40% - Accent1 13 4" xfId="1380"/>
    <cellStyle name="40% - Accent1 13 4 2" xfId="4909"/>
    <cellStyle name="40% - Accent1 13 4_Exh G" xfId="2724"/>
    <cellStyle name="40% - Accent1 13 5" xfId="4030"/>
    <cellStyle name="40% - Accent1 13_Exh G" xfId="2717"/>
    <cellStyle name="40% - Accent1 14" xfId="357"/>
    <cellStyle name="40% - Accent1 14 2" xfId="358"/>
    <cellStyle name="40% - Accent1 14 2 2" xfId="1385"/>
    <cellStyle name="40% - Accent1 14 2 2 2" xfId="4914"/>
    <cellStyle name="40% - Accent1 14 2 2_Exh G" xfId="2727"/>
    <cellStyle name="40% - Accent1 14 2 3" xfId="4035"/>
    <cellStyle name="40% - Accent1 14 2_Exh G" xfId="2726"/>
    <cellStyle name="40% - Accent1 14 3" xfId="1384"/>
    <cellStyle name="40% - Accent1 14 3 2" xfId="4913"/>
    <cellStyle name="40% - Accent1 14 3_Exh G" xfId="2728"/>
    <cellStyle name="40% - Accent1 14 4" xfId="4034"/>
    <cellStyle name="40% - Accent1 14_Exh G" xfId="2725"/>
    <cellStyle name="40% - Accent1 15" xfId="359"/>
    <cellStyle name="40% - Accent1 15 2" xfId="1386"/>
    <cellStyle name="40% - Accent1 15 2 2" xfId="4915"/>
    <cellStyle name="40% - Accent1 15 2_Exh G" xfId="2730"/>
    <cellStyle name="40% - Accent1 15 3" xfId="4036"/>
    <cellStyle name="40% - Accent1 15_Exh G" xfId="2729"/>
    <cellStyle name="40% - Accent1 16" xfId="859"/>
    <cellStyle name="40% - Accent1 16 2" xfId="1797"/>
    <cellStyle name="40% - Accent1 16 2 2" xfId="5317"/>
    <cellStyle name="40% - Accent1 16 2_Exh G" xfId="2732"/>
    <cellStyle name="40% - Accent1 16 3" xfId="4438"/>
    <cellStyle name="40% - Accent1 16_Exh G" xfId="2731"/>
    <cellStyle name="40% - Accent1 2" xfId="360"/>
    <cellStyle name="40% - Accent1 2 2" xfId="361"/>
    <cellStyle name="40% - Accent1 2 2 2" xfId="362"/>
    <cellStyle name="40% - Accent1 2 2 2 2" xfId="1389"/>
    <cellStyle name="40% - Accent1 2 2 2 2 2" xfId="4918"/>
    <cellStyle name="40% - Accent1 2 2 2 2_Exh G" xfId="2736"/>
    <cellStyle name="40% - Accent1 2 2 2 3" xfId="4039"/>
    <cellStyle name="40% - Accent1 2 2 2_Exh G" xfId="2735"/>
    <cellStyle name="40% - Accent1 2 2 3" xfId="946"/>
    <cellStyle name="40% - Accent1 2 2 3 2" xfId="1869"/>
    <cellStyle name="40% - Accent1 2 2 3 2 2" xfId="5386"/>
    <cellStyle name="40% - Accent1 2 2 3 2_Exh G" xfId="2738"/>
    <cellStyle name="40% - Accent1 2 2 3 3" xfId="4507"/>
    <cellStyle name="40% - Accent1 2 2 3_Exh G" xfId="2737"/>
    <cellStyle name="40% - Accent1 2 2 4" xfId="1388"/>
    <cellStyle name="40% - Accent1 2 2 4 2" xfId="4917"/>
    <cellStyle name="40% - Accent1 2 2 4_Exh G" xfId="2739"/>
    <cellStyle name="40% - Accent1 2 2 5" xfId="4038"/>
    <cellStyle name="40% - Accent1 2 2_Exh G" xfId="2734"/>
    <cellStyle name="40% - Accent1 2 3" xfId="363"/>
    <cellStyle name="40% - Accent1 2 3 2" xfId="1390"/>
    <cellStyle name="40% - Accent1 2 3 2 2" xfId="4919"/>
    <cellStyle name="40% - Accent1 2 3 2_Exh G" xfId="2741"/>
    <cellStyle name="40% - Accent1 2 3 3" xfId="4040"/>
    <cellStyle name="40% - Accent1 2 3_Exh G" xfId="2740"/>
    <cellStyle name="40% - Accent1 2 4" xfId="945"/>
    <cellStyle name="40% - Accent1 2 4 2" xfId="1868"/>
    <cellStyle name="40% - Accent1 2 4 2 2" xfId="5385"/>
    <cellStyle name="40% - Accent1 2 4 2_Exh G" xfId="2743"/>
    <cellStyle name="40% - Accent1 2 4 3" xfId="4506"/>
    <cellStyle name="40% - Accent1 2 4_Exh G" xfId="2742"/>
    <cellStyle name="40% - Accent1 2 5" xfId="1387"/>
    <cellStyle name="40% - Accent1 2 5 2" xfId="4916"/>
    <cellStyle name="40% - Accent1 2 5_Exh G" xfId="2744"/>
    <cellStyle name="40% - Accent1 2 6" xfId="4037"/>
    <cellStyle name="40% - Accent1 2_Exh G" xfId="2733"/>
    <cellStyle name="40% - Accent1 3" xfId="364"/>
    <cellStyle name="40% - Accent1 3 2" xfId="365"/>
    <cellStyle name="40% - Accent1 3 2 2" xfId="366"/>
    <cellStyle name="40% - Accent1 3 2 2 2" xfId="1393"/>
    <cellStyle name="40% - Accent1 3 2 2 2 2" xfId="4922"/>
    <cellStyle name="40% - Accent1 3 2 2 2_Exh G" xfId="2748"/>
    <cellStyle name="40% - Accent1 3 2 2 3" xfId="4043"/>
    <cellStyle name="40% - Accent1 3 2 2_Exh G" xfId="2747"/>
    <cellStyle name="40% - Accent1 3 2 3" xfId="948"/>
    <cellStyle name="40% - Accent1 3 2 3 2" xfId="1871"/>
    <cellStyle name="40% - Accent1 3 2 3 2 2" xfId="5388"/>
    <cellStyle name="40% - Accent1 3 2 3 2_Exh G" xfId="2750"/>
    <cellStyle name="40% - Accent1 3 2 3 3" xfId="4509"/>
    <cellStyle name="40% - Accent1 3 2 3_Exh G" xfId="2749"/>
    <cellStyle name="40% - Accent1 3 2 4" xfId="1392"/>
    <cellStyle name="40% - Accent1 3 2 4 2" xfId="4921"/>
    <cellStyle name="40% - Accent1 3 2 4_Exh G" xfId="2751"/>
    <cellStyle name="40% - Accent1 3 2 5" xfId="4042"/>
    <cellStyle name="40% - Accent1 3 2_Exh G" xfId="2746"/>
    <cellStyle name="40% - Accent1 3 3" xfId="367"/>
    <cellStyle name="40% - Accent1 3 3 2" xfId="1394"/>
    <cellStyle name="40% - Accent1 3 3 2 2" xfId="4923"/>
    <cellStyle name="40% - Accent1 3 3 2_Exh G" xfId="2753"/>
    <cellStyle name="40% - Accent1 3 3 3" xfId="4044"/>
    <cellStyle name="40% - Accent1 3 3_Exh G" xfId="2752"/>
    <cellStyle name="40% - Accent1 3 4" xfId="947"/>
    <cellStyle name="40% - Accent1 3 4 2" xfId="1870"/>
    <cellStyle name="40% - Accent1 3 4 2 2" xfId="5387"/>
    <cellStyle name="40% - Accent1 3 4 2_Exh G" xfId="2755"/>
    <cellStyle name="40% - Accent1 3 4 3" xfId="4508"/>
    <cellStyle name="40% - Accent1 3 4_Exh G" xfId="2754"/>
    <cellStyle name="40% - Accent1 3 5" xfId="1391"/>
    <cellStyle name="40% - Accent1 3 5 2" xfId="4920"/>
    <cellStyle name="40% - Accent1 3 5_Exh G" xfId="2756"/>
    <cellStyle name="40% - Accent1 3 6" xfId="4041"/>
    <cellStyle name="40% - Accent1 3_Exh G" xfId="2745"/>
    <cellStyle name="40% - Accent1 4" xfId="368"/>
    <cellStyle name="40% - Accent1 4 2" xfId="369"/>
    <cellStyle name="40% - Accent1 4 2 2" xfId="370"/>
    <cellStyle name="40% - Accent1 4 2 2 2" xfId="1397"/>
    <cellStyle name="40% - Accent1 4 2 2 2 2" xfId="4926"/>
    <cellStyle name="40% - Accent1 4 2 2 2_Exh G" xfId="2760"/>
    <cellStyle name="40% - Accent1 4 2 2 3" xfId="4047"/>
    <cellStyle name="40% - Accent1 4 2 2_Exh G" xfId="2759"/>
    <cellStyle name="40% - Accent1 4 2 3" xfId="950"/>
    <cellStyle name="40% - Accent1 4 2 3 2" xfId="1873"/>
    <cellStyle name="40% - Accent1 4 2 3 2 2" xfId="5390"/>
    <cellStyle name="40% - Accent1 4 2 3 2_Exh G" xfId="2762"/>
    <cellStyle name="40% - Accent1 4 2 3 3" xfId="4511"/>
    <cellStyle name="40% - Accent1 4 2 3_Exh G" xfId="2761"/>
    <cellStyle name="40% - Accent1 4 2 4" xfId="1396"/>
    <cellStyle name="40% - Accent1 4 2 4 2" xfId="4925"/>
    <cellStyle name="40% - Accent1 4 2 4_Exh G" xfId="2763"/>
    <cellStyle name="40% - Accent1 4 2 5" xfId="4046"/>
    <cellStyle name="40% - Accent1 4 2_Exh G" xfId="2758"/>
    <cellStyle name="40% - Accent1 4 3" xfId="371"/>
    <cellStyle name="40% - Accent1 4 3 2" xfId="1398"/>
    <cellStyle name="40% - Accent1 4 3 2 2" xfId="4927"/>
    <cellStyle name="40% - Accent1 4 3 2_Exh G" xfId="2765"/>
    <cellStyle name="40% - Accent1 4 3 3" xfId="4048"/>
    <cellStyle name="40% - Accent1 4 3_Exh G" xfId="2764"/>
    <cellStyle name="40% - Accent1 4 4" xfId="949"/>
    <cellStyle name="40% - Accent1 4 4 2" xfId="1872"/>
    <cellStyle name="40% - Accent1 4 4 2 2" xfId="5389"/>
    <cellStyle name="40% - Accent1 4 4 2_Exh G" xfId="2767"/>
    <cellStyle name="40% - Accent1 4 4 3" xfId="4510"/>
    <cellStyle name="40% - Accent1 4 4_Exh G" xfId="2766"/>
    <cellStyle name="40% - Accent1 4 5" xfId="1395"/>
    <cellStyle name="40% - Accent1 4 5 2" xfId="4924"/>
    <cellStyle name="40% - Accent1 4 5_Exh G" xfId="2768"/>
    <cellStyle name="40% - Accent1 4 6" xfId="4045"/>
    <cellStyle name="40% - Accent1 4_Exh G" xfId="2757"/>
    <cellStyle name="40% - Accent1 5" xfId="372"/>
    <cellStyle name="40% - Accent1 5 2" xfId="373"/>
    <cellStyle name="40% - Accent1 5 2 2" xfId="374"/>
    <cellStyle name="40% - Accent1 5 2 2 2" xfId="1401"/>
    <cellStyle name="40% - Accent1 5 2 2 2 2" xfId="4930"/>
    <cellStyle name="40% - Accent1 5 2 2 2_Exh G" xfId="2772"/>
    <cellStyle name="40% - Accent1 5 2 2 3" xfId="4051"/>
    <cellStyle name="40% - Accent1 5 2 2_Exh G" xfId="2771"/>
    <cellStyle name="40% - Accent1 5 2 3" xfId="1400"/>
    <cellStyle name="40% - Accent1 5 2 3 2" xfId="4929"/>
    <cellStyle name="40% - Accent1 5 2 3_Exh G" xfId="2773"/>
    <cellStyle name="40% - Accent1 5 2 4" xfId="4050"/>
    <cellStyle name="40% - Accent1 5 2_Exh G" xfId="2770"/>
    <cellStyle name="40% - Accent1 5 3" xfId="375"/>
    <cellStyle name="40% - Accent1 5 3 2" xfId="1402"/>
    <cellStyle name="40% - Accent1 5 3 2 2" xfId="4931"/>
    <cellStyle name="40% - Accent1 5 3 2_Exh G" xfId="2775"/>
    <cellStyle name="40% - Accent1 5 3 3" xfId="4052"/>
    <cellStyle name="40% - Accent1 5 3_Exh G" xfId="2774"/>
    <cellStyle name="40% - Accent1 5 4" xfId="951"/>
    <cellStyle name="40% - Accent1 5 5" xfId="1399"/>
    <cellStyle name="40% - Accent1 5 5 2" xfId="4928"/>
    <cellStyle name="40% - Accent1 5 5_Exh G" xfId="2776"/>
    <cellStyle name="40% - Accent1 5 6" xfId="4049"/>
    <cellStyle name="40% - Accent1 5_Exh G" xfId="2769"/>
    <cellStyle name="40% - Accent1 6" xfId="376"/>
    <cellStyle name="40% - Accent1 6 2" xfId="377"/>
    <cellStyle name="40% - Accent1 6 2 2" xfId="378"/>
    <cellStyle name="40% - Accent1 6 2 2 2" xfId="1405"/>
    <cellStyle name="40% - Accent1 6 2 2 2 2" xfId="4934"/>
    <cellStyle name="40% - Accent1 6 2 2 2_Exh G" xfId="2780"/>
    <cellStyle name="40% - Accent1 6 2 2 3" xfId="4055"/>
    <cellStyle name="40% - Accent1 6 2 2_Exh G" xfId="2779"/>
    <cellStyle name="40% - Accent1 6 2 3" xfId="1404"/>
    <cellStyle name="40% - Accent1 6 2 3 2" xfId="4933"/>
    <cellStyle name="40% - Accent1 6 2 3_Exh G" xfId="2781"/>
    <cellStyle name="40% - Accent1 6 2 4" xfId="4054"/>
    <cellStyle name="40% - Accent1 6 2_Exh G" xfId="2778"/>
    <cellStyle name="40% - Accent1 6 3" xfId="379"/>
    <cellStyle name="40% - Accent1 6 3 2" xfId="1406"/>
    <cellStyle name="40% - Accent1 6 3 2 2" xfId="4935"/>
    <cellStyle name="40% - Accent1 6 3 2_Exh G" xfId="2783"/>
    <cellStyle name="40% - Accent1 6 3 3" xfId="4056"/>
    <cellStyle name="40% - Accent1 6 3_Exh G" xfId="2782"/>
    <cellStyle name="40% - Accent1 6 4" xfId="952"/>
    <cellStyle name="40% - Accent1 6 4 2" xfId="1874"/>
    <cellStyle name="40% - Accent1 6 4 2 2" xfId="5391"/>
    <cellStyle name="40% - Accent1 6 4 2_Exh G" xfId="2785"/>
    <cellStyle name="40% - Accent1 6 4 3" xfId="4512"/>
    <cellStyle name="40% - Accent1 6 4_Exh G" xfId="2784"/>
    <cellStyle name="40% - Accent1 6 5" xfId="1403"/>
    <cellStyle name="40% - Accent1 6 5 2" xfId="4932"/>
    <cellStyle name="40% - Accent1 6 5_Exh G" xfId="2786"/>
    <cellStyle name="40% - Accent1 6 6" xfId="4053"/>
    <cellStyle name="40% - Accent1 6_Exh G" xfId="2777"/>
    <cellStyle name="40% - Accent1 7" xfId="380"/>
    <cellStyle name="40% - Accent1 7 2" xfId="381"/>
    <cellStyle name="40% - Accent1 7 2 2" xfId="382"/>
    <cellStyle name="40% - Accent1 7 2 2 2" xfId="1409"/>
    <cellStyle name="40% - Accent1 7 2 2 2 2" xfId="4938"/>
    <cellStyle name="40% - Accent1 7 2 2 2_Exh G" xfId="2790"/>
    <cellStyle name="40% - Accent1 7 2 2 3" xfId="4059"/>
    <cellStyle name="40% - Accent1 7 2 2_Exh G" xfId="2789"/>
    <cellStyle name="40% - Accent1 7 2 3" xfId="1408"/>
    <cellStyle name="40% - Accent1 7 2 3 2" xfId="4937"/>
    <cellStyle name="40% - Accent1 7 2 3_Exh G" xfId="2791"/>
    <cellStyle name="40% - Accent1 7 2 4" xfId="4058"/>
    <cellStyle name="40% - Accent1 7 2_Exh G" xfId="2788"/>
    <cellStyle name="40% - Accent1 7 3" xfId="383"/>
    <cellStyle name="40% - Accent1 7 3 2" xfId="1410"/>
    <cellStyle name="40% - Accent1 7 3 2 2" xfId="4939"/>
    <cellStyle name="40% - Accent1 7 3 2_Exh G" xfId="2793"/>
    <cellStyle name="40% - Accent1 7 3 3" xfId="4060"/>
    <cellStyle name="40% - Accent1 7 3_Exh G" xfId="2792"/>
    <cellStyle name="40% - Accent1 7 4" xfId="953"/>
    <cellStyle name="40% - Accent1 7 4 2" xfId="1875"/>
    <cellStyle name="40% - Accent1 7 4 2 2" xfId="5392"/>
    <cellStyle name="40% - Accent1 7 4 2_Exh G" xfId="2795"/>
    <cellStyle name="40% - Accent1 7 4 3" xfId="4513"/>
    <cellStyle name="40% - Accent1 7 4_Exh G" xfId="2794"/>
    <cellStyle name="40% - Accent1 7 5" xfId="1407"/>
    <cellStyle name="40% - Accent1 7 5 2" xfId="4936"/>
    <cellStyle name="40% - Accent1 7 5_Exh G" xfId="2796"/>
    <cellStyle name="40% - Accent1 7 6" xfId="4057"/>
    <cellStyle name="40% - Accent1 7_Exh G" xfId="2787"/>
    <cellStyle name="40% - Accent1 8" xfId="384"/>
    <cellStyle name="40% - Accent1 8 2" xfId="385"/>
    <cellStyle name="40% - Accent1 8 2 2" xfId="386"/>
    <cellStyle name="40% - Accent1 8 2 2 2" xfId="1413"/>
    <cellStyle name="40% - Accent1 8 2 2 2 2" xfId="4942"/>
    <cellStyle name="40% - Accent1 8 2 2 2_Exh G" xfId="2800"/>
    <cellStyle name="40% - Accent1 8 2 2 3" xfId="4063"/>
    <cellStyle name="40% - Accent1 8 2 2_Exh G" xfId="2799"/>
    <cellStyle name="40% - Accent1 8 2 3" xfId="1412"/>
    <cellStyle name="40% - Accent1 8 2 3 2" xfId="4941"/>
    <cellStyle name="40% - Accent1 8 2 3_Exh G" xfId="2801"/>
    <cellStyle name="40% - Accent1 8 2 4" xfId="4062"/>
    <cellStyle name="40% - Accent1 8 2_Exh G" xfId="2798"/>
    <cellStyle name="40% - Accent1 8 3" xfId="387"/>
    <cellStyle name="40% - Accent1 8 3 2" xfId="1414"/>
    <cellStyle name="40% - Accent1 8 3 2 2" xfId="4943"/>
    <cellStyle name="40% - Accent1 8 3 2_Exh G" xfId="2803"/>
    <cellStyle name="40% - Accent1 8 3 3" xfId="4064"/>
    <cellStyle name="40% - Accent1 8 3_Exh G" xfId="2802"/>
    <cellStyle name="40% - Accent1 8 4" xfId="954"/>
    <cellStyle name="40% - Accent1 8 4 2" xfId="1876"/>
    <cellStyle name="40% - Accent1 8 4 2 2" xfId="5393"/>
    <cellStyle name="40% - Accent1 8 4 2_Exh G" xfId="2805"/>
    <cellStyle name="40% - Accent1 8 4 3" xfId="4514"/>
    <cellStyle name="40% - Accent1 8 4_Exh G" xfId="2804"/>
    <cellStyle name="40% - Accent1 8 5" xfId="1411"/>
    <cellStyle name="40% - Accent1 8 5 2" xfId="4940"/>
    <cellStyle name="40% - Accent1 8 5_Exh G" xfId="2806"/>
    <cellStyle name="40% - Accent1 8 6" xfId="4061"/>
    <cellStyle name="40% - Accent1 8_Exh G" xfId="2797"/>
    <cellStyle name="40% - Accent1 9" xfId="388"/>
    <cellStyle name="40% - Accent1 9 2" xfId="389"/>
    <cellStyle name="40% - Accent1 9 2 2" xfId="390"/>
    <cellStyle name="40% - Accent1 9 2 2 2" xfId="1417"/>
    <cellStyle name="40% - Accent1 9 2 2 2 2" xfId="4946"/>
    <cellStyle name="40% - Accent1 9 2 2 2_Exh G" xfId="2810"/>
    <cellStyle name="40% - Accent1 9 2 2 3" xfId="4067"/>
    <cellStyle name="40% - Accent1 9 2 2_Exh G" xfId="2809"/>
    <cellStyle name="40% - Accent1 9 2 3" xfId="1416"/>
    <cellStyle name="40% - Accent1 9 2 3 2" xfId="4945"/>
    <cellStyle name="40% - Accent1 9 2 3_Exh G" xfId="2811"/>
    <cellStyle name="40% - Accent1 9 2 4" xfId="4066"/>
    <cellStyle name="40% - Accent1 9 2_Exh G" xfId="2808"/>
    <cellStyle name="40% - Accent1 9 3" xfId="391"/>
    <cellStyle name="40% - Accent1 9 3 2" xfId="1418"/>
    <cellStyle name="40% - Accent1 9 3 2 2" xfId="4947"/>
    <cellStyle name="40% - Accent1 9 3 2_Exh G" xfId="2813"/>
    <cellStyle name="40% - Accent1 9 3 3" xfId="4068"/>
    <cellStyle name="40% - Accent1 9 3_Exh G" xfId="2812"/>
    <cellStyle name="40% - Accent1 9 4" xfId="955"/>
    <cellStyle name="40% - Accent1 9 4 2" xfId="1877"/>
    <cellStyle name="40% - Accent1 9 4 2 2" xfId="5394"/>
    <cellStyle name="40% - Accent1 9 4 2_Exh G" xfId="2815"/>
    <cellStyle name="40% - Accent1 9 4 3" xfId="4515"/>
    <cellStyle name="40% - Accent1 9 4_Exh G" xfId="2814"/>
    <cellStyle name="40% - Accent1 9 5" xfId="1415"/>
    <cellStyle name="40% - Accent1 9 5 2" xfId="4944"/>
    <cellStyle name="40% - Accent1 9 5_Exh G" xfId="2816"/>
    <cellStyle name="40% - Accent1 9 6" xfId="4065"/>
    <cellStyle name="40% - Accent1 9_Exh G" xfId="2807"/>
    <cellStyle name="40% - Accent2 10" xfId="392"/>
    <cellStyle name="40% - Accent2 10 2" xfId="393"/>
    <cellStyle name="40% - Accent2 10 2 2" xfId="394"/>
    <cellStyle name="40% - Accent2 10 2 2 2" xfId="1421"/>
    <cellStyle name="40% - Accent2 10 2 2 2 2" xfId="4950"/>
    <cellStyle name="40% - Accent2 10 2 2 2_Exh G" xfId="2820"/>
    <cellStyle name="40% - Accent2 10 2 2 3" xfId="4071"/>
    <cellStyle name="40% - Accent2 10 2 2_Exh G" xfId="2819"/>
    <cellStyle name="40% - Accent2 10 2 3" xfId="1420"/>
    <cellStyle name="40% - Accent2 10 2 3 2" xfId="4949"/>
    <cellStyle name="40% - Accent2 10 2 3_Exh G" xfId="2821"/>
    <cellStyle name="40% - Accent2 10 2 4" xfId="4070"/>
    <cellStyle name="40% - Accent2 10 2_Exh G" xfId="2818"/>
    <cellStyle name="40% - Accent2 10 3" xfId="395"/>
    <cellStyle name="40% - Accent2 10 3 2" xfId="1422"/>
    <cellStyle name="40% - Accent2 10 3 2 2" xfId="4951"/>
    <cellStyle name="40% - Accent2 10 3 2_Exh G" xfId="2823"/>
    <cellStyle name="40% - Accent2 10 3 3" xfId="4072"/>
    <cellStyle name="40% - Accent2 10 3_Exh G" xfId="2822"/>
    <cellStyle name="40% - Accent2 10 4" xfId="956"/>
    <cellStyle name="40% - Accent2 10 5" xfId="1419"/>
    <cellStyle name="40% - Accent2 10 5 2" xfId="4948"/>
    <cellStyle name="40% - Accent2 10 5_Exh G" xfId="2824"/>
    <cellStyle name="40% - Accent2 10 6" xfId="4069"/>
    <cellStyle name="40% - Accent2 10_Exh G" xfId="2817"/>
    <cellStyle name="40% - Accent2 11" xfId="396"/>
    <cellStyle name="40% - Accent2 11 2" xfId="397"/>
    <cellStyle name="40% - Accent2 11 2 2" xfId="398"/>
    <cellStyle name="40% - Accent2 11 2 2 2" xfId="1425"/>
    <cellStyle name="40% - Accent2 11 2 2 2 2" xfId="4954"/>
    <cellStyle name="40% - Accent2 11 2 2 2_Exh G" xfId="2828"/>
    <cellStyle name="40% - Accent2 11 2 2 3" xfId="4075"/>
    <cellStyle name="40% - Accent2 11 2 2_Exh G" xfId="2827"/>
    <cellStyle name="40% - Accent2 11 2 3" xfId="1424"/>
    <cellStyle name="40% - Accent2 11 2 3 2" xfId="4953"/>
    <cellStyle name="40% - Accent2 11 2 3_Exh G" xfId="2829"/>
    <cellStyle name="40% - Accent2 11 2 4" xfId="4074"/>
    <cellStyle name="40% - Accent2 11 2_Exh G" xfId="2826"/>
    <cellStyle name="40% - Accent2 11 3" xfId="399"/>
    <cellStyle name="40% - Accent2 11 3 2" xfId="1426"/>
    <cellStyle name="40% - Accent2 11 3 2 2" xfId="4955"/>
    <cellStyle name="40% - Accent2 11 3 2_Exh G" xfId="2831"/>
    <cellStyle name="40% - Accent2 11 3 3" xfId="4076"/>
    <cellStyle name="40% - Accent2 11 3_Exh G" xfId="2830"/>
    <cellStyle name="40% - Accent2 11 4" xfId="1423"/>
    <cellStyle name="40% - Accent2 11 4 2" xfId="4952"/>
    <cellStyle name="40% - Accent2 11 4_Exh G" xfId="2832"/>
    <cellStyle name="40% - Accent2 11 5" xfId="4073"/>
    <cellStyle name="40% - Accent2 11_Exh G" xfId="2825"/>
    <cellStyle name="40% - Accent2 12" xfId="400"/>
    <cellStyle name="40% - Accent2 12 2" xfId="401"/>
    <cellStyle name="40% - Accent2 12 2 2" xfId="402"/>
    <cellStyle name="40% - Accent2 12 2 2 2" xfId="1429"/>
    <cellStyle name="40% - Accent2 12 2 2 2 2" xfId="4958"/>
    <cellStyle name="40% - Accent2 12 2 2 2_Exh G" xfId="2836"/>
    <cellStyle name="40% - Accent2 12 2 2 3" xfId="4079"/>
    <cellStyle name="40% - Accent2 12 2 2_Exh G" xfId="2835"/>
    <cellStyle name="40% - Accent2 12 2 3" xfId="1428"/>
    <cellStyle name="40% - Accent2 12 2 3 2" xfId="4957"/>
    <cellStyle name="40% - Accent2 12 2 3_Exh G" xfId="2837"/>
    <cellStyle name="40% - Accent2 12 2 4" xfId="4078"/>
    <cellStyle name="40% - Accent2 12 2_Exh G" xfId="2834"/>
    <cellStyle name="40% - Accent2 12 3" xfId="403"/>
    <cellStyle name="40% - Accent2 12 3 2" xfId="1430"/>
    <cellStyle name="40% - Accent2 12 3 2 2" xfId="4959"/>
    <cellStyle name="40% - Accent2 12 3 2_Exh G" xfId="2839"/>
    <cellStyle name="40% - Accent2 12 3 3" xfId="4080"/>
    <cellStyle name="40% - Accent2 12 3_Exh G" xfId="2838"/>
    <cellStyle name="40% - Accent2 12 4" xfId="1427"/>
    <cellStyle name="40% - Accent2 12 4 2" xfId="4956"/>
    <cellStyle name="40% - Accent2 12 4_Exh G" xfId="2840"/>
    <cellStyle name="40% - Accent2 12 5" xfId="4077"/>
    <cellStyle name="40% - Accent2 12_Exh G" xfId="2833"/>
    <cellStyle name="40% - Accent2 13" xfId="404"/>
    <cellStyle name="40% - Accent2 13 2" xfId="405"/>
    <cellStyle name="40% - Accent2 13 2 2" xfId="406"/>
    <cellStyle name="40% - Accent2 13 2 2 2" xfId="1433"/>
    <cellStyle name="40% - Accent2 13 2 2 2 2" xfId="4962"/>
    <cellStyle name="40% - Accent2 13 2 2 2_Exh G" xfId="2844"/>
    <cellStyle name="40% - Accent2 13 2 2 3" xfId="4083"/>
    <cellStyle name="40% - Accent2 13 2 2_Exh G" xfId="2843"/>
    <cellStyle name="40% - Accent2 13 2 3" xfId="1432"/>
    <cellStyle name="40% - Accent2 13 2 3 2" xfId="4961"/>
    <cellStyle name="40% - Accent2 13 2 3_Exh G" xfId="2845"/>
    <cellStyle name="40% - Accent2 13 2 4" xfId="4082"/>
    <cellStyle name="40% - Accent2 13 2_Exh G" xfId="2842"/>
    <cellStyle name="40% - Accent2 13 3" xfId="407"/>
    <cellStyle name="40% - Accent2 13 3 2" xfId="1434"/>
    <cellStyle name="40% - Accent2 13 3 2 2" xfId="4963"/>
    <cellStyle name="40% - Accent2 13 3 2_Exh G" xfId="2847"/>
    <cellStyle name="40% - Accent2 13 3 3" xfId="4084"/>
    <cellStyle name="40% - Accent2 13 3_Exh G" xfId="2846"/>
    <cellStyle name="40% - Accent2 13 4" xfId="1431"/>
    <cellStyle name="40% - Accent2 13 4 2" xfId="4960"/>
    <cellStyle name="40% - Accent2 13 4_Exh G" xfId="2848"/>
    <cellStyle name="40% - Accent2 13 5" xfId="4081"/>
    <cellStyle name="40% - Accent2 13_Exh G" xfId="2841"/>
    <cellStyle name="40% - Accent2 14" xfId="408"/>
    <cellStyle name="40% - Accent2 14 2" xfId="409"/>
    <cellStyle name="40% - Accent2 14 2 2" xfId="1436"/>
    <cellStyle name="40% - Accent2 14 2 2 2" xfId="4965"/>
    <cellStyle name="40% - Accent2 14 2 2_Exh G" xfId="2851"/>
    <cellStyle name="40% - Accent2 14 2 3" xfId="4086"/>
    <cellStyle name="40% - Accent2 14 2_Exh G" xfId="2850"/>
    <cellStyle name="40% - Accent2 14 3" xfId="1435"/>
    <cellStyle name="40% - Accent2 14 3 2" xfId="4964"/>
    <cellStyle name="40% - Accent2 14 3_Exh G" xfId="2852"/>
    <cellStyle name="40% - Accent2 14 4" xfId="4085"/>
    <cellStyle name="40% - Accent2 14_Exh G" xfId="2849"/>
    <cellStyle name="40% - Accent2 15" xfId="410"/>
    <cellStyle name="40% - Accent2 15 2" xfId="1437"/>
    <cellStyle name="40% - Accent2 15 2 2" xfId="4966"/>
    <cellStyle name="40% - Accent2 15 2_Exh G" xfId="2854"/>
    <cellStyle name="40% - Accent2 15 3" xfId="4087"/>
    <cellStyle name="40% - Accent2 15_Exh G" xfId="2853"/>
    <cellStyle name="40% - Accent2 16" xfId="860"/>
    <cellStyle name="40% - Accent2 16 2" xfId="1798"/>
    <cellStyle name="40% - Accent2 16 2 2" xfId="5318"/>
    <cellStyle name="40% - Accent2 16 2_Exh G" xfId="2856"/>
    <cellStyle name="40% - Accent2 16 3" xfId="4439"/>
    <cellStyle name="40% - Accent2 16_Exh G" xfId="2855"/>
    <cellStyle name="40% - Accent2 2" xfId="411"/>
    <cellStyle name="40% - Accent2 2 2" xfId="412"/>
    <cellStyle name="40% - Accent2 2 2 2" xfId="413"/>
    <cellStyle name="40% - Accent2 2 2 2 2" xfId="1440"/>
    <cellStyle name="40% - Accent2 2 2 2 2 2" xfId="4969"/>
    <cellStyle name="40% - Accent2 2 2 2 2_Exh G" xfId="2860"/>
    <cellStyle name="40% - Accent2 2 2 2 3" xfId="4090"/>
    <cellStyle name="40% - Accent2 2 2 2_Exh G" xfId="2859"/>
    <cellStyle name="40% - Accent2 2 2 3" xfId="958"/>
    <cellStyle name="40% - Accent2 2 2 3 2" xfId="1879"/>
    <cellStyle name="40% - Accent2 2 2 3 2 2" xfId="5396"/>
    <cellStyle name="40% - Accent2 2 2 3 2_Exh G" xfId="2862"/>
    <cellStyle name="40% - Accent2 2 2 3 3" xfId="4517"/>
    <cellStyle name="40% - Accent2 2 2 3_Exh G" xfId="2861"/>
    <cellStyle name="40% - Accent2 2 2 4" xfId="1439"/>
    <cellStyle name="40% - Accent2 2 2 4 2" xfId="4968"/>
    <cellStyle name="40% - Accent2 2 2 4_Exh G" xfId="2863"/>
    <cellStyle name="40% - Accent2 2 2 5" xfId="4089"/>
    <cellStyle name="40% - Accent2 2 2_Exh G" xfId="2858"/>
    <cellStyle name="40% - Accent2 2 3" xfId="414"/>
    <cellStyle name="40% - Accent2 2 3 2" xfId="1441"/>
    <cellStyle name="40% - Accent2 2 3 2 2" xfId="4970"/>
    <cellStyle name="40% - Accent2 2 3 2_Exh G" xfId="2865"/>
    <cellStyle name="40% - Accent2 2 3 3" xfId="4091"/>
    <cellStyle name="40% - Accent2 2 3_Exh G" xfId="2864"/>
    <cellStyle name="40% - Accent2 2 4" xfId="957"/>
    <cellStyle name="40% - Accent2 2 4 2" xfId="1878"/>
    <cellStyle name="40% - Accent2 2 4 2 2" xfId="5395"/>
    <cellStyle name="40% - Accent2 2 4 2_Exh G" xfId="2867"/>
    <cellStyle name="40% - Accent2 2 4 3" xfId="4516"/>
    <cellStyle name="40% - Accent2 2 4_Exh G" xfId="2866"/>
    <cellStyle name="40% - Accent2 2 5" xfId="1438"/>
    <cellStyle name="40% - Accent2 2 5 2" xfId="4967"/>
    <cellStyle name="40% - Accent2 2 5_Exh G" xfId="2868"/>
    <cellStyle name="40% - Accent2 2 6" xfId="4088"/>
    <cellStyle name="40% - Accent2 2_Exh G" xfId="2857"/>
    <cellStyle name="40% - Accent2 3" xfId="415"/>
    <cellStyle name="40% - Accent2 3 2" xfId="416"/>
    <cellStyle name="40% - Accent2 3 2 2" xfId="417"/>
    <cellStyle name="40% - Accent2 3 2 2 2" xfId="1444"/>
    <cellStyle name="40% - Accent2 3 2 2 2 2" xfId="4973"/>
    <cellStyle name="40% - Accent2 3 2 2 2_Exh G" xfId="2872"/>
    <cellStyle name="40% - Accent2 3 2 2 3" xfId="4094"/>
    <cellStyle name="40% - Accent2 3 2 2_Exh G" xfId="2871"/>
    <cellStyle name="40% - Accent2 3 2 3" xfId="960"/>
    <cellStyle name="40% - Accent2 3 2 3 2" xfId="1881"/>
    <cellStyle name="40% - Accent2 3 2 3 2 2" xfId="5398"/>
    <cellStyle name="40% - Accent2 3 2 3 2_Exh G" xfId="2874"/>
    <cellStyle name="40% - Accent2 3 2 3 3" xfId="4519"/>
    <cellStyle name="40% - Accent2 3 2 3_Exh G" xfId="2873"/>
    <cellStyle name="40% - Accent2 3 2 4" xfId="1443"/>
    <cellStyle name="40% - Accent2 3 2 4 2" xfId="4972"/>
    <cellStyle name="40% - Accent2 3 2 4_Exh G" xfId="2875"/>
    <cellStyle name="40% - Accent2 3 2 5" xfId="4093"/>
    <cellStyle name="40% - Accent2 3 2_Exh G" xfId="2870"/>
    <cellStyle name="40% - Accent2 3 3" xfId="418"/>
    <cellStyle name="40% - Accent2 3 3 2" xfId="1445"/>
    <cellStyle name="40% - Accent2 3 3 2 2" xfId="4974"/>
    <cellStyle name="40% - Accent2 3 3 2_Exh G" xfId="2877"/>
    <cellStyle name="40% - Accent2 3 3 3" xfId="4095"/>
    <cellStyle name="40% - Accent2 3 3_Exh G" xfId="2876"/>
    <cellStyle name="40% - Accent2 3 4" xfId="959"/>
    <cellStyle name="40% - Accent2 3 4 2" xfId="1880"/>
    <cellStyle name="40% - Accent2 3 4 2 2" xfId="5397"/>
    <cellStyle name="40% - Accent2 3 4 2_Exh G" xfId="2879"/>
    <cellStyle name="40% - Accent2 3 4 3" xfId="4518"/>
    <cellStyle name="40% - Accent2 3 4_Exh G" xfId="2878"/>
    <cellStyle name="40% - Accent2 3 5" xfId="1442"/>
    <cellStyle name="40% - Accent2 3 5 2" xfId="4971"/>
    <cellStyle name="40% - Accent2 3 5_Exh G" xfId="2880"/>
    <cellStyle name="40% - Accent2 3 6" xfId="4092"/>
    <cellStyle name="40% - Accent2 3_Exh G" xfId="2869"/>
    <cellStyle name="40% - Accent2 4" xfId="419"/>
    <cellStyle name="40% - Accent2 4 2" xfId="420"/>
    <cellStyle name="40% - Accent2 4 2 2" xfId="421"/>
    <cellStyle name="40% - Accent2 4 2 2 2" xfId="1448"/>
    <cellStyle name="40% - Accent2 4 2 2 2 2" xfId="4977"/>
    <cellStyle name="40% - Accent2 4 2 2 2_Exh G" xfId="2884"/>
    <cellStyle name="40% - Accent2 4 2 2 3" xfId="4098"/>
    <cellStyle name="40% - Accent2 4 2 2_Exh G" xfId="2883"/>
    <cellStyle name="40% - Accent2 4 2 3" xfId="962"/>
    <cellStyle name="40% - Accent2 4 2 3 2" xfId="1883"/>
    <cellStyle name="40% - Accent2 4 2 3 2 2" xfId="5400"/>
    <cellStyle name="40% - Accent2 4 2 3 2_Exh G" xfId="2886"/>
    <cellStyle name="40% - Accent2 4 2 3 3" xfId="4521"/>
    <cellStyle name="40% - Accent2 4 2 3_Exh G" xfId="2885"/>
    <cellStyle name="40% - Accent2 4 2 4" xfId="1447"/>
    <cellStyle name="40% - Accent2 4 2 4 2" xfId="4976"/>
    <cellStyle name="40% - Accent2 4 2 4_Exh G" xfId="2887"/>
    <cellStyle name="40% - Accent2 4 2 5" xfId="4097"/>
    <cellStyle name="40% - Accent2 4 2_Exh G" xfId="2882"/>
    <cellStyle name="40% - Accent2 4 3" xfId="422"/>
    <cellStyle name="40% - Accent2 4 3 2" xfId="1449"/>
    <cellStyle name="40% - Accent2 4 3 2 2" xfId="4978"/>
    <cellStyle name="40% - Accent2 4 3 2_Exh G" xfId="2889"/>
    <cellStyle name="40% - Accent2 4 3 3" xfId="4099"/>
    <cellStyle name="40% - Accent2 4 3_Exh G" xfId="2888"/>
    <cellStyle name="40% - Accent2 4 4" xfId="961"/>
    <cellStyle name="40% - Accent2 4 4 2" xfId="1882"/>
    <cellStyle name="40% - Accent2 4 4 2 2" xfId="5399"/>
    <cellStyle name="40% - Accent2 4 4 2_Exh G" xfId="2891"/>
    <cellStyle name="40% - Accent2 4 4 3" xfId="4520"/>
    <cellStyle name="40% - Accent2 4 4_Exh G" xfId="2890"/>
    <cellStyle name="40% - Accent2 4 5" xfId="1446"/>
    <cellStyle name="40% - Accent2 4 5 2" xfId="4975"/>
    <cellStyle name="40% - Accent2 4 5_Exh G" xfId="2892"/>
    <cellStyle name="40% - Accent2 4 6" xfId="4096"/>
    <cellStyle name="40% - Accent2 4_Exh G" xfId="2881"/>
    <cellStyle name="40% - Accent2 5" xfId="423"/>
    <cellStyle name="40% - Accent2 5 2" xfId="424"/>
    <cellStyle name="40% - Accent2 5 2 2" xfId="425"/>
    <cellStyle name="40% - Accent2 5 2 2 2" xfId="1452"/>
    <cellStyle name="40% - Accent2 5 2 2 2 2" xfId="4981"/>
    <cellStyle name="40% - Accent2 5 2 2 2_Exh G" xfId="2896"/>
    <cellStyle name="40% - Accent2 5 2 2 3" xfId="4102"/>
    <cellStyle name="40% - Accent2 5 2 2_Exh G" xfId="2895"/>
    <cellStyle name="40% - Accent2 5 2 3" xfId="1451"/>
    <cellStyle name="40% - Accent2 5 2 3 2" xfId="4980"/>
    <cellStyle name="40% - Accent2 5 2 3_Exh G" xfId="2897"/>
    <cellStyle name="40% - Accent2 5 2 4" xfId="4101"/>
    <cellStyle name="40% - Accent2 5 2_Exh G" xfId="2894"/>
    <cellStyle name="40% - Accent2 5 3" xfId="426"/>
    <cellStyle name="40% - Accent2 5 3 2" xfId="1453"/>
    <cellStyle name="40% - Accent2 5 3 2 2" xfId="4982"/>
    <cellStyle name="40% - Accent2 5 3 2_Exh G" xfId="2899"/>
    <cellStyle name="40% - Accent2 5 3 3" xfId="4103"/>
    <cellStyle name="40% - Accent2 5 3_Exh G" xfId="2898"/>
    <cellStyle name="40% - Accent2 5 4" xfId="963"/>
    <cellStyle name="40% - Accent2 5 5" xfId="1450"/>
    <cellStyle name="40% - Accent2 5 5 2" xfId="4979"/>
    <cellStyle name="40% - Accent2 5 5_Exh G" xfId="2900"/>
    <cellStyle name="40% - Accent2 5 6" xfId="4100"/>
    <cellStyle name="40% - Accent2 5_Exh G" xfId="2893"/>
    <cellStyle name="40% - Accent2 6" xfId="427"/>
    <cellStyle name="40% - Accent2 6 2" xfId="428"/>
    <cellStyle name="40% - Accent2 6 2 2" xfId="429"/>
    <cellStyle name="40% - Accent2 6 2 2 2" xfId="1456"/>
    <cellStyle name="40% - Accent2 6 2 2 2 2" xfId="4985"/>
    <cellStyle name="40% - Accent2 6 2 2 2_Exh G" xfId="2904"/>
    <cellStyle name="40% - Accent2 6 2 2 3" xfId="4106"/>
    <cellStyle name="40% - Accent2 6 2 2_Exh G" xfId="2903"/>
    <cellStyle name="40% - Accent2 6 2 3" xfId="1455"/>
    <cellStyle name="40% - Accent2 6 2 3 2" xfId="4984"/>
    <cellStyle name="40% - Accent2 6 2 3_Exh G" xfId="2905"/>
    <cellStyle name="40% - Accent2 6 2 4" xfId="4105"/>
    <cellStyle name="40% - Accent2 6 2_Exh G" xfId="2902"/>
    <cellStyle name="40% - Accent2 6 3" xfId="430"/>
    <cellStyle name="40% - Accent2 6 3 2" xfId="1457"/>
    <cellStyle name="40% - Accent2 6 3 2 2" xfId="4986"/>
    <cellStyle name="40% - Accent2 6 3 2_Exh G" xfId="2907"/>
    <cellStyle name="40% - Accent2 6 3 3" xfId="4107"/>
    <cellStyle name="40% - Accent2 6 3_Exh G" xfId="2906"/>
    <cellStyle name="40% - Accent2 6 4" xfId="964"/>
    <cellStyle name="40% - Accent2 6 4 2" xfId="1884"/>
    <cellStyle name="40% - Accent2 6 4 2 2" xfId="5401"/>
    <cellStyle name="40% - Accent2 6 4 2_Exh G" xfId="2909"/>
    <cellStyle name="40% - Accent2 6 4 3" xfId="4522"/>
    <cellStyle name="40% - Accent2 6 4_Exh G" xfId="2908"/>
    <cellStyle name="40% - Accent2 6 5" xfId="1454"/>
    <cellStyle name="40% - Accent2 6 5 2" xfId="4983"/>
    <cellStyle name="40% - Accent2 6 5_Exh G" xfId="2910"/>
    <cellStyle name="40% - Accent2 6 6" xfId="4104"/>
    <cellStyle name="40% - Accent2 6_Exh G" xfId="2901"/>
    <cellStyle name="40% - Accent2 7" xfId="431"/>
    <cellStyle name="40% - Accent2 7 2" xfId="432"/>
    <cellStyle name="40% - Accent2 7 2 2" xfId="433"/>
    <cellStyle name="40% - Accent2 7 2 2 2" xfId="1460"/>
    <cellStyle name="40% - Accent2 7 2 2 2 2" xfId="4989"/>
    <cellStyle name="40% - Accent2 7 2 2 2_Exh G" xfId="2914"/>
    <cellStyle name="40% - Accent2 7 2 2 3" xfId="4110"/>
    <cellStyle name="40% - Accent2 7 2 2_Exh G" xfId="2913"/>
    <cellStyle name="40% - Accent2 7 2 3" xfId="1459"/>
    <cellStyle name="40% - Accent2 7 2 3 2" xfId="4988"/>
    <cellStyle name="40% - Accent2 7 2 3_Exh G" xfId="2915"/>
    <cellStyle name="40% - Accent2 7 2 4" xfId="4109"/>
    <cellStyle name="40% - Accent2 7 2_Exh G" xfId="2912"/>
    <cellStyle name="40% - Accent2 7 3" xfId="434"/>
    <cellStyle name="40% - Accent2 7 3 2" xfId="1461"/>
    <cellStyle name="40% - Accent2 7 3 2 2" xfId="4990"/>
    <cellStyle name="40% - Accent2 7 3 2_Exh G" xfId="2917"/>
    <cellStyle name="40% - Accent2 7 3 3" xfId="4111"/>
    <cellStyle name="40% - Accent2 7 3_Exh G" xfId="2916"/>
    <cellStyle name="40% - Accent2 7 4" xfId="965"/>
    <cellStyle name="40% - Accent2 7 4 2" xfId="1885"/>
    <cellStyle name="40% - Accent2 7 4 2 2" xfId="5402"/>
    <cellStyle name="40% - Accent2 7 4 2_Exh G" xfId="2919"/>
    <cellStyle name="40% - Accent2 7 4 3" xfId="4523"/>
    <cellStyle name="40% - Accent2 7 4_Exh G" xfId="2918"/>
    <cellStyle name="40% - Accent2 7 5" xfId="1458"/>
    <cellStyle name="40% - Accent2 7 5 2" xfId="4987"/>
    <cellStyle name="40% - Accent2 7 5_Exh G" xfId="2920"/>
    <cellStyle name="40% - Accent2 7 6" xfId="4108"/>
    <cellStyle name="40% - Accent2 7_Exh G" xfId="2911"/>
    <cellStyle name="40% - Accent2 8" xfId="435"/>
    <cellStyle name="40% - Accent2 8 2" xfId="436"/>
    <cellStyle name="40% - Accent2 8 2 2" xfId="437"/>
    <cellStyle name="40% - Accent2 8 2 2 2" xfId="1464"/>
    <cellStyle name="40% - Accent2 8 2 2 2 2" xfId="4993"/>
    <cellStyle name="40% - Accent2 8 2 2 2_Exh G" xfId="2924"/>
    <cellStyle name="40% - Accent2 8 2 2 3" xfId="4114"/>
    <cellStyle name="40% - Accent2 8 2 2_Exh G" xfId="2923"/>
    <cellStyle name="40% - Accent2 8 2 3" xfId="1463"/>
    <cellStyle name="40% - Accent2 8 2 3 2" xfId="4992"/>
    <cellStyle name="40% - Accent2 8 2 3_Exh G" xfId="2925"/>
    <cellStyle name="40% - Accent2 8 2 4" xfId="4113"/>
    <cellStyle name="40% - Accent2 8 2_Exh G" xfId="2922"/>
    <cellStyle name="40% - Accent2 8 3" xfId="438"/>
    <cellStyle name="40% - Accent2 8 3 2" xfId="1465"/>
    <cellStyle name="40% - Accent2 8 3 2 2" xfId="4994"/>
    <cellStyle name="40% - Accent2 8 3 2_Exh G" xfId="2927"/>
    <cellStyle name="40% - Accent2 8 3 3" xfId="4115"/>
    <cellStyle name="40% - Accent2 8 3_Exh G" xfId="2926"/>
    <cellStyle name="40% - Accent2 8 4" xfId="966"/>
    <cellStyle name="40% - Accent2 8 4 2" xfId="1886"/>
    <cellStyle name="40% - Accent2 8 4 2 2" xfId="5403"/>
    <cellStyle name="40% - Accent2 8 4 2_Exh G" xfId="2929"/>
    <cellStyle name="40% - Accent2 8 4 3" xfId="4524"/>
    <cellStyle name="40% - Accent2 8 4_Exh G" xfId="2928"/>
    <cellStyle name="40% - Accent2 8 5" xfId="1462"/>
    <cellStyle name="40% - Accent2 8 5 2" xfId="4991"/>
    <cellStyle name="40% - Accent2 8 5_Exh G" xfId="2930"/>
    <cellStyle name="40% - Accent2 8 6" xfId="4112"/>
    <cellStyle name="40% - Accent2 8_Exh G" xfId="2921"/>
    <cellStyle name="40% - Accent2 9" xfId="439"/>
    <cellStyle name="40% - Accent2 9 2" xfId="440"/>
    <cellStyle name="40% - Accent2 9 2 2" xfId="441"/>
    <cellStyle name="40% - Accent2 9 2 2 2" xfId="1468"/>
    <cellStyle name="40% - Accent2 9 2 2 2 2" xfId="4997"/>
    <cellStyle name="40% - Accent2 9 2 2 2_Exh G" xfId="2934"/>
    <cellStyle name="40% - Accent2 9 2 2 3" xfId="4118"/>
    <cellStyle name="40% - Accent2 9 2 2_Exh G" xfId="2933"/>
    <cellStyle name="40% - Accent2 9 2 3" xfId="1467"/>
    <cellStyle name="40% - Accent2 9 2 3 2" xfId="4996"/>
    <cellStyle name="40% - Accent2 9 2 3_Exh G" xfId="2935"/>
    <cellStyle name="40% - Accent2 9 2 4" xfId="4117"/>
    <cellStyle name="40% - Accent2 9 2_Exh G" xfId="2932"/>
    <cellStyle name="40% - Accent2 9 3" xfId="442"/>
    <cellStyle name="40% - Accent2 9 3 2" xfId="1469"/>
    <cellStyle name="40% - Accent2 9 3 2 2" xfId="4998"/>
    <cellStyle name="40% - Accent2 9 3 2_Exh G" xfId="2937"/>
    <cellStyle name="40% - Accent2 9 3 3" xfId="4119"/>
    <cellStyle name="40% - Accent2 9 3_Exh G" xfId="2936"/>
    <cellStyle name="40% - Accent2 9 4" xfId="967"/>
    <cellStyle name="40% - Accent2 9 4 2" xfId="1887"/>
    <cellStyle name="40% - Accent2 9 4 2 2" xfId="5404"/>
    <cellStyle name="40% - Accent2 9 4 2_Exh G" xfId="2939"/>
    <cellStyle name="40% - Accent2 9 4 3" xfId="4525"/>
    <cellStyle name="40% - Accent2 9 4_Exh G" xfId="2938"/>
    <cellStyle name="40% - Accent2 9 5" xfId="1466"/>
    <cellStyle name="40% - Accent2 9 5 2" xfId="4995"/>
    <cellStyle name="40% - Accent2 9 5_Exh G" xfId="2940"/>
    <cellStyle name="40% - Accent2 9 6" xfId="4116"/>
    <cellStyle name="40% - Accent2 9_Exh G" xfId="2931"/>
    <cellStyle name="40% - Accent3 10" xfId="443"/>
    <cellStyle name="40% - Accent3 10 2" xfId="444"/>
    <cellStyle name="40% - Accent3 10 2 2" xfId="445"/>
    <cellStyle name="40% - Accent3 10 2 2 2" xfId="1472"/>
    <cellStyle name="40% - Accent3 10 2 2 2 2" xfId="5001"/>
    <cellStyle name="40% - Accent3 10 2 2 2_Exh G" xfId="2944"/>
    <cellStyle name="40% - Accent3 10 2 2 3" xfId="4122"/>
    <cellStyle name="40% - Accent3 10 2 2_Exh G" xfId="2943"/>
    <cellStyle name="40% - Accent3 10 2 3" xfId="1471"/>
    <cellStyle name="40% - Accent3 10 2 3 2" xfId="5000"/>
    <cellStyle name="40% - Accent3 10 2 3_Exh G" xfId="2945"/>
    <cellStyle name="40% - Accent3 10 2 4" xfId="4121"/>
    <cellStyle name="40% - Accent3 10 2_Exh G" xfId="2942"/>
    <cellStyle name="40% - Accent3 10 3" xfId="446"/>
    <cellStyle name="40% - Accent3 10 3 2" xfId="1473"/>
    <cellStyle name="40% - Accent3 10 3 2 2" xfId="5002"/>
    <cellStyle name="40% - Accent3 10 3 2_Exh G" xfId="2947"/>
    <cellStyle name="40% - Accent3 10 3 3" xfId="4123"/>
    <cellStyle name="40% - Accent3 10 3_Exh G" xfId="2946"/>
    <cellStyle name="40% - Accent3 10 4" xfId="968"/>
    <cellStyle name="40% - Accent3 10 5" xfId="1470"/>
    <cellStyle name="40% - Accent3 10 5 2" xfId="4999"/>
    <cellStyle name="40% - Accent3 10 5_Exh G" xfId="2948"/>
    <cellStyle name="40% - Accent3 10 6" xfId="4120"/>
    <cellStyle name="40% - Accent3 10_Exh G" xfId="2941"/>
    <cellStyle name="40% - Accent3 11" xfId="447"/>
    <cellStyle name="40% - Accent3 11 2" xfId="448"/>
    <cellStyle name="40% - Accent3 11 2 2" xfId="449"/>
    <cellStyle name="40% - Accent3 11 2 2 2" xfId="1476"/>
    <cellStyle name="40% - Accent3 11 2 2 2 2" xfId="5005"/>
    <cellStyle name="40% - Accent3 11 2 2 2_Exh G" xfId="2952"/>
    <cellStyle name="40% - Accent3 11 2 2 3" xfId="4126"/>
    <cellStyle name="40% - Accent3 11 2 2_Exh G" xfId="2951"/>
    <cellStyle name="40% - Accent3 11 2 3" xfId="1475"/>
    <cellStyle name="40% - Accent3 11 2 3 2" xfId="5004"/>
    <cellStyle name="40% - Accent3 11 2 3_Exh G" xfId="2953"/>
    <cellStyle name="40% - Accent3 11 2 4" xfId="4125"/>
    <cellStyle name="40% - Accent3 11 2_Exh G" xfId="2950"/>
    <cellStyle name="40% - Accent3 11 3" xfId="450"/>
    <cellStyle name="40% - Accent3 11 3 2" xfId="1477"/>
    <cellStyle name="40% - Accent3 11 3 2 2" xfId="5006"/>
    <cellStyle name="40% - Accent3 11 3 2_Exh G" xfId="2955"/>
    <cellStyle name="40% - Accent3 11 3 3" xfId="4127"/>
    <cellStyle name="40% - Accent3 11 3_Exh G" xfId="2954"/>
    <cellStyle name="40% - Accent3 11 4" xfId="1474"/>
    <cellStyle name="40% - Accent3 11 4 2" xfId="5003"/>
    <cellStyle name="40% - Accent3 11 4_Exh G" xfId="2956"/>
    <cellStyle name="40% - Accent3 11 5" xfId="4124"/>
    <cellStyle name="40% - Accent3 11_Exh G" xfId="2949"/>
    <cellStyle name="40% - Accent3 12" xfId="451"/>
    <cellStyle name="40% - Accent3 12 2" xfId="452"/>
    <cellStyle name="40% - Accent3 12 2 2" xfId="453"/>
    <cellStyle name="40% - Accent3 12 2 2 2" xfId="1480"/>
    <cellStyle name="40% - Accent3 12 2 2 2 2" xfId="5009"/>
    <cellStyle name="40% - Accent3 12 2 2 2_Exh G" xfId="2960"/>
    <cellStyle name="40% - Accent3 12 2 2 3" xfId="4130"/>
    <cellStyle name="40% - Accent3 12 2 2_Exh G" xfId="2959"/>
    <cellStyle name="40% - Accent3 12 2 3" xfId="1479"/>
    <cellStyle name="40% - Accent3 12 2 3 2" xfId="5008"/>
    <cellStyle name="40% - Accent3 12 2 3_Exh G" xfId="2961"/>
    <cellStyle name="40% - Accent3 12 2 4" xfId="4129"/>
    <cellStyle name="40% - Accent3 12 2_Exh G" xfId="2958"/>
    <cellStyle name="40% - Accent3 12 3" xfId="454"/>
    <cellStyle name="40% - Accent3 12 3 2" xfId="1481"/>
    <cellStyle name="40% - Accent3 12 3 2 2" xfId="5010"/>
    <cellStyle name="40% - Accent3 12 3 2_Exh G" xfId="2963"/>
    <cellStyle name="40% - Accent3 12 3 3" xfId="4131"/>
    <cellStyle name="40% - Accent3 12 3_Exh G" xfId="2962"/>
    <cellStyle name="40% - Accent3 12 4" xfId="1478"/>
    <cellStyle name="40% - Accent3 12 4 2" xfId="5007"/>
    <cellStyle name="40% - Accent3 12 4_Exh G" xfId="2964"/>
    <cellStyle name="40% - Accent3 12 5" xfId="4128"/>
    <cellStyle name="40% - Accent3 12_Exh G" xfId="2957"/>
    <cellStyle name="40% - Accent3 13" xfId="455"/>
    <cellStyle name="40% - Accent3 13 2" xfId="456"/>
    <cellStyle name="40% - Accent3 13 2 2" xfId="457"/>
    <cellStyle name="40% - Accent3 13 2 2 2" xfId="1484"/>
    <cellStyle name="40% - Accent3 13 2 2 2 2" xfId="5013"/>
    <cellStyle name="40% - Accent3 13 2 2 2_Exh G" xfId="2968"/>
    <cellStyle name="40% - Accent3 13 2 2 3" xfId="4134"/>
    <cellStyle name="40% - Accent3 13 2 2_Exh G" xfId="2967"/>
    <cellStyle name="40% - Accent3 13 2 3" xfId="1483"/>
    <cellStyle name="40% - Accent3 13 2 3 2" xfId="5012"/>
    <cellStyle name="40% - Accent3 13 2 3_Exh G" xfId="2969"/>
    <cellStyle name="40% - Accent3 13 2 4" xfId="4133"/>
    <cellStyle name="40% - Accent3 13 2_Exh G" xfId="2966"/>
    <cellStyle name="40% - Accent3 13 3" xfId="458"/>
    <cellStyle name="40% - Accent3 13 3 2" xfId="1485"/>
    <cellStyle name="40% - Accent3 13 3 2 2" xfId="5014"/>
    <cellStyle name="40% - Accent3 13 3 2_Exh G" xfId="2971"/>
    <cellStyle name="40% - Accent3 13 3 3" xfId="4135"/>
    <cellStyle name="40% - Accent3 13 3_Exh G" xfId="2970"/>
    <cellStyle name="40% - Accent3 13 4" xfId="1482"/>
    <cellStyle name="40% - Accent3 13 4 2" xfId="5011"/>
    <cellStyle name="40% - Accent3 13 4_Exh G" xfId="2972"/>
    <cellStyle name="40% - Accent3 13 5" xfId="4132"/>
    <cellStyle name="40% - Accent3 13_Exh G" xfId="2965"/>
    <cellStyle name="40% - Accent3 14" xfId="459"/>
    <cellStyle name="40% - Accent3 14 2" xfId="460"/>
    <cellStyle name="40% - Accent3 14 2 2" xfId="1487"/>
    <cellStyle name="40% - Accent3 14 2 2 2" xfId="5016"/>
    <cellStyle name="40% - Accent3 14 2 2_Exh G" xfId="2975"/>
    <cellStyle name="40% - Accent3 14 2 3" xfId="4137"/>
    <cellStyle name="40% - Accent3 14 2_Exh G" xfId="2974"/>
    <cellStyle name="40% - Accent3 14 3" xfId="1486"/>
    <cellStyle name="40% - Accent3 14 3 2" xfId="5015"/>
    <cellStyle name="40% - Accent3 14 3_Exh G" xfId="2976"/>
    <cellStyle name="40% - Accent3 14 4" xfId="4136"/>
    <cellStyle name="40% - Accent3 14_Exh G" xfId="2973"/>
    <cellStyle name="40% - Accent3 15" xfId="461"/>
    <cellStyle name="40% - Accent3 15 2" xfId="1488"/>
    <cellStyle name="40% - Accent3 15 2 2" xfId="5017"/>
    <cellStyle name="40% - Accent3 15 2_Exh G" xfId="2978"/>
    <cellStyle name="40% - Accent3 15 3" xfId="4138"/>
    <cellStyle name="40% - Accent3 15_Exh G" xfId="2977"/>
    <cellStyle name="40% - Accent3 16" xfId="861"/>
    <cellStyle name="40% - Accent3 16 2" xfId="1799"/>
    <cellStyle name="40% - Accent3 16 2 2" xfId="5319"/>
    <cellStyle name="40% - Accent3 16 2_Exh G" xfId="2980"/>
    <cellStyle name="40% - Accent3 16 3" xfId="4440"/>
    <cellStyle name="40% - Accent3 16_Exh G" xfId="2979"/>
    <cellStyle name="40% - Accent3 2" xfId="462"/>
    <cellStyle name="40% - Accent3 2 2" xfId="463"/>
    <cellStyle name="40% - Accent3 2 2 2" xfId="464"/>
    <cellStyle name="40% - Accent3 2 2 2 2" xfId="1491"/>
    <cellStyle name="40% - Accent3 2 2 2 2 2" xfId="5020"/>
    <cellStyle name="40% - Accent3 2 2 2 2_Exh G" xfId="2984"/>
    <cellStyle name="40% - Accent3 2 2 2 3" xfId="4141"/>
    <cellStyle name="40% - Accent3 2 2 2_Exh G" xfId="2983"/>
    <cellStyle name="40% - Accent3 2 2 3" xfId="970"/>
    <cellStyle name="40% - Accent3 2 2 3 2" xfId="1889"/>
    <cellStyle name="40% - Accent3 2 2 3 2 2" xfId="5406"/>
    <cellStyle name="40% - Accent3 2 2 3 2_Exh G" xfId="2986"/>
    <cellStyle name="40% - Accent3 2 2 3 3" xfId="4527"/>
    <cellStyle name="40% - Accent3 2 2 3_Exh G" xfId="2985"/>
    <cellStyle name="40% - Accent3 2 2 4" xfId="1490"/>
    <cellStyle name="40% - Accent3 2 2 4 2" xfId="5019"/>
    <cellStyle name="40% - Accent3 2 2 4_Exh G" xfId="2987"/>
    <cellStyle name="40% - Accent3 2 2 5" xfId="4140"/>
    <cellStyle name="40% - Accent3 2 2_Exh G" xfId="2982"/>
    <cellStyle name="40% - Accent3 2 3" xfId="465"/>
    <cellStyle name="40% - Accent3 2 3 2" xfId="1492"/>
    <cellStyle name="40% - Accent3 2 3 2 2" xfId="5021"/>
    <cellStyle name="40% - Accent3 2 3 2_Exh G" xfId="2989"/>
    <cellStyle name="40% - Accent3 2 3 3" xfId="4142"/>
    <cellStyle name="40% - Accent3 2 3_Exh G" xfId="2988"/>
    <cellStyle name="40% - Accent3 2 4" xfId="969"/>
    <cellStyle name="40% - Accent3 2 4 2" xfId="1888"/>
    <cellStyle name="40% - Accent3 2 4 2 2" xfId="5405"/>
    <cellStyle name="40% - Accent3 2 4 2_Exh G" xfId="2991"/>
    <cellStyle name="40% - Accent3 2 4 3" xfId="4526"/>
    <cellStyle name="40% - Accent3 2 4_Exh G" xfId="2990"/>
    <cellStyle name="40% - Accent3 2 5" xfId="1489"/>
    <cellStyle name="40% - Accent3 2 5 2" xfId="5018"/>
    <cellStyle name="40% - Accent3 2 5_Exh G" xfId="2992"/>
    <cellStyle name="40% - Accent3 2 6" xfId="4139"/>
    <cellStyle name="40% - Accent3 2_Exh G" xfId="2981"/>
    <cellStyle name="40% - Accent3 3" xfId="466"/>
    <cellStyle name="40% - Accent3 3 2" xfId="467"/>
    <cellStyle name="40% - Accent3 3 2 2" xfId="468"/>
    <cellStyle name="40% - Accent3 3 2 2 2" xfId="1495"/>
    <cellStyle name="40% - Accent3 3 2 2 2 2" xfId="5024"/>
    <cellStyle name="40% - Accent3 3 2 2 2_Exh G" xfId="2996"/>
    <cellStyle name="40% - Accent3 3 2 2 3" xfId="4145"/>
    <cellStyle name="40% - Accent3 3 2 2_Exh G" xfId="2995"/>
    <cellStyle name="40% - Accent3 3 2 3" xfId="972"/>
    <cellStyle name="40% - Accent3 3 2 3 2" xfId="1891"/>
    <cellStyle name="40% - Accent3 3 2 3 2 2" xfId="5408"/>
    <cellStyle name="40% - Accent3 3 2 3 2_Exh G" xfId="2998"/>
    <cellStyle name="40% - Accent3 3 2 3 3" xfId="4529"/>
    <cellStyle name="40% - Accent3 3 2 3_Exh G" xfId="2997"/>
    <cellStyle name="40% - Accent3 3 2 4" xfId="1494"/>
    <cellStyle name="40% - Accent3 3 2 4 2" xfId="5023"/>
    <cellStyle name="40% - Accent3 3 2 4_Exh G" xfId="2999"/>
    <cellStyle name="40% - Accent3 3 2 5" xfId="4144"/>
    <cellStyle name="40% - Accent3 3 2_Exh G" xfId="2994"/>
    <cellStyle name="40% - Accent3 3 3" xfId="469"/>
    <cellStyle name="40% - Accent3 3 3 2" xfId="1496"/>
    <cellStyle name="40% - Accent3 3 3 2 2" xfId="5025"/>
    <cellStyle name="40% - Accent3 3 3 2_Exh G" xfId="3001"/>
    <cellStyle name="40% - Accent3 3 3 3" xfId="4146"/>
    <cellStyle name="40% - Accent3 3 3_Exh G" xfId="3000"/>
    <cellStyle name="40% - Accent3 3 4" xfId="971"/>
    <cellStyle name="40% - Accent3 3 4 2" xfId="1890"/>
    <cellStyle name="40% - Accent3 3 4 2 2" xfId="5407"/>
    <cellStyle name="40% - Accent3 3 4 2_Exh G" xfId="3003"/>
    <cellStyle name="40% - Accent3 3 4 3" xfId="4528"/>
    <cellStyle name="40% - Accent3 3 4_Exh G" xfId="3002"/>
    <cellStyle name="40% - Accent3 3 5" xfId="1493"/>
    <cellStyle name="40% - Accent3 3 5 2" xfId="5022"/>
    <cellStyle name="40% - Accent3 3 5_Exh G" xfId="3004"/>
    <cellStyle name="40% - Accent3 3 6" xfId="4143"/>
    <cellStyle name="40% - Accent3 3_Exh G" xfId="2993"/>
    <cellStyle name="40% - Accent3 4" xfId="470"/>
    <cellStyle name="40% - Accent3 4 2" xfId="471"/>
    <cellStyle name="40% - Accent3 4 2 2" xfId="472"/>
    <cellStyle name="40% - Accent3 4 2 2 2" xfId="1499"/>
    <cellStyle name="40% - Accent3 4 2 2 2 2" xfId="5028"/>
    <cellStyle name="40% - Accent3 4 2 2 2_Exh G" xfId="3008"/>
    <cellStyle name="40% - Accent3 4 2 2 3" xfId="4149"/>
    <cellStyle name="40% - Accent3 4 2 2_Exh G" xfId="3007"/>
    <cellStyle name="40% - Accent3 4 2 3" xfId="974"/>
    <cellStyle name="40% - Accent3 4 2 3 2" xfId="1893"/>
    <cellStyle name="40% - Accent3 4 2 3 2 2" xfId="5410"/>
    <cellStyle name="40% - Accent3 4 2 3 2_Exh G" xfId="3010"/>
    <cellStyle name="40% - Accent3 4 2 3 3" xfId="4531"/>
    <cellStyle name="40% - Accent3 4 2 3_Exh G" xfId="3009"/>
    <cellStyle name="40% - Accent3 4 2 4" xfId="1498"/>
    <cellStyle name="40% - Accent3 4 2 4 2" xfId="5027"/>
    <cellStyle name="40% - Accent3 4 2 4_Exh G" xfId="3011"/>
    <cellStyle name="40% - Accent3 4 2 5" xfId="4148"/>
    <cellStyle name="40% - Accent3 4 2_Exh G" xfId="3006"/>
    <cellStyle name="40% - Accent3 4 3" xfId="473"/>
    <cellStyle name="40% - Accent3 4 3 2" xfId="1500"/>
    <cellStyle name="40% - Accent3 4 3 2 2" xfId="5029"/>
    <cellStyle name="40% - Accent3 4 3 2_Exh G" xfId="3013"/>
    <cellStyle name="40% - Accent3 4 3 3" xfId="4150"/>
    <cellStyle name="40% - Accent3 4 3_Exh G" xfId="3012"/>
    <cellStyle name="40% - Accent3 4 4" xfId="973"/>
    <cellStyle name="40% - Accent3 4 4 2" xfId="1892"/>
    <cellStyle name="40% - Accent3 4 4 2 2" xfId="5409"/>
    <cellStyle name="40% - Accent3 4 4 2_Exh G" xfId="3015"/>
    <cellStyle name="40% - Accent3 4 4 3" xfId="4530"/>
    <cellStyle name="40% - Accent3 4 4_Exh G" xfId="3014"/>
    <cellStyle name="40% - Accent3 4 5" xfId="1497"/>
    <cellStyle name="40% - Accent3 4 5 2" xfId="5026"/>
    <cellStyle name="40% - Accent3 4 5_Exh G" xfId="3016"/>
    <cellStyle name="40% - Accent3 4 6" xfId="4147"/>
    <cellStyle name="40% - Accent3 4_Exh G" xfId="3005"/>
    <cellStyle name="40% - Accent3 5" xfId="474"/>
    <cellStyle name="40% - Accent3 5 2" xfId="475"/>
    <cellStyle name="40% - Accent3 5 2 2" xfId="476"/>
    <cellStyle name="40% - Accent3 5 2 2 2" xfId="1503"/>
    <cellStyle name="40% - Accent3 5 2 2 2 2" xfId="5032"/>
    <cellStyle name="40% - Accent3 5 2 2 2_Exh G" xfId="3020"/>
    <cellStyle name="40% - Accent3 5 2 2 3" xfId="4153"/>
    <cellStyle name="40% - Accent3 5 2 2_Exh G" xfId="3019"/>
    <cellStyle name="40% - Accent3 5 2 3" xfId="1502"/>
    <cellStyle name="40% - Accent3 5 2 3 2" xfId="5031"/>
    <cellStyle name="40% - Accent3 5 2 3_Exh G" xfId="3021"/>
    <cellStyle name="40% - Accent3 5 2 4" xfId="4152"/>
    <cellStyle name="40% - Accent3 5 2_Exh G" xfId="3018"/>
    <cellStyle name="40% - Accent3 5 3" xfId="477"/>
    <cellStyle name="40% - Accent3 5 3 2" xfId="1504"/>
    <cellStyle name="40% - Accent3 5 3 2 2" xfId="5033"/>
    <cellStyle name="40% - Accent3 5 3 2_Exh G" xfId="3023"/>
    <cellStyle name="40% - Accent3 5 3 3" xfId="4154"/>
    <cellStyle name="40% - Accent3 5 3_Exh G" xfId="3022"/>
    <cellStyle name="40% - Accent3 5 4" xfId="975"/>
    <cellStyle name="40% - Accent3 5 5" xfId="1501"/>
    <cellStyle name="40% - Accent3 5 5 2" xfId="5030"/>
    <cellStyle name="40% - Accent3 5 5_Exh G" xfId="3024"/>
    <cellStyle name="40% - Accent3 5 6" xfId="4151"/>
    <cellStyle name="40% - Accent3 5_Exh G" xfId="3017"/>
    <cellStyle name="40% - Accent3 6" xfId="478"/>
    <cellStyle name="40% - Accent3 6 2" xfId="479"/>
    <cellStyle name="40% - Accent3 6 2 2" xfId="480"/>
    <cellStyle name="40% - Accent3 6 2 2 2" xfId="1507"/>
    <cellStyle name="40% - Accent3 6 2 2 2 2" xfId="5036"/>
    <cellStyle name="40% - Accent3 6 2 2 2_Exh G" xfId="3028"/>
    <cellStyle name="40% - Accent3 6 2 2 3" xfId="4157"/>
    <cellStyle name="40% - Accent3 6 2 2_Exh G" xfId="3027"/>
    <cellStyle name="40% - Accent3 6 2 3" xfId="1506"/>
    <cellStyle name="40% - Accent3 6 2 3 2" xfId="5035"/>
    <cellStyle name="40% - Accent3 6 2 3_Exh G" xfId="3029"/>
    <cellStyle name="40% - Accent3 6 2 4" xfId="4156"/>
    <cellStyle name="40% - Accent3 6 2_Exh G" xfId="3026"/>
    <cellStyle name="40% - Accent3 6 3" xfId="481"/>
    <cellStyle name="40% - Accent3 6 3 2" xfId="1508"/>
    <cellStyle name="40% - Accent3 6 3 2 2" xfId="5037"/>
    <cellStyle name="40% - Accent3 6 3 2_Exh G" xfId="3031"/>
    <cellStyle name="40% - Accent3 6 3 3" xfId="4158"/>
    <cellStyle name="40% - Accent3 6 3_Exh G" xfId="3030"/>
    <cellStyle name="40% - Accent3 6 4" xfId="976"/>
    <cellStyle name="40% - Accent3 6 4 2" xfId="1894"/>
    <cellStyle name="40% - Accent3 6 4 2 2" xfId="5411"/>
    <cellStyle name="40% - Accent3 6 4 2_Exh G" xfId="3033"/>
    <cellStyle name="40% - Accent3 6 4 3" xfId="4532"/>
    <cellStyle name="40% - Accent3 6 4_Exh G" xfId="3032"/>
    <cellStyle name="40% - Accent3 6 5" xfId="1505"/>
    <cellStyle name="40% - Accent3 6 5 2" xfId="5034"/>
    <cellStyle name="40% - Accent3 6 5_Exh G" xfId="3034"/>
    <cellStyle name="40% - Accent3 6 6" xfId="4155"/>
    <cellStyle name="40% - Accent3 6_Exh G" xfId="3025"/>
    <cellStyle name="40% - Accent3 7" xfId="482"/>
    <cellStyle name="40% - Accent3 7 2" xfId="483"/>
    <cellStyle name="40% - Accent3 7 2 2" xfId="484"/>
    <cellStyle name="40% - Accent3 7 2 2 2" xfId="1511"/>
    <cellStyle name="40% - Accent3 7 2 2 2 2" xfId="5040"/>
    <cellStyle name="40% - Accent3 7 2 2 2_Exh G" xfId="3038"/>
    <cellStyle name="40% - Accent3 7 2 2 3" xfId="4161"/>
    <cellStyle name="40% - Accent3 7 2 2_Exh G" xfId="3037"/>
    <cellStyle name="40% - Accent3 7 2 3" xfId="1510"/>
    <cellStyle name="40% - Accent3 7 2 3 2" xfId="5039"/>
    <cellStyle name="40% - Accent3 7 2 3_Exh G" xfId="3039"/>
    <cellStyle name="40% - Accent3 7 2 4" xfId="4160"/>
    <cellStyle name="40% - Accent3 7 2_Exh G" xfId="3036"/>
    <cellStyle name="40% - Accent3 7 3" xfId="485"/>
    <cellStyle name="40% - Accent3 7 3 2" xfId="1512"/>
    <cellStyle name="40% - Accent3 7 3 2 2" xfId="5041"/>
    <cellStyle name="40% - Accent3 7 3 2_Exh G" xfId="3041"/>
    <cellStyle name="40% - Accent3 7 3 3" xfId="4162"/>
    <cellStyle name="40% - Accent3 7 3_Exh G" xfId="3040"/>
    <cellStyle name="40% - Accent3 7 4" xfId="977"/>
    <cellStyle name="40% - Accent3 7 4 2" xfId="1895"/>
    <cellStyle name="40% - Accent3 7 4 2 2" xfId="5412"/>
    <cellStyle name="40% - Accent3 7 4 2_Exh G" xfId="3043"/>
    <cellStyle name="40% - Accent3 7 4 3" xfId="4533"/>
    <cellStyle name="40% - Accent3 7 4_Exh G" xfId="3042"/>
    <cellStyle name="40% - Accent3 7 5" xfId="1509"/>
    <cellStyle name="40% - Accent3 7 5 2" xfId="5038"/>
    <cellStyle name="40% - Accent3 7 5_Exh G" xfId="3044"/>
    <cellStyle name="40% - Accent3 7 6" xfId="4159"/>
    <cellStyle name="40% - Accent3 7_Exh G" xfId="3035"/>
    <cellStyle name="40% - Accent3 8" xfId="486"/>
    <cellStyle name="40% - Accent3 8 2" xfId="487"/>
    <cellStyle name="40% - Accent3 8 2 2" xfId="488"/>
    <cellStyle name="40% - Accent3 8 2 2 2" xfId="1515"/>
    <cellStyle name="40% - Accent3 8 2 2 2 2" xfId="5044"/>
    <cellStyle name="40% - Accent3 8 2 2 2_Exh G" xfId="3048"/>
    <cellStyle name="40% - Accent3 8 2 2 3" xfId="4165"/>
    <cellStyle name="40% - Accent3 8 2 2_Exh G" xfId="3047"/>
    <cellStyle name="40% - Accent3 8 2 3" xfId="1514"/>
    <cellStyle name="40% - Accent3 8 2 3 2" xfId="5043"/>
    <cellStyle name="40% - Accent3 8 2 3_Exh G" xfId="3049"/>
    <cellStyle name="40% - Accent3 8 2 4" xfId="4164"/>
    <cellStyle name="40% - Accent3 8 2_Exh G" xfId="3046"/>
    <cellStyle name="40% - Accent3 8 3" xfId="489"/>
    <cellStyle name="40% - Accent3 8 3 2" xfId="1516"/>
    <cellStyle name="40% - Accent3 8 3 2 2" xfId="5045"/>
    <cellStyle name="40% - Accent3 8 3 2_Exh G" xfId="3051"/>
    <cellStyle name="40% - Accent3 8 3 3" xfId="4166"/>
    <cellStyle name="40% - Accent3 8 3_Exh G" xfId="3050"/>
    <cellStyle name="40% - Accent3 8 4" xfId="978"/>
    <cellStyle name="40% - Accent3 8 4 2" xfId="1896"/>
    <cellStyle name="40% - Accent3 8 4 2 2" xfId="5413"/>
    <cellStyle name="40% - Accent3 8 4 2_Exh G" xfId="3053"/>
    <cellStyle name="40% - Accent3 8 4 3" xfId="4534"/>
    <cellStyle name="40% - Accent3 8 4_Exh G" xfId="3052"/>
    <cellStyle name="40% - Accent3 8 5" xfId="1513"/>
    <cellStyle name="40% - Accent3 8 5 2" xfId="5042"/>
    <cellStyle name="40% - Accent3 8 5_Exh G" xfId="3054"/>
    <cellStyle name="40% - Accent3 8 6" xfId="4163"/>
    <cellStyle name="40% - Accent3 8_Exh G" xfId="3045"/>
    <cellStyle name="40% - Accent3 9" xfId="490"/>
    <cellStyle name="40% - Accent3 9 2" xfId="491"/>
    <cellStyle name="40% - Accent3 9 2 2" xfId="492"/>
    <cellStyle name="40% - Accent3 9 2 2 2" xfId="1519"/>
    <cellStyle name="40% - Accent3 9 2 2 2 2" xfId="5048"/>
    <cellStyle name="40% - Accent3 9 2 2 2_Exh G" xfId="3058"/>
    <cellStyle name="40% - Accent3 9 2 2 3" xfId="4169"/>
    <cellStyle name="40% - Accent3 9 2 2_Exh G" xfId="3057"/>
    <cellStyle name="40% - Accent3 9 2 3" xfId="1518"/>
    <cellStyle name="40% - Accent3 9 2 3 2" xfId="5047"/>
    <cellStyle name="40% - Accent3 9 2 3_Exh G" xfId="3059"/>
    <cellStyle name="40% - Accent3 9 2 4" xfId="4168"/>
    <cellStyle name="40% - Accent3 9 2_Exh G" xfId="3056"/>
    <cellStyle name="40% - Accent3 9 3" xfId="493"/>
    <cellStyle name="40% - Accent3 9 3 2" xfId="1520"/>
    <cellStyle name="40% - Accent3 9 3 2 2" xfId="5049"/>
    <cellStyle name="40% - Accent3 9 3 2_Exh G" xfId="3061"/>
    <cellStyle name="40% - Accent3 9 3 3" xfId="4170"/>
    <cellStyle name="40% - Accent3 9 3_Exh G" xfId="3060"/>
    <cellStyle name="40% - Accent3 9 4" xfId="979"/>
    <cellStyle name="40% - Accent3 9 4 2" xfId="1897"/>
    <cellStyle name="40% - Accent3 9 4 2 2" xfId="5414"/>
    <cellStyle name="40% - Accent3 9 4 2_Exh G" xfId="3063"/>
    <cellStyle name="40% - Accent3 9 4 3" xfId="4535"/>
    <cellStyle name="40% - Accent3 9 4_Exh G" xfId="3062"/>
    <cellStyle name="40% - Accent3 9 5" xfId="1517"/>
    <cellStyle name="40% - Accent3 9 5 2" xfId="5046"/>
    <cellStyle name="40% - Accent3 9 5_Exh G" xfId="3064"/>
    <cellStyle name="40% - Accent3 9 6" xfId="4167"/>
    <cellStyle name="40% - Accent3 9_Exh G" xfId="3055"/>
    <cellStyle name="40% - Accent4 10" xfId="494"/>
    <cellStyle name="40% - Accent4 10 2" xfId="495"/>
    <cellStyle name="40% - Accent4 10 2 2" xfId="496"/>
    <cellStyle name="40% - Accent4 10 2 2 2" xfId="1523"/>
    <cellStyle name="40% - Accent4 10 2 2 2 2" xfId="5052"/>
    <cellStyle name="40% - Accent4 10 2 2 2_Exh G" xfId="3068"/>
    <cellStyle name="40% - Accent4 10 2 2 3" xfId="4173"/>
    <cellStyle name="40% - Accent4 10 2 2_Exh G" xfId="3067"/>
    <cellStyle name="40% - Accent4 10 2 3" xfId="1522"/>
    <cellStyle name="40% - Accent4 10 2 3 2" xfId="5051"/>
    <cellStyle name="40% - Accent4 10 2 3_Exh G" xfId="3069"/>
    <cellStyle name="40% - Accent4 10 2 4" xfId="4172"/>
    <cellStyle name="40% - Accent4 10 2_Exh G" xfId="3066"/>
    <cellStyle name="40% - Accent4 10 3" xfId="497"/>
    <cellStyle name="40% - Accent4 10 3 2" xfId="1524"/>
    <cellStyle name="40% - Accent4 10 3 2 2" xfId="5053"/>
    <cellStyle name="40% - Accent4 10 3 2_Exh G" xfId="3071"/>
    <cellStyle name="40% - Accent4 10 3 3" xfId="4174"/>
    <cellStyle name="40% - Accent4 10 3_Exh G" xfId="3070"/>
    <cellStyle name="40% - Accent4 10 4" xfId="980"/>
    <cellStyle name="40% - Accent4 10 5" xfId="1521"/>
    <cellStyle name="40% - Accent4 10 5 2" xfId="5050"/>
    <cellStyle name="40% - Accent4 10 5_Exh G" xfId="3072"/>
    <cellStyle name="40% - Accent4 10 6" xfId="4171"/>
    <cellStyle name="40% - Accent4 10_Exh G" xfId="3065"/>
    <cellStyle name="40% - Accent4 11" xfId="498"/>
    <cellStyle name="40% - Accent4 11 2" xfId="499"/>
    <cellStyle name="40% - Accent4 11 2 2" xfId="500"/>
    <cellStyle name="40% - Accent4 11 2 2 2" xfId="1527"/>
    <cellStyle name="40% - Accent4 11 2 2 2 2" xfId="5056"/>
    <cellStyle name="40% - Accent4 11 2 2 2_Exh G" xfId="3076"/>
    <cellStyle name="40% - Accent4 11 2 2 3" xfId="4177"/>
    <cellStyle name="40% - Accent4 11 2 2_Exh G" xfId="3075"/>
    <cellStyle name="40% - Accent4 11 2 3" xfId="1526"/>
    <cellStyle name="40% - Accent4 11 2 3 2" xfId="5055"/>
    <cellStyle name="40% - Accent4 11 2 3_Exh G" xfId="3077"/>
    <cellStyle name="40% - Accent4 11 2 4" xfId="4176"/>
    <cellStyle name="40% - Accent4 11 2_Exh G" xfId="3074"/>
    <cellStyle name="40% - Accent4 11 3" xfId="501"/>
    <cellStyle name="40% - Accent4 11 3 2" xfId="1528"/>
    <cellStyle name="40% - Accent4 11 3 2 2" xfId="5057"/>
    <cellStyle name="40% - Accent4 11 3 2_Exh G" xfId="3079"/>
    <cellStyle name="40% - Accent4 11 3 3" xfId="4178"/>
    <cellStyle name="40% - Accent4 11 3_Exh G" xfId="3078"/>
    <cellStyle name="40% - Accent4 11 4" xfId="1525"/>
    <cellStyle name="40% - Accent4 11 4 2" xfId="5054"/>
    <cellStyle name="40% - Accent4 11 4_Exh G" xfId="3080"/>
    <cellStyle name="40% - Accent4 11 5" xfId="4175"/>
    <cellStyle name="40% - Accent4 11_Exh G" xfId="3073"/>
    <cellStyle name="40% - Accent4 12" xfId="502"/>
    <cellStyle name="40% - Accent4 12 2" xfId="503"/>
    <cellStyle name="40% - Accent4 12 2 2" xfId="504"/>
    <cellStyle name="40% - Accent4 12 2 2 2" xfId="1531"/>
    <cellStyle name="40% - Accent4 12 2 2 2 2" xfId="5060"/>
    <cellStyle name="40% - Accent4 12 2 2 2_Exh G" xfId="3084"/>
    <cellStyle name="40% - Accent4 12 2 2 3" xfId="4181"/>
    <cellStyle name="40% - Accent4 12 2 2_Exh G" xfId="3083"/>
    <cellStyle name="40% - Accent4 12 2 3" xfId="1530"/>
    <cellStyle name="40% - Accent4 12 2 3 2" xfId="5059"/>
    <cellStyle name="40% - Accent4 12 2 3_Exh G" xfId="3085"/>
    <cellStyle name="40% - Accent4 12 2 4" xfId="4180"/>
    <cellStyle name="40% - Accent4 12 2_Exh G" xfId="3082"/>
    <cellStyle name="40% - Accent4 12 3" xfId="505"/>
    <cellStyle name="40% - Accent4 12 3 2" xfId="1532"/>
    <cellStyle name="40% - Accent4 12 3 2 2" xfId="5061"/>
    <cellStyle name="40% - Accent4 12 3 2_Exh G" xfId="3087"/>
    <cellStyle name="40% - Accent4 12 3 3" xfId="4182"/>
    <cellStyle name="40% - Accent4 12 3_Exh G" xfId="3086"/>
    <cellStyle name="40% - Accent4 12 4" xfId="1529"/>
    <cellStyle name="40% - Accent4 12 4 2" xfId="5058"/>
    <cellStyle name="40% - Accent4 12 4_Exh G" xfId="3088"/>
    <cellStyle name="40% - Accent4 12 5" xfId="4179"/>
    <cellStyle name="40% - Accent4 12_Exh G" xfId="3081"/>
    <cellStyle name="40% - Accent4 13" xfId="506"/>
    <cellStyle name="40% - Accent4 13 2" xfId="507"/>
    <cellStyle name="40% - Accent4 13 2 2" xfId="508"/>
    <cellStyle name="40% - Accent4 13 2 2 2" xfId="1535"/>
    <cellStyle name="40% - Accent4 13 2 2 2 2" xfId="5064"/>
    <cellStyle name="40% - Accent4 13 2 2 2_Exh G" xfId="3092"/>
    <cellStyle name="40% - Accent4 13 2 2 3" xfId="4185"/>
    <cellStyle name="40% - Accent4 13 2 2_Exh G" xfId="3091"/>
    <cellStyle name="40% - Accent4 13 2 3" xfId="1534"/>
    <cellStyle name="40% - Accent4 13 2 3 2" xfId="5063"/>
    <cellStyle name="40% - Accent4 13 2 3_Exh G" xfId="3093"/>
    <cellStyle name="40% - Accent4 13 2 4" xfId="4184"/>
    <cellStyle name="40% - Accent4 13 2_Exh G" xfId="3090"/>
    <cellStyle name="40% - Accent4 13 3" xfId="509"/>
    <cellStyle name="40% - Accent4 13 3 2" xfId="1536"/>
    <cellStyle name="40% - Accent4 13 3 2 2" xfId="5065"/>
    <cellStyle name="40% - Accent4 13 3 2_Exh G" xfId="3095"/>
    <cellStyle name="40% - Accent4 13 3 3" xfId="4186"/>
    <cellStyle name="40% - Accent4 13 3_Exh G" xfId="3094"/>
    <cellStyle name="40% - Accent4 13 4" xfId="1533"/>
    <cellStyle name="40% - Accent4 13 4 2" xfId="5062"/>
    <cellStyle name="40% - Accent4 13 4_Exh G" xfId="3096"/>
    <cellStyle name="40% - Accent4 13 5" xfId="4183"/>
    <cellStyle name="40% - Accent4 13_Exh G" xfId="3089"/>
    <cellStyle name="40% - Accent4 14" xfId="510"/>
    <cellStyle name="40% - Accent4 14 2" xfId="511"/>
    <cellStyle name="40% - Accent4 14 2 2" xfId="1538"/>
    <cellStyle name="40% - Accent4 14 2 2 2" xfId="5067"/>
    <cellStyle name="40% - Accent4 14 2 2_Exh G" xfId="3099"/>
    <cellStyle name="40% - Accent4 14 2 3" xfId="4188"/>
    <cellStyle name="40% - Accent4 14 2_Exh G" xfId="3098"/>
    <cellStyle name="40% - Accent4 14 3" xfId="1537"/>
    <cellStyle name="40% - Accent4 14 3 2" xfId="5066"/>
    <cellStyle name="40% - Accent4 14 3_Exh G" xfId="3100"/>
    <cellStyle name="40% - Accent4 14 4" xfId="4187"/>
    <cellStyle name="40% - Accent4 14_Exh G" xfId="3097"/>
    <cellStyle name="40% - Accent4 15" xfId="512"/>
    <cellStyle name="40% - Accent4 15 2" xfId="1539"/>
    <cellStyle name="40% - Accent4 15 2 2" xfId="5068"/>
    <cellStyle name="40% - Accent4 15 2_Exh G" xfId="3102"/>
    <cellStyle name="40% - Accent4 15 3" xfId="4189"/>
    <cellStyle name="40% - Accent4 15_Exh G" xfId="3101"/>
    <cellStyle name="40% - Accent4 16" xfId="862"/>
    <cellStyle name="40% - Accent4 16 2" xfId="1800"/>
    <cellStyle name="40% - Accent4 16 2 2" xfId="5320"/>
    <cellStyle name="40% - Accent4 16 2_Exh G" xfId="3104"/>
    <cellStyle name="40% - Accent4 16 3" xfId="4441"/>
    <cellStyle name="40% - Accent4 16_Exh G" xfId="3103"/>
    <cellStyle name="40% - Accent4 2" xfId="513"/>
    <cellStyle name="40% - Accent4 2 2" xfId="514"/>
    <cellStyle name="40% - Accent4 2 2 2" xfId="515"/>
    <cellStyle name="40% - Accent4 2 2 2 2" xfId="1542"/>
    <cellStyle name="40% - Accent4 2 2 2 2 2" xfId="5071"/>
    <cellStyle name="40% - Accent4 2 2 2 2_Exh G" xfId="3108"/>
    <cellStyle name="40% - Accent4 2 2 2 3" xfId="4192"/>
    <cellStyle name="40% - Accent4 2 2 2_Exh G" xfId="3107"/>
    <cellStyle name="40% - Accent4 2 2 3" xfId="982"/>
    <cellStyle name="40% - Accent4 2 2 3 2" xfId="1899"/>
    <cellStyle name="40% - Accent4 2 2 3 2 2" xfId="5416"/>
    <cellStyle name="40% - Accent4 2 2 3 2_Exh G" xfId="3110"/>
    <cellStyle name="40% - Accent4 2 2 3 3" xfId="4537"/>
    <cellStyle name="40% - Accent4 2 2 3_Exh G" xfId="3109"/>
    <cellStyle name="40% - Accent4 2 2 4" xfId="1541"/>
    <cellStyle name="40% - Accent4 2 2 4 2" xfId="5070"/>
    <cellStyle name="40% - Accent4 2 2 4_Exh G" xfId="3111"/>
    <cellStyle name="40% - Accent4 2 2 5" xfId="4191"/>
    <cellStyle name="40% - Accent4 2 2_Exh G" xfId="3106"/>
    <cellStyle name="40% - Accent4 2 3" xfId="516"/>
    <cellStyle name="40% - Accent4 2 3 2" xfId="1543"/>
    <cellStyle name="40% - Accent4 2 3 2 2" xfId="5072"/>
    <cellStyle name="40% - Accent4 2 3 2_Exh G" xfId="3113"/>
    <cellStyle name="40% - Accent4 2 3 3" xfId="4193"/>
    <cellStyle name="40% - Accent4 2 3_Exh G" xfId="3112"/>
    <cellStyle name="40% - Accent4 2 4" xfId="981"/>
    <cellStyle name="40% - Accent4 2 4 2" xfId="1898"/>
    <cellStyle name="40% - Accent4 2 4 2 2" xfId="5415"/>
    <cellStyle name="40% - Accent4 2 4 2_Exh G" xfId="3115"/>
    <cellStyle name="40% - Accent4 2 4 3" xfId="4536"/>
    <cellStyle name="40% - Accent4 2 4_Exh G" xfId="3114"/>
    <cellStyle name="40% - Accent4 2 5" xfId="1540"/>
    <cellStyle name="40% - Accent4 2 5 2" xfId="5069"/>
    <cellStyle name="40% - Accent4 2 5_Exh G" xfId="3116"/>
    <cellStyle name="40% - Accent4 2 6" xfId="4190"/>
    <cellStyle name="40% - Accent4 2_Exh G" xfId="3105"/>
    <cellStyle name="40% - Accent4 3" xfId="517"/>
    <cellStyle name="40% - Accent4 3 2" xfId="518"/>
    <cellStyle name="40% - Accent4 3 2 2" xfId="519"/>
    <cellStyle name="40% - Accent4 3 2 2 2" xfId="1546"/>
    <cellStyle name="40% - Accent4 3 2 2 2 2" xfId="5075"/>
    <cellStyle name="40% - Accent4 3 2 2 2_Exh G" xfId="3120"/>
    <cellStyle name="40% - Accent4 3 2 2 3" xfId="4196"/>
    <cellStyle name="40% - Accent4 3 2 2_Exh G" xfId="3119"/>
    <cellStyle name="40% - Accent4 3 2 3" xfId="984"/>
    <cellStyle name="40% - Accent4 3 2 3 2" xfId="1901"/>
    <cellStyle name="40% - Accent4 3 2 3 2 2" xfId="5418"/>
    <cellStyle name="40% - Accent4 3 2 3 2_Exh G" xfId="3122"/>
    <cellStyle name="40% - Accent4 3 2 3 3" xfId="4539"/>
    <cellStyle name="40% - Accent4 3 2 3_Exh G" xfId="3121"/>
    <cellStyle name="40% - Accent4 3 2 4" xfId="1545"/>
    <cellStyle name="40% - Accent4 3 2 4 2" xfId="5074"/>
    <cellStyle name="40% - Accent4 3 2 4_Exh G" xfId="3123"/>
    <cellStyle name="40% - Accent4 3 2 5" xfId="4195"/>
    <cellStyle name="40% - Accent4 3 2_Exh G" xfId="3118"/>
    <cellStyle name="40% - Accent4 3 3" xfId="520"/>
    <cellStyle name="40% - Accent4 3 3 2" xfId="1547"/>
    <cellStyle name="40% - Accent4 3 3 2 2" xfId="5076"/>
    <cellStyle name="40% - Accent4 3 3 2_Exh G" xfId="3125"/>
    <cellStyle name="40% - Accent4 3 3 3" xfId="4197"/>
    <cellStyle name="40% - Accent4 3 3_Exh G" xfId="3124"/>
    <cellStyle name="40% - Accent4 3 4" xfId="983"/>
    <cellStyle name="40% - Accent4 3 4 2" xfId="1900"/>
    <cellStyle name="40% - Accent4 3 4 2 2" xfId="5417"/>
    <cellStyle name="40% - Accent4 3 4 2_Exh G" xfId="3127"/>
    <cellStyle name="40% - Accent4 3 4 3" xfId="4538"/>
    <cellStyle name="40% - Accent4 3 4_Exh G" xfId="3126"/>
    <cellStyle name="40% - Accent4 3 5" xfId="1544"/>
    <cellStyle name="40% - Accent4 3 5 2" xfId="5073"/>
    <cellStyle name="40% - Accent4 3 5_Exh G" xfId="3128"/>
    <cellStyle name="40% - Accent4 3 6" xfId="4194"/>
    <cellStyle name="40% - Accent4 3_Exh G" xfId="3117"/>
    <cellStyle name="40% - Accent4 4" xfId="521"/>
    <cellStyle name="40% - Accent4 4 2" xfId="522"/>
    <cellStyle name="40% - Accent4 4 2 2" xfId="523"/>
    <cellStyle name="40% - Accent4 4 2 2 2" xfId="1550"/>
    <cellStyle name="40% - Accent4 4 2 2 2 2" xfId="5079"/>
    <cellStyle name="40% - Accent4 4 2 2 2_Exh G" xfId="3132"/>
    <cellStyle name="40% - Accent4 4 2 2 3" xfId="4200"/>
    <cellStyle name="40% - Accent4 4 2 2_Exh G" xfId="3131"/>
    <cellStyle name="40% - Accent4 4 2 3" xfId="986"/>
    <cellStyle name="40% - Accent4 4 2 3 2" xfId="1903"/>
    <cellStyle name="40% - Accent4 4 2 3 2 2" xfId="5420"/>
    <cellStyle name="40% - Accent4 4 2 3 2_Exh G" xfId="3134"/>
    <cellStyle name="40% - Accent4 4 2 3 3" xfId="4541"/>
    <cellStyle name="40% - Accent4 4 2 3_Exh G" xfId="3133"/>
    <cellStyle name="40% - Accent4 4 2 4" xfId="1549"/>
    <cellStyle name="40% - Accent4 4 2 4 2" xfId="5078"/>
    <cellStyle name="40% - Accent4 4 2 4_Exh G" xfId="3135"/>
    <cellStyle name="40% - Accent4 4 2 5" xfId="4199"/>
    <cellStyle name="40% - Accent4 4 2_Exh G" xfId="3130"/>
    <cellStyle name="40% - Accent4 4 3" xfId="524"/>
    <cellStyle name="40% - Accent4 4 3 2" xfId="1551"/>
    <cellStyle name="40% - Accent4 4 3 2 2" xfId="5080"/>
    <cellStyle name="40% - Accent4 4 3 2_Exh G" xfId="3137"/>
    <cellStyle name="40% - Accent4 4 3 3" xfId="4201"/>
    <cellStyle name="40% - Accent4 4 3_Exh G" xfId="3136"/>
    <cellStyle name="40% - Accent4 4 4" xfId="985"/>
    <cellStyle name="40% - Accent4 4 4 2" xfId="1902"/>
    <cellStyle name="40% - Accent4 4 4 2 2" xfId="5419"/>
    <cellStyle name="40% - Accent4 4 4 2_Exh G" xfId="3139"/>
    <cellStyle name="40% - Accent4 4 4 3" xfId="4540"/>
    <cellStyle name="40% - Accent4 4 4_Exh G" xfId="3138"/>
    <cellStyle name="40% - Accent4 4 5" xfId="1548"/>
    <cellStyle name="40% - Accent4 4 5 2" xfId="5077"/>
    <cellStyle name="40% - Accent4 4 5_Exh G" xfId="3140"/>
    <cellStyle name="40% - Accent4 4 6" xfId="4198"/>
    <cellStyle name="40% - Accent4 4_Exh G" xfId="3129"/>
    <cellStyle name="40% - Accent4 5" xfId="525"/>
    <cellStyle name="40% - Accent4 5 2" xfId="526"/>
    <cellStyle name="40% - Accent4 5 2 2" xfId="527"/>
    <cellStyle name="40% - Accent4 5 2 2 2" xfId="1554"/>
    <cellStyle name="40% - Accent4 5 2 2 2 2" xfId="5083"/>
    <cellStyle name="40% - Accent4 5 2 2 2_Exh G" xfId="3144"/>
    <cellStyle name="40% - Accent4 5 2 2 3" xfId="4204"/>
    <cellStyle name="40% - Accent4 5 2 2_Exh G" xfId="3143"/>
    <cellStyle name="40% - Accent4 5 2 3" xfId="1553"/>
    <cellStyle name="40% - Accent4 5 2 3 2" xfId="5082"/>
    <cellStyle name="40% - Accent4 5 2 3_Exh G" xfId="3145"/>
    <cellStyle name="40% - Accent4 5 2 4" xfId="4203"/>
    <cellStyle name="40% - Accent4 5 2_Exh G" xfId="3142"/>
    <cellStyle name="40% - Accent4 5 3" xfId="528"/>
    <cellStyle name="40% - Accent4 5 3 2" xfId="1555"/>
    <cellStyle name="40% - Accent4 5 3 2 2" xfId="5084"/>
    <cellStyle name="40% - Accent4 5 3 2_Exh G" xfId="3147"/>
    <cellStyle name="40% - Accent4 5 3 3" xfId="4205"/>
    <cellStyle name="40% - Accent4 5 3_Exh G" xfId="3146"/>
    <cellStyle name="40% - Accent4 5 4" xfId="987"/>
    <cellStyle name="40% - Accent4 5 5" xfId="1552"/>
    <cellStyle name="40% - Accent4 5 5 2" xfId="5081"/>
    <cellStyle name="40% - Accent4 5 5_Exh G" xfId="3148"/>
    <cellStyle name="40% - Accent4 5 6" xfId="4202"/>
    <cellStyle name="40% - Accent4 5_Exh G" xfId="3141"/>
    <cellStyle name="40% - Accent4 6" xfId="529"/>
    <cellStyle name="40% - Accent4 6 2" xfId="530"/>
    <cellStyle name="40% - Accent4 6 2 2" xfId="531"/>
    <cellStyle name="40% - Accent4 6 2 2 2" xfId="1558"/>
    <cellStyle name="40% - Accent4 6 2 2 2 2" xfId="5087"/>
    <cellStyle name="40% - Accent4 6 2 2 2_Exh G" xfId="3152"/>
    <cellStyle name="40% - Accent4 6 2 2 3" xfId="4208"/>
    <cellStyle name="40% - Accent4 6 2 2_Exh G" xfId="3151"/>
    <cellStyle name="40% - Accent4 6 2 3" xfId="1557"/>
    <cellStyle name="40% - Accent4 6 2 3 2" xfId="5086"/>
    <cellStyle name="40% - Accent4 6 2 3_Exh G" xfId="3153"/>
    <cellStyle name="40% - Accent4 6 2 4" xfId="4207"/>
    <cellStyle name="40% - Accent4 6 2_Exh G" xfId="3150"/>
    <cellStyle name="40% - Accent4 6 3" xfId="532"/>
    <cellStyle name="40% - Accent4 6 3 2" xfId="1559"/>
    <cellStyle name="40% - Accent4 6 3 2 2" xfId="5088"/>
    <cellStyle name="40% - Accent4 6 3 2_Exh G" xfId="3155"/>
    <cellStyle name="40% - Accent4 6 3 3" xfId="4209"/>
    <cellStyle name="40% - Accent4 6 3_Exh G" xfId="3154"/>
    <cellStyle name="40% - Accent4 6 4" xfId="988"/>
    <cellStyle name="40% - Accent4 6 4 2" xfId="1904"/>
    <cellStyle name="40% - Accent4 6 4 2 2" xfId="5421"/>
    <cellStyle name="40% - Accent4 6 4 2_Exh G" xfId="3157"/>
    <cellStyle name="40% - Accent4 6 4 3" xfId="4542"/>
    <cellStyle name="40% - Accent4 6 4_Exh G" xfId="3156"/>
    <cellStyle name="40% - Accent4 6 5" xfId="1556"/>
    <cellStyle name="40% - Accent4 6 5 2" xfId="5085"/>
    <cellStyle name="40% - Accent4 6 5_Exh G" xfId="3158"/>
    <cellStyle name="40% - Accent4 6 6" xfId="4206"/>
    <cellStyle name="40% - Accent4 6_Exh G" xfId="3149"/>
    <cellStyle name="40% - Accent4 7" xfId="533"/>
    <cellStyle name="40% - Accent4 7 2" xfId="534"/>
    <cellStyle name="40% - Accent4 7 2 2" xfId="535"/>
    <cellStyle name="40% - Accent4 7 2 2 2" xfId="1562"/>
    <cellStyle name="40% - Accent4 7 2 2 2 2" xfId="5091"/>
    <cellStyle name="40% - Accent4 7 2 2 2_Exh G" xfId="3162"/>
    <cellStyle name="40% - Accent4 7 2 2 3" xfId="4212"/>
    <cellStyle name="40% - Accent4 7 2 2_Exh G" xfId="3161"/>
    <cellStyle name="40% - Accent4 7 2 3" xfId="1561"/>
    <cellStyle name="40% - Accent4 7 2 3 2" xfId="5090"/>
    <cellStyle name="40% - Accent4 7 2 3_Exh G" xfId="3163"/>
    <cellStyle name="40% - Accent4 7 2 4" xfId="4211"/>
    <cellStyle name="40% - Accent4 7 2_Exh G" xfId="3160"/>
    <cellStyle name="40% - Accent4 7 3" xfId="536"/>
    <cellStyle name="40% - Accent4 7 3 2" xfId="1563"/>
    <cellStyle name="40% - Accent4 7 3 2 2" xfId="5092"/>
    <cellStyle name="40% - Accent4 7 3 2_Exh G" xfId="3165"/>
    <cellStyle name="40% - Accent4 7 3 3" xfId="4213"/>
    <cellStyle name="40% - Accent4 7 3_Exh G" xfId="3164"/>
    <cellStyle name="40% - Accent4 7 4" xfId="989"/>
    <cellStyle name="40% - Accent4 7 4 2" xfId="1905"/>
    <cellStyle name="40% - Accent4 7 4 2 2" xfId="5422"/>
    <cellStyle name="40% - Accent4 7 4 2_Exh G" xfId="3167"/>
    <cellStyle name="40% - Accent4 7 4 3" xfId="4543"/>
    <cellStyle name="40% - Accent4 7 4_Exh G" xfId="3166"/>
    <cellStyle name="40% - Accent4 7 5" xfId="1560"/>
    <cellStyle name="40% - Accent4 7 5 2" xfId="5089"/>
    <cellStyle name="40% - Accent4 7 5_Exh G" xfId="3168"/>
    <cellStyle name="40% - Accent4 7 6" xfId="4210"/>
    <cellStyle name="40% - Accent4 7_Exh G" xfId="3159"/>
    <cellStyle name="40% - Accent4 8" xfId="537"/>
    <cellStyle name="40% - Accent4 8 2" xfId="538"/>
    <cellStyle name="40% - Accent4 8 2 2" xfId="539"/>
    <cellStyle name="40% - Accent4 8 2 2 2" xfId="1566"/>
    <cellStyle name="40% - Accent4 8 2 2 2 2" xfId="5095"/>
    <cellStyle name="40% - Accent4 8 2 2 2_Exh G" xfId="3172"/>
    <cellStyle name="40% - Accent4 8 2 2 3" xfId="4216"/>
    <cellStyle name="40% - Accent4 8 2 2_Exh G" xfId="3171"/>
    <cellStyle name="40% - Accent4 8 2 3" xfId="1565"/>
    <cellStyle name="40% - Accent4 8 2 3 2" xfId="5094"/>
    <cellStyle name="40% - Accent4 8 2 3_Exh G" xfId="3173"/>
    <cellStyle name="40% - Accent4 8 2 4" xfId="4215"/>
    <cellStyle name="40% - Accent4 8 2_Exh G" xfId="3170"/>
    <cellStyle name="40% - Accent4 8 3" xfId="540"/>
    <cellStyle name="40% - Accent4 8 3 2" xfId="1567"/>
    <cellStyle name="40% - Accent4 8 3 2 2" xfId="5096"/>
    <cellStyle name="40% - Accent4 8 3 2_Exh G" xfId="3175"/>
    <cellStyle name="40% - Accent4 8 3 3" xfId="4217"/>
    <cellStyle name="40% - Accent4 8 3_Exh G" xfId="3174"/>
    <cellStyle name="40% - Accent4 8 4" xfId="990"/>
    <cellStyle name="40% - Accent4 8 4 2" xfId="1906"/>
    <cellStyle name="40% - Accent4 8 4 2 2" xfId="5423"/>
    <cellStyle name="40% - Accent4 8 4 2_Exh G" xfId="3177"/>
    <cellStyle name="40% - Accent4 8 4 3" xfId="4544"/>
    <cellStyle name="40% - Accent4 8 4_Exh G" xfId="3176"/>
    <cellStyle name="40% - Accent4 8 5" xfId="1564"/>
    <cellStyle name="40% - Accent4 8 5 2" xfId="5093"/>
    <cellStyle name="40% - Accent4 8 5_Exh G" xfId="3178"/>
    <cellStyle name="40% - Accent4 8 6" xfId="4214"/>
    <cellStyle name="40% - Accent4 8_Exh G" xfId="3169"/>
    <cellStyle name="40% - Accent4 9" xfId="541"/>
    <cellStyle name="40% - Accent4 9 2" xfId="542"/>
    <cellStyle name="40% - Accent4 9 2 2" xfId="543"/>
    <cellStyle name="40% - Accent4 9 2 2 2" xfId="1570"/>
    <cellStyle name="40% - Accent4 9 2 2 2 2" xfId="5099"/>
    <cellStyle name="40% - Accent4 9 2 2 2_Exh G" xfId="3182"/>
    <cellStyle name="40% - Accent4 9 2 2 3" xfId="4220"/>
    <cellStyle name="40% - Accent4 9 2 2_Exh G" xfId="3181"/>
    <cellStyle name="40% - Accent4 9 2 3" xfId="1569"/>
    <cellStyle name="40% - Accent4 9 2 3 2" xfId="5098"/>
    <cellStyle name="40% - Accent4 9 2 3_Exh G" xfId="3183"/>
    <cellStyle name="40% - Accent4 9 2 4" xfId="4219"/>
    <cellStyle name="40% - Accent4 9 2_Exh G" xfId="3180"/>
    <cellStyle name="40% - Accent4 9 3" xfId="544"/>
    <cellStyle name="40% - Accent4 9 3 2" xfId="1571"/>
    <cellStyle name="40% - Accent4 9 3 2 2" xfId="5100"/>
    <cellStyle name="40% - Accent4 9 3 2_Exh G" xfId="3185"/>
    <cellStyle name="40% - Accent4 9 3 3" xfId="4221"/>
    <cellStyle name="40% - Accent4 9 3_Exh G" xfId="3184"/>
    <cellStyle name="40% - Accent4 9 4" xfId="991"/>
    <cellStyle name="40% - Accent4 9 4 2" xfId="1907"/>
    <cellStyle name="40% - Accent4 9 4 2 2" xfId="5424"/>
    <cellStyle name="40% - Accent4 9 4 2_Exh G" xfId="3187"/>
    <cellStyle name="40% - Accent4 9 4 3" xfId="4545"/>
    <cellStyle name="40% - Accent4 9 4_Exh G" xfId="3186"/>
    <cellStyle name="40% - Accent4 9 5" xfId="1568"/>
    <cellStyle name="40% - Accent4 9 5 2" xfId="5097"/>
    <cellStyle name="40% - Accent4 9 5_Exh G" xfId="3188"/>
    <cellStyle name="40% - Accent4 9 6" xfId="4218"/>
    <cellStyle name="40% - Accent4 9_Exh G" xfId="3179"/>
    <cellStyle name="40% - Accent5 10" xfId="545"/>
    <cellStyle name="40% - Accent5 10 2" xfId="546"/>
    <cellStyle name="40% - Accent5 10 2 2" xfId="547"/>
    <cellStyle name="40% - Accent5 10 2 2 2" xfId="1574"/>
    <cellStyle name="40% - Accent5 10 2 2 2 2" xfId="5103"/>
    <cellStyle name="40% - Accent5 10 2 2 2_Exh G" xfId="3192"/>
    <cellStyle name="40% - Accent5 10 2 2 3" xfId="4224"/>
    <cellStyle name="40% - Accent5 10 2 2_Exh G" xfId="3191"/>
    <cellStyle name="40% - Accent5 10 2 3" xfId="1573"/>
    <cellStyle name="40% - Accent5 10 2 3 2" xfId="5102"/>
    <cellStyle name="40% - Accent5 10 2 3_Exh G" xfId="3193"/>
    <cellStyle name="40% - Accent5 10 2 4" xfId="4223"/>
    <cellStyle name="40% - Accent5 10 2_Exh G" xfId="3190"/>
    <cellStyle name="40% - Accent5 10 3" xfId="548"/>
    <cellStyle name="40% - Accent5 10 3 2" xfId="1575"/>
    <cellStyle name="40% - Accent5 10 3 2 2" xfId="5104"/>
    <cellStyle name="40% - Accent5 10 3 2_Exh G" xfId="3195"/>
    <cellStyle name="40% - Accent5 10 3 3" xfId="4225"/>
    <cellStyle name="40% - Accent5 10 3_Exh G" xfId="3194"/>
    <cellStyle name="40% - Accent5 10 4" xfId="992"/>
    <cellStyle name="40% - Accent5 10 5" xfId="1572"/>
    <cellStyle name="40% - Accent5 10 5 2" xfId="5101"/>
    <cellStyle name="40% - Accent5 10 5_Exh G" xfId="3196"/>
    <cellStyle name="40% - Accent5 10 6" xfId="4222"/>
    <cellStyle name="40% - Accent5 10_Exh G" xfId="3189"/>
    <cellStyle name="40% - Accent5 11" xfId="549"/>
    <cellStyle name="40% - Accent5 11 2" xfId="550"/>
    <cellStyle name="40% - Accent5 11 2 2" xfId="551"/>
    <cellStyle name="40% - Accent5 11 2 2 2" xfId="1578"/>
    <cellStyle name="40% - Accent5 11 2 2 2 2" xfId="5107"/>
    <cellStyle name="40% - Accent5 11 2 2 2_Exh G" xfId="3200"/>
    <cellStyle name="40% - Accent5 11 2 2 3" xfId="4228"/>
    <cellStyle name="40% - Accent5 11 2 2_Exh G" xfId="3199"/>
    <cellStyle name="40% - Accent5 11 2 3" xfId="1577"/>
    <cellStyle name="40% - Accent5 11 2 3 2" xfId="5106"/>
    <cellStyle name="40% - Accent5 11 2 3_Exh G" xfId="3201"/>
    <cellStyle name="40% - Accent5 11 2 4" xfId="4227"/>
    <cellStyle name="40% - Accent5 11 2_Exh G" xfId="3198"/>
    <cellStyle name="40% - Accent5 11 3" xfId="552"/>
    <cellStyle name="40% - Accent5 11 3 2" xfId="1579"/>
    <cellStyle name="40% - Accent5 11 3 2 2" xfId="5108"/>
    <cellStyle name="40% - Accent5 11 3 2_Exh G" xfId="3203"/>
    <cellStyle name="40% - Accent5 11 3 3" xfId="4229"/>
    <cellStyle name="40% - Accent5 11 3_Exh G" xfId="3202"/>
    <cellStyle name="40% - Accent5 11 4" xfId="1576"/>
    <cellStyle name="40% - Accent5 11 4 2" xfId="5105"/>
    <cellStyle name="40% - Accent5 11 4_Exh G" xfId="3204"/>
    <cellStyle name="40% - Accent5 11 5" xfId="4226"/>
    <cellStyle name="40% - Accent5 11_Exh G" xfId="3197"/>
    <cellStyle name="40% - Accent5 12" xfId="553"/>
    <cellStyle name="40% - Accent5 12 2" xfId="554"/>
    <cellStyle name="40% - Accent5 12 2 2" xfId="555"/>
    <cellStyle name="40% - Accent5 12 2 2 2" xfId="1582"/>
    <cellStyle name="40% - Accent5 12 2 2 2 2" xfId="5111"/>
    <cellStyle name="40% - Accent5 12 2 2 2_Exh G" xfId="3208"/>
    <cellStyle name="40% - Accent5 12 2 2 3" xfId="4232"/>
    <cellStyle name="40% - Accent5 12 2 2_Exh G" xfId="3207"/>
    <cellStyle name="40% - Accent5 12 2 3" xfId="1581"/>
    <cellStyle name="40% - Accent5 12 2 3 2" xfId="5110"/>
    <cellStyle name="40% - Accent5 12 2 3_Exh G" xfId="3209"/>
    <cellStyle name="40% - Accent5 12 2 4" xfId="4231"/>
    <cellStyle name="40% - Accent5 12 2_Exh G" xfId="3206"/>
    <cellStyle name="40% - Accent5 12 3" xfId="556"/>
    <cellStyle name="40% - Accent5 12 3 2" xfId="1583"/>
    <cellStyle name="40% - Accent5 12 3 2 2" xfId="5112"/>
    <cellStyle name="40% - Accent5 12 3 2_Exh G" xfId="3211"/>
    <cellStyle name="40% - Accent5 12 3 3" xfId="4233"/>
    <cellStyle name="40% - Accent5 12 3_Exh G" xfId="3210"/>
    <cellStyle name="40% - Accent5 12 4" xfId="1580"/>
    <cellStyle name="40% - Accent5 12 4 2" xfId="5109"/>
    <cellStyle name="40% - Accent5 12 4_Exh G" xfId="3212"/>
    <cellStyle name="40% - Accent5 12 5" xfId="4230"/>
    <cellStyle name="40% - Accent5 12_Exh G" xfId="3205"/>
    <cellStyle name="40% - Accent5 13" xfId="557"/>
    <cellStyle name="40% - Accent5 13 2" xfId="558"/>
    <cellStyle name="40% - Accent5 13 2 2" xfId="559"/>
    <cellStyle name="40% - Accent5 13 2 2 2" xfId="1586"/>
    <cellStyle name="40% - Accent5 13 2 2 2 2" xfId="5115"/>
    <cellStyle name="40% - Accent5 13 2 2 2_Exh G" xfId="3216"/>
    <cellStyle name="40% - Accent5 13 2 2 3" xfId="4236"/>
    <cellStyle name="40% - Accent5 13 2 2_Exh G" xfId="3215"/>
    <cellStyle name="40% - Accent5 13 2 3" xfId="1585"/>
    <cellStyle name="40% - Accent5 13 2 3 2" xfId="5114"/>
    <cellStyle name="40% - Accent5 13 2 3_Exh G" xfId="3217"/>
    <cellStyle name="40% - Accent5 13 2 4" xfId="4235"/>
    <cellStyle name="40% - Accent5 13 2_Exh G" xfId="3214"/>
    <cellStyle name="40% - Accent5 13 3" xfId="560"/>
    <cellStyle name="40% - Accent5 13 3 2" xfId="1587"/>
    <cellStyle name="40% - Accent5 13 3 2 2" xfId="5116"/>
    <cellStyle name="40% - Accent5 13 3 2_Exh G" xfId="3219"/>
    <cellStyle name="40% - Accent5 13 3 3" xfId="4237"/>
    <cellStyle name="40% - Accent5 13 3_Exh G" xfId="3218"/>
    <cellStyle name="40% - Accent5 13 4" xfId="1584"/>
    <cellStyle name="40% - Accent5 13 4 2" xfId="5113"/>
    <cellStyle name="40% - Accent5 13 4_Exh G" xfId="3220"/>
    <cellStyle name="40% - Accent5 13 5" xfId="4234"/>
    <cellStyle name="40% - Accent5 13_Exh G" xfId="3213"/>
    <cellStyle name="40% - Accent5 14" xfId="561"/>
    <cellStyle name="40% - Accent5 14 2" xfId="562"/>
    <cellStyle name="40% - Accent5 14 2 2" xfId="1589"/>
    <cellStyle name="40% - Accent5 14 2 2 2" xfId="5118"/>
    <cellStyle name="40% - Accent5 14 2 2_Exh G" xfId="3223"/>
    <cellStyle name="40% - Accent5 14 2 3" xfId="4239"/>
    <cellStyle name="40% - Accent5 14 2_Exh G" xfId="3222"/>
    <cellStyle name="40% - Accent5 14 3" xfId="1588"/>
    <cellStyle name="40% - Accent5 14 3 2" xfId="5117"/>
    <cellStyle name="40% - Accent5 14 3_Exh G" xfId="3224"/>
    <cellStyle name="40% - Accent5 14 4" xfId="4238"/>
    <cellStyle name="40% - Accent5 14_Exh G" xfId="3221"/>
    <cellStyle name="40% - Accent5 15" xfId="563"/>
    <cellStyle name="40% - Accent5 15 2" xfId="1590"/>
    <cellStyle name="40% - Accent5 15 2 2" xfId="5119"/>
    <cellStyle name="40% - Accent5 15 2_Exh G" xfId="3226"/>
    <cellStyle name="40% - Accent5 15 3" xfId="4240"/>
    <cellStyle name="40% - Accent5 15_Exh G" xfId="3225"/>
    <cellStyle name="40% - Accent5 16" xfId="863"/>
    <cellStyle name="40% - Accent5 16 2" xfId="1801"/>
    <cellStyle name="40% - Accent5 16 2 2" xfId="5321"/>
    <cellStyle name="40% - Accent5 16 2_Exh G" xfId="3228"/>
    <cellStyle name="40% - Accent5 16 3" xfId="4442"/>
    <cellStyle name="40% - Accent5 16_Exh G" xfId="3227"/>
    <cellStyle name="40% - Accent5 2" xfId="564"/>
    <cellStyle name="40% - Accent5 2 2" xfId="565"/>
    <cellStyle name="40% - Accent5 2 2 2" xfId="566"/>
    <cellStyle name="40% - Accent5 2 2 2 2" xfId="1593"/>
    <cellStyle name="40% - Accent5 2 2 2 2 2" xfId="5122"/>
    <cellStyle name="40% - Accent5 2 2 2 2_Exh G" xfId="3232"/>
    <cellStyle name="40% - Accent5 2 2 2 3" xfId="4243"/>
    <cellStyle name="40% - Accent5 2 2 2_Exh G" xfId="3231"/>
    <cellStyle name="40% - Accent5 2 2 3" xfId="994"/>
    <cellStyle name="40% - Accent5 2 2 3 2" xfId="1909"/>
    <cellStyle name="40% - Accent5 2 2 3 2 2" xfId="5426"/>
    <cellStyle name="40% - Accent5 2 2 3 2_Exh G" xfId="3234"/>
    <cellStyle name="40% - Accent5 2 2 3 3" xfId="4547"/>
    <cellStyle name="40% - Accent5 2 2 3_Exh G" xfId="3233"/>
    <cellStyle name="40% - Accent5 2 2 4" xfId="1592"/>
    <cellStyle name="40% - Accent5 2 2 4 2" xfId="5121"/>
    <cellStyle name="40% - Accent5 2 2 4_Exh G" xfId="3235"/>
    <cellStyle name="40% - Accent5 2 2 5" xfId="4242"/>
    <cellStyle name="40% - Accent5 2 2_Exh G" xfId="3230"/>
    <cellStyle name="40% - Accent5 2 3" xfId="567"/>
    <cellStyle name="40% - Accent5 2 3 2" xfId="1594"/>
    <cellStyle name="40% - Accent5 2 3 2 2" xfId="5123"/>
    <cellStyle name="40% - Accent5 2 3 2_Exh G" xfId="3237"/>
    <cellStyle name="40% - Accent5 2 3 3" xfId="4244"/>
    <cellStyle name="40% - Accent5 2 3_Exh G" xfId="3236"/>
    <cellStyle name="40% - Accent5 2 4" xfId="993"/>
    <cellStyle name="40% - Accent5 2 4 2" xfId="1908"/>
    <cellStyle name="40% - Accent5 2 4 2 2" xfId="5425"/>
    <cellStyle name="40% - Accent5 2 4 2_Exh G" xfId="3239"/>
    <cellStyle name="40% - Accent5 2 4 3" xfId="4546"/>
    <cellStyle name="40% - Accent5 2 4_Exh G" xfId="3238"/>
    <cellStyle name="40% - Accent5 2 5" xfId="1591"/>
    <cellStyle name="40% - Accent5 2 5 2" xfId="5120"/>
    <cellStyle name="40% - Accent5 2 5_Exh G" xfId="3240"/>
    <cellStyle name="40% - Accent5 2 6" xfId="4241"/>
    <cellStyle name="40% - Accent5 2_Exh G" xfId="3229"/>
    <cellStyle name="40% - Accent5 3" xfId="568"/>
    <cellStyle name="40% - Accent5 3 2" xfId="569"/>
    <cellStyle name="40% - Accent5 3 2 2" xfId="570"/>
    <cellStyle name="40% - Accent5 3 2 2 2" xfId="1597"/>
    <cellStyle name="40% - Accent5 3 2 2 2 2" xfId="5126"/>
    <cellStyle name="40% - Accent5 3 2 2 2_Exh G" xfId="3244"/>
    <cellStyle name="40% - Accent5 3 2 2 3" xfId="4247"/>
    <cellStyle name="40% - Accent5 3 2 2_Exh G" xfId="3243"/>
    <cellStyle name="40% - Accent5 3 2 3" xfId="996"/>
    <cellStyle name="40% - Accent5 3 2 3 2" xfId="1911"/>
    <cellStyle name="40% - Accent5 3 2 3 2 2" xfId="5428"/>
    <cellStyle name="40% - Accent5 3 2 3 2_Exh G" xfId="3246"/>
    <cellStyle name="40% - Accent5 3 2 3 3" xfId="4549"/>
    <cellStyle name="40% - Accent5 3 2 3_Exh G" xfId="3245"/>
    <cellStyle name="40% - Accent5 3 2 4" xfId="1596"/>
    <cellStyle name="40% - Accent5 3 2 4 2" xfId="5125"/>
    <cellStyle name="40% - Accent5 3 2 4_Exh G" xfId="3247"/>
    <cellStyle name="40% - Accent5 3 2 5" xfId="4246"/>
    <cellStyle name="40% - Accent5 3 2_Exh G" xfId="3242"/>
    <cellStyle name="40% - Accent5 3 3" xfId="571"/>
    <cellStyle name="40% - Accent5 3 3 2" xfId="1598"/>
    <cellStyle name="40% - Accent5 3 3 2 2" xfId="5127"/>
    <cellStyle name="40% - Accent5 3 3 2_Exh G" xfId="3249"/>
    <cellStyle name="40% - Accent5 3 3 3" xfId="4248"/>
    <cellStyle name="40% - Accent5 3 3_Exh G" xfId="3248"/>
    <cellStyle name="40% - Accent5 3 4" xfId="995"/>
    <cellStyle name="40% - Accent5 3 4 2" xfId="1910"/>
    <cellStyle name="40% - Accent5 3 4 2 2" xfId="5427"/>
    <cellStyle name="40% - Accent5 3 4 2_Exh G" xfId="3251"/>
    <cellStyle name="40% - Accent5 3 4 3" xfId="4548"/>
    <cellStyle name="40% - Accent5 3 4_Exh G" xfId="3250"/>
    <cellStyle name="40% - Accent5 3 5" xfId="1595"/>
    <cellStyle name="40% - Accent5 3 5 2" xfId="5124"/>
    <cellStyle name="40% - Accent5 3 5_Exh G" xfId="3252"/>
    <cellStyle name="40% - Accent5 3 6" xfId="4245"/>
    <cellStyle name="40% - Accent5 3_Exh G" xfId="3241"/>
    <cellStyle name="40% - Accent5 4" xfId="572"/>
    <cellStyle name="40% - Accent5 4 2" xfId="573"/>
    <cellStyle name="40% - Accent5 4 2 2" xfId="574"/>
    <cellStyle name="40% - Accent5 4 2 2 2" xfId="1601"/>
    <cellStyle name="40% - Accent5 4 2 2 2 2" xfId="5130"/>
    <cellStyle name="40% - Accent5 4 2 2 2_Exh G" xfId="3256"/>
    <cellStyle name="40% - Accent5 4 2 2 3" xfId="4251"/>
    <cellStyle name="40% - Accent5 4 2 2_Exh G" xfId="3255"/>
    <cellStyle name="40% - Accent5 4 2 3" xfId="998"/>
    <cellStyle name="40% - Accent5 4 2 3 2" xfId="1913"/>
    <cellStyle name="40% - Accent5 4 2 3 2 2" xfId="5430"/>
    <cellStyle name="40% - Accent5 4 2 3 2_Exh G" xfId="3258"/>
    <cellStyle name="40% - Accent5 4 2 3 3" xfId="4551"/>
    <cellStyle name="40% - Accent5 4 2 3_Exh G" xfId="3257"/>
    <cellStyle name="40% - Accent5 4 2 4" xfId="1600"/>
    <cellStyle name="40% - Accent5 4 2 4 2" xfId="5129"/>
    <cellStyle name="40% - Accent5 4 2 4_Exh G" xfId="3259"/>
    <cellStyle name="40% - Accent5 4 2 5" xfId="4250"/>
    <cellStyle name="40% - Accent5 4 2_Exh G" xfId="3254"/>
    <cellStyle name="40% - Accent5 4 3" xfId="575"/>
    <cellStyle name="40% - Accent5 4 3 2" xfId="1602"/>
    <cellStyle name="40% - Accent5 4 3 2 2" xfId="5131"/>
    <cellStyle name="40% - Accent5 4 3 2_Exh G" xfId="3261"/>
    <cellStyle name="40% - Accent5 4 3 3" xfId="4252"/>
    <cellStyle name="40% - Accent5 4 3_Exh G" xfId="3260"/>
    <cellStyle name="40% - Accent5 4 4" xfId="997"/>
    <cellStyle name="40% - Accent5 4 4 2" xfId="1912"/>
    <cellStyle name="40% - Accent5 4 4 2 2" xfId="5429"/>
    <cellStyle name="40% - Accent5 4 4 2_Exh G" xfId="3263"/>
    <cellStyle name="40% - Accent5 4 4 3" xfId="4550"/>
    <cellStyle name="40% - Accent5 4 4_Exh G" xfId="3262"/>
    <cellStyle name="40% - Accent5 4 5" xfId="1599"/>
    <cellStyle name="40% - Accent5 4 5 2" xfId="5128"/>
    <cellStyle name="40% - Accent5 4 5_Exh G" xfId="3264"/>
    <cellStyle name="40% - Accent5 4 6" xfId="4249"/>
    <cellStyle name="40% - Accent5 4_Exh G" xfId="3253"/>
    <cellStyle name="40% - Accent5 5" xfId="576"/>
    <cellStyle name="40% - Accent5 5 2" xfId="577"/>
    <cellStyle name="40% - Accent5 5 2 2" xfId="578"/>
    <cellStyle name="40% - Accent5 5 2 2 2" xfId="1605"/>
    <cellStyle name="40% - Accent5 5 2 2 2 2" xfId="5134"/>
    <cellStyle name="40% - Accent5 5 2 2 2_Exh G" xfId="3268"/>
    <cellStyle name="40% - Accent5 5 2 2 3" xfId="4255"/>
    <cellStyle name="40% - Accent5 5 2 2_Exh G" xfId="3267"/>
    <cellStyle name="40% - Accent5 5 2 3" xfId="1604"/>
    <cellStyle name="40% - Accent5 5 2 3 2" xfId="5133"/>
    <cellStyle name="40% - Accent5 5 2 3_Exh G" xfId="3269"/>
    <cellStyle name="40% - Accent5 5 2 4" xfId="4254"/>
    <cellStyle name="40% - Accent5 5 2_Exh G" xfId="3266"/>
    <cellStyle name="40% - Accent5 5 3" xfId="579"/>
    <cellStyle name="40% - Accent5 5 3 2" xfId="1606"/>
    <cellStyle name="40% - Accent5 5 3 2 2" xfId="5135"/>
    <cellStyle name="40% - Accent5 5 3 2_Exh G" xfId="3271"/>
    <cellStyle name="40% - Accent5 5 3 3" xfId="4256"/>
    <cellStyle name="40% - Accent5 5 3_Exh G" xfId="3270"/>
    <cellStyle name="40% - Accent5 5 4" xfId="999"/>
    <cellStyle name="40% - Accent5 5 5" xfId="1603"/>
    <cellStyle name="40% - Accent5 5 5 2" xfId="5132"/>
    <cellStyle name="40% - Accent5 5 5_Exh G" xfId="3272"/>
    <cellStyle name="40% - Accent5 5 6" xfId="4253"/>
    <cellStyle name="40% - Accent5 5_Exh G" xfId="3265"/>
    <cellStyle name="40% - Accent5 6" xfId="580"/>
    <cellStyle name="40% - Accent5 6 2" xfId="581"/>
    <cellStyle name="40% - Accent5 6 2 2" xfId="582"/>
    <cellStyle name="40% - Accent5 6 2 2 2" xfId="1609"/>
    <cellStyle name="40% - Accent5 6 2 2 2 2" xfId="5138"/>
    <cellStyle name="40% - Accent5 6 2 2 2_Exh G" xfId="3276"/>
    <cellStyle name="40% - Accent5 6 2 2 3" xfId="4259"/>
    <cellStyle name="40% - Accent5 6 2 2_Exh G" xfId="3275"/>
    <cellStyle name="40% - Accent5 6 2 3" xfId="1608"/>
    <cellStyle name="40% - Accent5 6 2 3 2" xfId="5137"/>
    <cellStyle name="40% - Accent5 6 2 3_Exh G" xfId="3277"/>
    <cellStyle name="40% - Accent5 6 2 4" xfId="4258"/>
    <cellStyle name="40% - Accent5 6 2_Exh G" xfId="3274"/>
    <cellStyle name="40% - Accent5 6 3" xfId="583"/>
    <cellStyle name="40% - Accent5 6 3 2" xfId="1610"/>
    <cellStyle name="40% - Accent5 6 3 2 2" xfId="5139"/>
    <cellStyle name="40% - Accent5 6 3 2_Exh G" xfId="3279"/>
    <cellStyle name="40% - Accent5 6 3 3" xfId="4260"/>
    <cellStyle name="40% - Accent5 6 3_Exh G" xfId="3278"/>
    <cellStyle name="40% - Accent5 6 4" xfId="1000"/>
    <cellStyle name="40% - Accent5 6 4 2" xfId="1914"/>
    <cellStyle name="40% - Accent5 6 4 2 2" xfId="5431"/>
    <cellStyle name="40% - Accent5 6 4 2_Exh G" xfId="3281"/>
    <cellStyle name="40% - Accent5 6 4 3" xfId="4552"/>
    <cellStyle name="40% - Accent5 6 4_Exh G" xfId="3280"/>
    <cellStyle name="40% - Accent5 6 5" xfId="1607"/>
    <cellStyle name="40% - Accent5 6 5 2" xfId="5136"/>
    <cellStyle name="40% - Accent5 6 5_Exh G" xfId="3282"/>
    <cellStyle name="40% - Accent5 6 6" xfId="4257"/>
    <cellStyle name="40% - Accent5 6_Exh G" xfId="3273"/>
    <cellStyle name="40% - Accent5 7" xfId="584"/>
    <cellStyle name="40% - Accent5 7 2" xfId="585"/>
    <cellStyle name="40% - Accent5 7 2 2" xfId="586"/>
    <cellStyle name="40% - Accent5 7 2 2 2" xfId="1613"/>
    <cellStyle name="40% - Accent5 7 2 2 2 2" xfId="5142"/>
    <cellStyle name="40% - Accent5 7 2 2 2_Exh G" xfId="3286"/>
    <cellStyle name="40% - Accent5 7 2 2 3" xfId="4263"/>
    <cellStyle name="40% - Accent5 7 2 2_Exh G" xfId="3285"/>
    <cellStyle name="40% - Accent5 7 2 3" xfId="1612"/>
    <cellStyle name="40% - Accent5 7 2 3 2" xfId="5141"/>
    <cellStyle name="40% - Accent5 7 2 3_Exh G" xfId="3287"/>
    <cellStyle name="40% - Accent5 7 2 4" xfId="4262"/>
    <cellStyle name="40% - Accent5 7 2_Exh G" xfId="3284"/>
    <cellStyle name="40% - Accent5 7 3" xfId="587"/>
    <cellStyle name="40% - Accent5 7 3 2" xfId="1614"/>
    <cellStyle name="40% - Accent5 7 3 2 2" xfId="5143"/>
    <cellStyle name="40% - Accent5 7 3 2_Exh G" xfId="3289"/>
    <cellStyle name="40% - Accent5 7 3 3" xfId="4264"/>
    <cellStyle name="40% - Accent5 7 3_Exh G" xfId="3288"/>
    <cellStyle name="40% - Accent5 7 4" xfId="1001"/>
    <cellStyle name="40% - Accent5 7 4 2" xfId="1915"/>
    <cellStyle name="40% - Accent5 7 4 2 2" xfId="5432"/>
    <cellStyle name="40% - Accent5 7 4 2_Exh G" xfId="3291"/>
    <cellStyle name="40% - Accent5 7 4 3" xfId="4553"/>
    <cellStyle name="40% - Accent5 7 4_Exh G" xfId="3290"/>
    <cellStyle name="40% - Accent5 7 5" xfId="1611"/>
    <cellStyle name="40% - Accent5 7 5 2" xfId="5140"/>
    <cellStyle name="40% - Accent5 7 5_Exh G" xfId="3292"/>
    <cellStyle name="40% - Accent5 7 6" xfId="4261"/>
    <cellStyle name="40% - Accent5 7_Exh G" xfId="3283"/>
    <cellStyle name="40% - Accent5 8" xfId="588"/>
    <cellStyle name="40% - Accent5 8 2" xfId="589"/>
    <cellStyle name="40% - Accent5 8 2 2" xfId="590"/>
    <cellStyle name="40% - Accent5 8 2 2 2" xfId="1617"/>
    <cellStyle name="40% - Accent5 8 2 2 2 2" xfId="5146"/>
    <cellStyle name="40% - Accent5 8 2 2 2_Exh G" xfId="3296"/>
    <cellStyle name="40% - Accent5 8 2 2 3" xfId="4267"/>
    <cellStyle name="40% - Accent5 8 2 2_Exh G" xfId="3295"/>
    <cellStyle name="40% - Accent5 8 2 3" xfId="1616"/>
    <cellStyle name="40% - Accent5 8 2 3 2" xfId="5145"/>
    <cellStyle name="40% - Accent5 8 2 3_Exh G" xfId="3297"/>
    <cellStyle name="40% - Accent5 8 2 4" xfId="4266"/>
    <cellStyle name="40% - Accent5 8 2_Exh G" xfId="3294"/>
    <cellStyle name="40% - Accent5 8 3" xfId="591"/>
    <cellStyle name="40% - Accent5 8 3 2" xfId="1618"/>
    <cellStyle name="40% - Accent5 8 3 2 2" xfId="5147"/>
    <cellStyle name="40% - Accent5 8 3 2_Exh G" xfId="3299"/>
    <cellStyle name="40% - Accent5 8 3 3" xfId="4268"/>
    <cellStyle name="40% - Accent5 8 3_Exh G" xfId="3298"/>
    <cellStyle name="40% - Accent5 8 4" xfId="1002"/>
    <cellStyle name="40% - Accent5 8 4 2" xfId="1916"/>
    <cellStyle name="40% - Accent5 8 4 2 2" xfId="5433"/>
    <cellStyle name="40% - Accent5 8 4 2_Exh G" xfId="3301"/>
    <cellStyle name="40% - Accent5 8 4 3" xfId="4554"/>
    <cellStyle name="40% - Accent5 8 4_Exh G" xfId="3300"/>
    <cellStyle name="40% - Accent5 8 5" xfId="1615"/>
    <cellStyle name="40% - Accent5 8 5 2" xfId="5144"/>
    <cellStyle name="40% - Accent5 8 5_Exh G" xfId="3302"/>
    <cellStyle name="40% - Accent5 8 6" xfId="4265"/>
    <cellStyle name="40% - Accent5 8_Exh G" xfId="3293"/>
    <cellStyle name="40% - Accent5 9" xfId="592"/>
    <cellStyle name="40% - Accent5 9 2" xfId="593"/>
    <cellStyle name="40% - Accent5 9 2 2" xfId="594"/>
    <cellStyle name="40% - Accent5 9 2 2 2" xfId="1621"/>
    <cellStyle name="40% - Accent5 9 2 2 2 2" xfId="5150"/>
    <cellStyle name="40% - Accent5 9 2 2 2_Exh G" xfId="3306"/>
    <cellStyle name="40% - Accent5 9 2 2 3" xfId="4271"/>
    <cellStyle name="40% - Accent5 9 2 2_Exh G" xfId="3305"/>
    <cellStyle name="40% - Accent5 9 2 3" xfId="1620"/>
    <cellStyle name="40% - Accent5 9 2 3 2" xfId="5149"/>
    <cellStyle name="40% - Accent5 9 2 3_Exh G" xfId="3307"/>
    <cellStyle name="40% - Accent5 9 2 4" xfId="4270"/>
    <cellStyle name="40% - Accent5 9 2_Exh G" xfId="3304"/>
    <cellStyle name="40% - Accent5 9 3" xfId="595"/>
    <cellStyle name="40% - Accent5 9 3 2" xfId="1622"/>
    <cellStyle name="40% - Accent5 9 3 2 2" xfId="5151"/>
    <cellStyle name="40% - Accent5 9 3 2_Exh G" xfId="3309"/>
    <cellStyle name="40% - Accent5 9 3 3" xfId="4272"/>
    <cellStyle name="40% - Accent5 9 3_Exh G" xfId="3308"/>
    <cellStyle name="40% - Accent5 9 4" xfId="1003"/>
    <cellStyle name="40% - Accent5 9 4 2" xfId="1917"/>
    <cellStyle name="40% - Accent5 9 4 2 2" xfId="5434"/>
    <cellStyle name="40% - Accent5 9 4 2_Exh G" xfId="3311"/>
    <cellStyle name="40% - Accent5 9 4 3" xfId="4555"/>
    <cellStyle name="40% - Accent5 9 4_Exh G" xfId="3310"/>
    <cellStyle name="40% - Accent5 9 5" xfId="1619"/>
    <cellStyle name="40% - Accent5 9 5 2" xfId="5148"/>
    <cellStyle name="40% - Accent5 9 5_Exh G" xfId="3312"/>
    <cellStyle name="40% - Accent5 9 6" xfId="4269"/>
    <cellStyle name="40% - Accent5 9_Exh G" xfId="3303"/>
    <cellStyle name="40% - Accent6 10" xfId="596"/>
    <cellStyle name="40% - Accent6 10 2" xfId="597"/>
    <cellStyle name="40% - Accent6 10 2 2" xfId="598"/>
    <cellStyle name="40% - Accent6 10 2 2 2" xfId="1625"/>
    <cellStyle name="40% - Accent6 10 2 2 2 2" xfId="5154"/>
    <cellStyle name="40% - Accent6 10 2 2 2_Exh G" xfId="3316"/>
    <cellStyle name="40% - Accent6 10 2 2 3" xfId="4275"/>
    <cellStyle name="40% - Accent6 10 2 2_Exh G" xfId="3315"/>
    <cellStyle name="40% - Accent6 10 2 3" xfId="1624"/>
    <cellStyle name="40% - Accent6 10 2 3 2" xfId="5153"/>
    <cellStyle name="40% - Accent6 10 2 3_Exh G" xfId="3317"/>
    <cellStyle name="40% - Accent6 10 2 4" xfId="4274"/>
    <cellStyle name="40% - Accent6 10 2_Exh G" xfId="3314"/>
    <cellStyle name="40% - Accent6 10 3" xfId="599"/>
    <cellStyle name="40% - Accent6 10 3 2" xfId="1626"/>
    <cellStyle name="40% - Accent6 10 3 2 2" xfId="5155"/>
    <cellStyle name="40% - Accent6 10 3 2_Exh G" xfId="3319"/>
    <cellStyle name="40% - Accent6 10 3 3" xfId="4276"/>
    <cellStyle name="40% - Accent6 10 3_Exh G" xfId="3318"/>
    <cellStyle name="40% - Accent6 10 4" xfId="1004"/>
    <cellStyle name="40% - Accent6 10 5" xfId="1623"/>
    <cellStyle name="40% - Accent6 10 5 2" xfId="5152"/>
    <cellStyle name="40% - Accent6 10 5_Exh G" xfId="3320"/>
    <cellStyle name="40% - Accent6 10 6" xfId="4273"/>
    <cellStyle name="40% - Accent6 10_Exh G" xfId="3313"/>
    <cellStyle name="40% - Accent6 11" xfId="600"/>
    <cellStyle name="40% - Accent6 11 2" xfId="601"/>
    <cellStyle name="40% - Accent6 11 2 2" xfId="602"/>
    <cellStyle name="40% - Accent6 11 2 2 2" xfId="1629"/>
    <cellStyle name="40% - Accent6 11 2 2 2 2" xfId="5158"/>
    <cellStyle name="40% - Accent6 11 2 2 2_Exh G" xfId="3324"/>
    <cellStyle name="40% - Accent6 11 2 2 3" xfId="4279"/>
    <cellStyle name="40% - Accent6 11 2 2_Exh G" xfId="3323"/>
    <cellStyle name="40% - Accent6 11 2 3" xfId="1628"/>
    <cellStyle name="40% - Accent6 11 2 3 2" xfId="5157"/>
    <cellStyle name="40% - Accent6 11 2 3_Exh G" xfId="3325"/>
    <cellStyle name="40% - Accent6 11 2 4" xfId="4278"/>
    <cellStyle name="40% - Accent6 11 2_Exh G" xfId="3322"/>
    <cellStyle name="40% - Accent6 11 3" xfId="603"/>
    <cellStyle name="40% - Accent6 11 3 2" xfId="1630"/>
    <cellStyle name="40% - Accent6 11 3 2 2" xfId="5159"/>
    <cellStyle name="40% - Accent6 11 3 2_Exh G" xfId="3327"/>
    <cellStyle name="40% - Accent6 11 3 3" xfId="4280"/>
    <cellStyle name="40% - Accent6 11 3_Exh G" xfId="3326"/>
    <cellStyle name="40% - Accent6 11 4" xfId="1627"/>
    <cellStyle name="40% - Accent6 11 4 2" xfId="5156"/>
    <cellStyle name="40% - Accent6 11 4_Exh G" xfId="3328"/>
    <cellStyle name="40% - Accent6 11 5" xfId="4277"/>
    <cellStyle name="40% - Accent6 11_Exh G" xfId="3321"/>
    <cellStyle name="40% - Accent6 12" xfId="604"/>
    <cellStyle name="40% - Accent6 12 2" xfId="605"/>
    <cellStyle name="40% - Accent6 12 2 2" xfId="606"/>
    <cellStyle name="40% - Accent6 12 2 2 2" xfId="1633"/>
    <cellStyle name="40% - Accent6 12 2 2 2 2" xfId="5162"/>
    <cellStyle name="40% - Accent6 12 2 2 2_Exh G" xfId="3332"/>
    <cellStyle name="40% - Accent6 12 2 2 3" xfId="4283"/>
    <cellStyle name="40% - Accent6 12 2 2_Exh G" xfId="3331"/>
    <cellStyle name="40% - Accent6 12 2 3" xfId="1632"/>
    <cellStyle name="40% - Accent6 12 2 3 2" xfId="5161"/>
    <cellStyle name="40% - Accent6 12 2 3_Exh G" xfId="3333"/>
    <cellStyle name="40% - Accent6 12 2 4" xfId="4282"/>
    <cellStyle name="40% - Accent6 12 2_Exh G" xfId="3330"/>
    <cellStyle name="40% - Accent6 12 3" xfId="607"/>
    <cellStyle name="40% - Accent6 12 3 2" xfId="1634"/>
    <cellStyle name="40% - Accent6 12 3 2 2" xfId="5163"/>
    <cellStyle name="40% - Accent6 12 3 2_Exh G" xfId="3335"/>
    <cellStyle name="40% - Accent6 12 3 3" xfId="4284"/>
    <cellStyle name="40% - Accent6 12 3_Exh G" xfId="3334"/>
    <cellStyle name="40% - Accent6 12 4" xfId="1631"/>
    <cellStyle name="40% - Accent6 12 4 2" xfId="5160"/>
    <cellStyle name="40% - Accent6 12 4_Exh G" xfId="3336"/>
    <cellStyle name="40% - Accent6 12 5" xfId="4281"/>
    <cellStyle name="40% - Accent6 12_Exh G" xfId="3329"/>
    <cellStyle name="40% - Accent6 13" xfId="608"/>
    <cellStyle name="40% - Accent6 13 2" xfId="609"/>
    <cellStyle name="40% - Accent6 13 2 2" xfId="610"/>
    <cellStyle name="40% - Accent6 13 2 2 2" xfId="1637"/>
    <cellStyle name="40% - Accent6 13 2 2 2 2" xfId="5166"/>
    <cellStyle name="40% - Accent6 13 2 2 2_Exh G" xfId="3340"/>
    <cellStyle name="40% - Accent6 13 2 2 3" xfId="4287"/>
    <cellStyle name="40% - Accent6 13 2 2_Exh G" xfId="3339"/>
    <cellStyle name="40% - Accent6 13 2 3" xfId="1636"/>
    <cellStyle name="40% - Accent6 13 2 3 2" xfId="5165"/>
    <cellStyle name="40% - Accent6 13 2 3_Exh G" xfId="3341"/>
    <cellStyle name="40% - Accent6 13 2 4" xfId="4286"/>
    <cellStyle name="40% - Accent6 13 2_Exh G" xfId="3338"/>
    <cellStyle name="40% - Accent6 13 3" xfId="611"/>
    <cellStyle name="40% - Accent6 13 3 2" xfId="1638"/>
    <cellStyle name="40% - Accent6 13 3 2 2" xfId="5167"/>
    <cellStyle name="40% - Accent6 13 3 2_Exh G" xfId="3343"/>
    <cellStyle name="40% - Accent6 13 3 3" xfId="4288"/>
    <cellStyle name="40% - Accent6 13 3_Exh G" xfId="3342"/>
    <cellStyle name="40% - Accent6 13 4" xfId="1635"/>
    <cellStyle name="40% - Accent6 13 4 2" xfId="5164"/>
    <cellStyle name="40% - Accent6 13 4_Exh G" xfId="3344"/>
    <cellStyle name="40% - Accent6 13 5" xfId="4285"/>
    <cellStyle name="40% - Accent6 13_Exh G" xfId="3337"/>
    <cellStyle name="40% - Accent6 14" xfId="612"/>
    <cellStyle name="40% - Accent6 14 2" xfId="613"/>
    <cellStyle name="40% - Accent6 14 2 2" xfId="1640"/>
    <cellStyle name="40% - Accent6 14 2 2 2" xfId="5169"/>
    <cellStyle name="40% - Accent6 14 2 2_Exh G" xfId="3347"/>
    <cellStyle name="40% - Accent6 14 2 3" xfId="4290"/>
    <cellStyle name="40% - Accent6 14 2_Exh G" xfId="3346"/>
    <cellStyle name="40% - Accent6 14 3" xfId="1639"/>
    <cellStyle name="40% - Accent6 14 3 2" xfId="5168"/>
    <cellStyle name="40% - Accent6 14 3_Exh G" xfId="3348"/>
    <cellStyle name="40% - Accent6 14 4" xfId="4289"/>
    <cellStyle name="40% - Accent6 14_Exh G" xfId="3345"/>
    <cellStyle name="40% - Accent6 15" xfId="614"/>
    <cellStyle name="40% - Accent6 15 2" xfId="1641"/>
    <cellStyle name="40% - Accent6 15 2 2" xfId="5170"/>
    <cellStyle name="40% - Accent6 15 2_Exh G" xfId="3350"/>
    <cellStyle name="40% - Accent6 15 3" xfId="4291"/>
    <cellStyle name="40% - Accent6 15_Exh G" xfId="3349"/>
    <cellStyle name="40% - Accent6 16" xfId="864"/>
    <cellStyle name="40% - Accent6 16 2" xfId="1802"/>
    <cellStyle name="40% - Accent6 16 2 2" xfId="5322"/>
    <cellStyle name="40% - Accent6 16 2_Exh G" xfId="3352"/>
    <cellStyle name="40% - Accent6 16 3" xfId="4443"/>
    <cellStyle name="40% - Accent6 16_Exh G" xfId="3351"/>
    <cellStyle name="40% - Accent6 2" xfId="615"/>
    <cellStyle name="40% - Accent6 2 2" xfId="616"/>
    <cellStyle name="40% - Accent6 2 2 2" xfId="617"/>
    <cellStyle name="40% - Accent6 2 2 2 2" xfId="1644"/>
    <cellStyle name="40% - Accent6 2 2 2 2 2" xfId="5173"/>
    <cellStyle name="40% - Accent6 2 2 2 2_Exh G" xfId="3356"/>
    <cellStyle name="40% - Accent6 2 2 2 3" xfId="4294"/>
    <cellStyle name="40% - Accent6 2 2 2_Exh G" xfId="3355"/>
    <cellStyle name="40% - Accent6 2 2 3" xfId="1006"/>
    <cellStyle name="40% - Accent6 2 2 3 2" xfId="1919"/>
    <cellStyle name="40% - Accent6 2 2 3 2 2" xfId="5436"/>
    <cellStyle name="40% - Accent6 2 2 3 2_Exh G" xfId="3358"/>
    <cellStyle name="40% - Accent6 2 2 3 3" xfId="4557"/>
    <cellStyle name="40% - Accent6 2 2 3_Exh G" xfId="3357"/>
    <cellStyle name="40% - Accent6 2 2 4" xfId="1643"/>
    <cellStyle name="40% - Accent6 2 2 4 2" xfId="5172"/>
    <cellStyle name="40% - Accent6 2 2 4_Exh G" xfId="3359"/>
    <cellStyle name="40% - Accent6 2 2 5" xfId="4293"/>
    <cellStyle name="40% - Accent6 2 2_Exh G" xfId="3354"/>
    <cellStyle name="40% - Accent6 2 3" xfId="618"/>
    <cellStyle name="40% - Accent6 2 3 2" xfId="1645"/>
    <cellStyle name="40% - Accent6 2 3 2 2" xfId="5174"/>
    <cellStyle name="40% - Accent6 2 3 2_Exh G" xfId="3361"/>
    <cellStyle name="40% - Accent6 2 3 3" xfId="4295"/>
    <cellStyle name="40% - Accent6 2 3_Exh G" xfId="3360"/>
    <cellStyle name="40% - Accent6 2 4" xfId="1005"/>
    <cellStyle name="40% - Accent6 2 4 2" xfId="1918"/>
    <cellStyle name="40% - Accent6 2 4 2 2" xfId="5435"/>
    <cellStyle name="40% - Accent6 2 4 2_Exh G" xfId="3363"/>
    <cellStyle name="40% - Accent6 2 4 3" xfId="4556"/>
    <cellStyle name="40% - Accent6 2 4_Exh G" xfId="3362"/>
    <cellStyle name="40% - Accent6 2 5" xfId="1642"/>
    <cellStyle name="40% - Accent6 2 5 2" xfId="5171"/>
    <cellStyle name="40% - Accent6 2 5_Exh G" xfId="3364"/>
    <cellStyle name="40% - Accent6 2 6" xfId="4292"/>
    <cellStyle name="40% - Accent6 2_Exh G" xfId="3353"/>
    <cellStyle name="40% - Accent6 3" xfId="619"/>
    <cellStyle name="40% - Accent6 3 2" xfId="620"/>
    <cellStyle name="40% - Accent6 3 2 2" xfId="621"/>
    <cellStyle name="40% - Accent6 3 2 2 2" xfId="1648"/>
    <cellStyle name="40% - Accent6 3 2 2 2 2" xfId="5177"/>
    <cellStyle name="40% - Accent6 3 2 2 2_Exh G" xfId="3368"/>
    <cellStyle name="40% - Accent6 3 2 2 3" xfId="4298"/>
    <cellStyle name="40% - Accent6 3 2 2_Exh G" xfId="3367"/>
    <cellStyle name="40% - Accent6 3 2 3" xfId="1008"/>
    <cellStyle name="40% - Accent6 3 2 3 2" xfId="1921"/>
    <cellStyle name="40% - Accent6 3 2 3 2 2" xfId="5438"/>
    <cellStyle name="40% - Accent6 3 2 3 2_Exh G" xfId="3370"/>
    <cellStyle name="40% - Accent6 3 2 3 3" xfId="4559"/>
    <cellStyle name="40% - Accent6 3 2 3_Exh G" xfId="3369"/>
    <cellStyle name="40% - Accent6 3 2 4" xfId="1647"/>
    <cellStyle name="40% - Accent6 3 2 4 2" xfId="5176"/>
    <cellStyle name="40% - Accent6 3 2 4_Exh G" xfId="3371"/>
    <cellStyle name="40% - Accent6 3 2 5" xfId="4297"/>
    <cellStyle name="40% - Accent6 3 2_Exh G" xfId="3366"/>
    <cellStyle name="40% - Accent6 3 3" xfId="622"/>
    <cellStyle name="40% - Accent6 3 3 2" xfId="1649"/>
    <cellStyle name="40% - Accent6 3 3 2 2" xfId="5178"/>
    <cellStyle name="40% - Accent6 3 3 2_Exh G" xfId="3373"/>
    <cellStyle name="40% - Accent6 3 3 3" xfId="4299"/>
    <cellStyle name="40% - Accent6 3 3_Exh G" xfId="3372"/>
    <cellStyle name="40% - Accent6 3 4" xfId="1007"/>
    <cellStyle name="40% - Accent6 3 4 2" xfId="1920"/>
    <cellStyle name="40% - Accent6 3 4 2 2" xfId="5437"/>
    <cellStyle name="40% - Accent6 3 4 2_Exh G" xfId="3375"/>
    <cellStyle name="40% - Accent6 3 4 3" xfId="4558"/>
    <cellStyle name="40% - Accent6 3 4_Exh G" xfId="3374"/>
    <cellStyle name="40% - Accent6 3 5" xfId="1646"/>
    <cellStyle name="40% - Accent6 3 5 2" xfId="5175"/>
    <cellStyle name="40% - Accent6 3 5_Exh G" xfId="3376"/>
    <cellStyle name="40% - Accent6 3 6" xfId="4296"/>
    <cellStyle name="40% - Accent6 3_Exh G" xfId="3365"/>
    <cellStyle name="40% - Accent6 4" xfId="623"/>
    <cellStyle name="40% - Accent6 4 2" xfId="624"/>
    <cellStyle name="40% - Accent6 4 2 2" xfId="625"/>
    <cellStyle name="40% - Accent6 4 2 2 2" xfId="1652"/>
    <cellStyle name="40% - Accent6 4 2 2 2 2" xfId="5181"/>
    <cellStyle name="40% - Accent6 4 2 2 2_Exh G" xfId="3380"/>
    <cellStyle name="40% - Accent6 4 2 2 3" xfId="4302"/>
    <cellStyle name="40% - Accent6 4 2 2_Exh G" xfId="3379"/>
    <cellStyle name="40% - Accent6 4 2 3" xfId="1010"/>
    <cellStyle name="40% - Accent6 4 2 3 2" xfId="1923"/>
    <cellStyle name="40% - Accent6 4 2 3 2 2" xfId="5440"/>
    <cellStyle name="40% - Accent6 4 2 3 2_Exh G" xfId="3382"/>
    <cellStyle name="40% - Accent6 4 2 3 3" xfId="4561"/>
    <cellStyle name="40% - Accent6 4 2 3_Exh G" xfId="3381"/>
    <cellStyle name="40% - Accent6 4 2 4" xfId="1651"/>
    <cellStyle name="40% - Accent6 4 2 4 2" xfId="5180"/>
    <cellStyle name="40% - Accent6 4 2 4_Exh G" xfId="3383"/>
    <cellStyle name="40% - Accent6 4 2 5" xfId="4301"/>
    <cellStyle name="40% - Accent6 4 2_Exh G" xfId="3378"/>
    <cellStyle name="40% - Accent6 4 3" xfId="626"/>
    <cellStyle name="40% - Accent6 4 3 2" xfId="1653"/>
    <cellStyle name="40% - Accent6 4 3 2 2" xfId="5182"/>
    <cellStyle name="40% - Accent6 4 3 2_Exh G" xfId="3385"/>
    <cellStyle name="40% - Accent6 4 3 3" xfId="4303"/>
    <cellStyle name="40% - Accent6 4 3_Exh G" xfId="3384"/>
    <cellStyle name="40% - Accent6 4 4" xfId="1009"/>
    <cellStyle name="40% - Accent6 4 4 2" xfId="1922"/>
    <cellStyle name="40% - Accent6 4 4 2 2" xfId="5439"/>
    <cellStyle name="40% - Accent6 4 4 2_Exh G" xfId="3387"/>
    <cellStyle name="40% - Accent6 4 4 3" xfId="4560"/>
    <cellStyle name="40% - Accent6 4 4_Exh G" xfId="3386"/>
    <cellStyle name="40% - Accent6 4 5" xfId="1650"/>
    <cellStyle name="40% - Accent6 4 5 2" xfId="5179"/>
    <cellStyle name="40% - Accent6 4 5_Exh G" xfId="3388"/>
    <cellStyle name="40% - Accent6 4 6" xfId="4300"/>
    <cellStyle name="40% - Accent6 4_Exh G" xfId="3377"/>
    <cellStyle name="40% - Accent6 5" xfId="627"/>
    <cellStyle name="40% - Accent6 5 2" xfId="628"/>
    <cellStyle name="40% - Accent6 5 2 2" xfId="629"/>
    <cellStyle name="40% - Accent6 5 2 2 2" xfId="1656"/>
    <cellStyle name="40% - Accent6 5 2 2 2 2" xfId="5185"/>
    <cellStyle name="40% - Accent6 5 2 2 2_Exh G" xfId="3392"/>
    <cellStyle name="40% - Accent6 5 2 2 3" xfId="4306"/>
    <cellStyle name="40% - Accent6 5 2 2_Exh G" xfId="3391"/>
    <cellStyle name="40% - Accent6 5 2 3" xfId="1655"/>
    <cellStyle name="40% - Accent6 5 2 3 2" xfId="5184"/>
    <cellStyle name="40% - Accent6 5 2 3_Exh G" xfId="3393"/>
    <cellStyle name="40% - Accent6 5 2 4" xfId="4305"/>
    <cellStyle name="40% - Accent6 5 2_Exh G" xfId="3390"/>
    <cellStyle name="40% - Accent6 5 3" xfId="630"/>
    <cellStyle name="40% - Accent6 5 3 2" xfId="1657"/>
    <cellStyle name="40% - Accent6 5 3 2 2" xfId="5186"/>
    <cellStyle name="40% - Accent6 5 3 2_Exh G" xfId="3395"/>
    <cellStyle name="40% - Accent6 5 3 3" xfId="4307"/>
    <cellStyle name="40% - Accent6 5 3_Exh G" xfId="3394"/>
    <cellStyle name="40% - Accent6 5 4" xfId="1011"/>
    <cellStyle name="40% - Accent6 5 5" xfId="1654"/>
    <cellStyle name="40% - Accent6 5 5 2" xfId="5183"/>
    <cellStyle name="40% - Accent6 5 5_Exh G" xfId="3396"/>
    <cellStyle name="40% - Accent6 5 6" xfId="4304"/>
    <cellStyle name="40% - Accent6 5_Exh G" xfId="3389"/>
    <cellStyle name="40% - Accent6 6" xfId="631"/>
    <cellStyle name="40% - Accent6 6 2" xfId="632"/>
    <cellStyle name="40% - Accent6 6 2 2" xfId="633"/>
    <cellStyle name="40% - Accent6 6 2 2 2" xfId="1660"/>
    <cellStyle name="40% - Accent6 6 2 2 2 2" xfId="5189"/>
    <cellStyle name="40% - Accent6 6 2 2 2_Exh G" xfId="3400"/>
    <cellStyle name="40% - Accent6 6 2 2 3" xfId="4310"/>
    <cellStyle name="40% - Accent6 6 2 2_Exh G" xfId="3399"/>
    <cellStyle name="40% - Accent6 6 2 3" xfId="1659"/>
    <cellStyle name="40% - Accent6 6 2 3 2" xfId="5188"/>
    <cellStyle name="40% - Accent6 6 2 3_Exh G" xfId="3401"/>
    <cellStyle name="40% - Accent6 6 2 4" xfId="4309"/>
    <cellStyle name="40% - Accent6 6 2_Exh G" xfId="3398"/>
    <cellStyle name="40% - Accent6 6 3" xfId="634"/>
    <cellStyle name="40% - Accent6 6 3 2" xfId="1661"/>
    <cellStyle name="40% - Accent6 6 3 2 2" xfId="5190"/>
    <cellStyle name="40% - Accent6 6 3 2_Exh G" xfId="3403"/>
    <cellStyle name="40% - Accent6 6 3 3" xfId="4311"/>
    <cellStyle name="40% - Accent6 6 3_Exh G" xfId="3402"/>
    <cellStyle name="40% - Accent6 6 4" xfId="1012"/>
    <cellStyle name="40% - Accent6 6 4 2" xfId="1924"/>
    <cellStyle name="40% - Accent6 6 4 2 2" xfId="5441"/>
    <cellStyle name="40% - Accent6 6 4 2_Exh G" xfId="3405"/>
    <cellStyle name="40% - Accent6 6 4 3" xfId="4562"/>
    <cellStyle name="40% - Accent6 6 4_Exh G" xfId="3404"/>
    <cellStyle name="40% - Accent6 6 5" xfId="1658"/>
    <cellStyle name="40% - Accent6 6 5 2" xfId="5187"/>
    <cellStyle name="40% - Accent6 6 5_Exh G" xfId="3406"/>
    <cellStyle name="40% - Accent6 6 6" xfId="4308"/>
    <cellStyle name="40% - Accent6 6_Exh G" xfId="3397"/>
    <cellStyle name="40% - Accent6 7" xfId="635"/>
    <cellStyle name="40% - Accent6 7 2" xfId="636"/>
    <cellStyle name="40% - Accent6 7 2 2" xfId="637"/>
    <cellStyle name="40% - Accent6 7 2 2 2" xfId="1664"/>
    <cellStyle name="40% - Accent6 7 2 2 2 2" xfId="5193"/>
    <cellStyle name="40% - Accent6 7 2 2 2_Exh G" xfId="3410"/>
    <cellStyle name="40% - Accent6 7 2 2 3" xfId="4314"/>
    <cellStyle name="40% - Accent6 7 2 2_Exh G" xfId="3409"/>
    <cellStyle name="40% - Accent6 7 2 3" xfId="1663"/>
    <cellStyle name="40% - Accent6 7 2 3 2" xfId="5192"/>
    <cellStyle name="40% - Accent6 7 2 3_Exh G" xfId="3411"/>
    <cellStyle name="40% - Accent6 7 2 4" xfId="4313"/>
    <cellStyle name="40% - Accent6 7 2_Exh G" xfId="3408"/>
    <cellStyle name="40% - Accent6 7 3" xfId="638"/>
    <cellStyle name="40% - Accent6 7 3 2" xfId="1665"/>
    <cellStyle name="40% - Accent6 7 3 2 2" xfId="5194"/>
    <cellStyle name="40% - Accent6 7 3 2_Exh G" xfId="3413"/>
    <cellStyle name="40% - Accent6 7 3 3" xfId="4315"/>
    <cellStyle name="40% - Accent6 7 3_Exh G" xfId="3412"/>
    <cellStyle name="40% - Accent6 7 4" xfId="1013"/>
    <cellStyle name="40% - Accent6 7 4 2" xfId="1925"/>
    <cellStyle name="40% - Accent6 7 4 2 2" xfId="5442"/>
    <cellStyle name="40% - Accent6 7 4 2_Exh G" xfId="3415"/>
    <cellStyle name="40% - Accent6 7 4 3" xfId="4563"/>
    <cellStyle name="40% - Accent6 7 4_Exh G" xfId="3414"/>
    <cellStyle name="40% - Accent6 7 5" xfId="1662"/>
    <cellStyle name="40% - Accent6 7 5 2" xfId="5191"/>
    <cellStyle name="40% - Accent6 7 5_Exh G" xfId="3416"/>
    <cellStyle name="40% - Accent6 7 6" xfId="4312"/>
    <cellStyle name="40% - Accent6 7_Exh G" xfId="3407"/>
    <cellStyle name="40% - Accent6 8" xfId="639"/>
    <cellStyle name="40% - Accent6 8 2" xfId="640"/>
    <cellStyle name="40% - Accent6 8 2 2" xfId="641"/>
    <cellStyle name="40% - Accent6 8 2 2 2" xfId="1668"/>
    <cellStyle name="40% - Accent6 8 2 2 2 2" xfId="5197"/>
    <cellStyle name="40% - Accent6 8 2 2 2_Exh G" xfId="3420"/>
    <cellStyle name="40% - Accent6 8 2 2 3" xfId="4318"/>
    <cellStyle name="40% - Accent6 8 2 2_Exh G" xfId="3419"/>
    <cellStyle name="40% - Accent6 8 2 3" xfId="1667"/>
    <cellStyle name="40% - Accent6 8 2 3 2" xfId="5196"/>
    <cellStyle name="40% - Accent6 8 2 3_Exh G" xfId="3421"/>
    <cellStyle name="40% - Accent6 8 2 4" xfId="4317"/>
    <cellStyle name="40% - Accent6 8 2_Exh G" xfId="3418"/>
    <cellStyle name="40% - Accent6 8 3" xfId="642"/>
    <cellStyle name="40% - Accent6 8 3 2" xfId="1669"/>
    <cellStyle name="40% - Accent6 8 3 2 2" xfId="5198"/>
    <cellStyle name="40% - Accent6 8 3 2_Exh G" xfId="3423"/>
    <cellStyle name="40% - Accent6 8 3 3" xfId="4319"/>
    <cellStyle name="40% - Accent6 8 3_Exh G" xfId="3422"/>
    <cellStyle name="40% - Accent6 8 4" xfId="1014"/>
    <cellStyle name="40% - Accent6 8 4 2" xfId="1926"/>
    <cellStyle name="40% - Accent6 8 4 2 2" xfId="5443"/>
    <cellStyle name="40% - Accent6 8 4 2_Exh G" xfId="3425"/>
    <cellStyle name="40% - Accent6 8 4 3" xfId="4564"/>
    <cellStyle name="40% - Accent6 8 4_Exh G" xfId="3424"/>
    <cellStyle name="40% - Accent6 8 5" xfId="1666"/>
    <cellStyle name="40% - Accent6 8 5 2" xfId="5195"/>
    <cellStyle name="40% - Accent6 8 5_Exh G" xfId="3426"/>
    <cellStyle name="40% - Accent6 8 6" xfId="4316"/>
    <cellStyle name="40% - Accent6 8_Exh G" xfId="3417"/>
    <cellStyle name="40% - Accent6 9" xfId="643"/>
    <cellStyle name="40% - Accent6 9 2" xfId="644"/>
    <cellStyle name="40% - Accent6 9 2 2" xfId="645"/>
    <cellStyle name="40% - Accent6 9 2 2 2" xfId="1672"/>
    <cellStyle name="40% - Accent6 9 2 2 2 2" xfId="5201"/>
    <cellStyle name="40% - Accent6 9 2 2 2_Exh G" xfId="3430"/>
    <cellStyle name="40% - Accent6 9 2 2 3" xfId="4322"/>
    <cellStyle name="40% - Accent6 9 2 2_Exh G" xfId="3429"/>
    <cellStyle name="40% - Accent6 9 2 3" xfId="1671"/>
    <cellStyle name="40% - Accent6 9 2 3 2" xfId="5200"/>
    <cellStyle name="40% - Accent6 9 2 3_Exh G" xfId="3431"/>
    <cellStyle name="40% - Accent6 9 2 4" xfId="4321"/>
    <cellStyle name="40% - Accent6 9 2_Exh G" xfId="3428"/>
    <cellStyle name="40% - Accent6 9 3" xfId="646"/>
    <cellStyle name="40% - Accent6 9 3 2" xfId="1673"/>
    <cellStyle name="40% - Accent6 9 3 2 2" xfId="5202"/>
    <cellStyle name="40% - Accent6 9 3 2_Exh G" xfId="3433"/>
    <cellStyle name="40% - Accent6 9 3 3" xfId="4323"/>
    <cellStyle name="40% - Accent6 9 3_Exh G" xfId="3432"/>
    <cellStyle name="40% - Accent6 9 4" xfId="1015"/>
    <cellStyle name="40% - Accent6 9 4 2" xfId="1927"/>
    <cellStyle name="40% - Accent6 9 4 2 2" xfId="5444"/>
    <cellStyle name="40% - Accent6 9 4 2_Exh G" xfId="3435"/>
    <cellStyle name="40% - Accent6 9 4 3" xfId="4565"/>
    <cellStyle name="40% - Accent6 9 4_Exh G" xfId="3434"/>
    <cellStyle name="40% - Accent6 9 5" xfId="1670"/>
    <cellStyle name="40% - Accent6 9 5 2" xfId="5199"/>
    <cellStyle name="40% - Accent6 9 5_Exh G" xfId="3436"/>
    <cellStyle name="40% - Accent6 9 6" xfId="4320"/>
    <cellStyle name="40% - Accent6 9_Exh G" xfId="3427"/>
    <cellStyle name="60% - Accent1 2" xfId="752"/>
    <cellStyle name="60% - Accent1 3" xfId="753"/>
    <cellStyle name="60% - Accent1 4" xfId="754"/>
    <cellStyle name="60% - Accent2 2" xfId="755"/>
    <cellStyle name="60% - Accent2 3" xfId="756"/>
    <cellStyle name="60% - Accent2 4" xfId="757"/>
    <cellStyle name="60% - Accent3 2" xfId="758"/>
    <cellStyle name="60% - Accent3 3" xfId="759"/>
    <cellStyle name="60% - Accent3 4" xfId="760"/>
    <cellStyle name="60% - Accent4 2" xfId="761"/>
    <cellStyle name="60% - Accent4 3" xfId="762"/>
    <cellStyle name="60% - Accent4 4" xfId="763"/>
    <cellStyle name="60% - Accent5 2" xfId="764"/>
    <cellStyle name="60% - Accent5 3" xfId="765"/>
    <cellStyle name="60% - Accent5 4" xfId="766"/>
    <cellStyle name="60% - Accent6 2" xfId="767"/>
    <cellStyle name="60% - Accent6 3" xfId="768"/>
    <cellStyle name="60% - Accent6 4" xfId="769"/>
    <cellStyle name="Accent1 2" xfId="770"/>
    <cellStyle name="Accent1 3" xfId="771"/>
    <cellStyle name="Accent1 4" xfId="772"/>
    <cellStyle name="Accent2 2" xfId="773"/>
    <cellStyle name="Accent2 3" xfId="774"/>
    <cellStyle name="Accent2 4" xfId="775"/>
    <cellStyle name="Accent3 2" xfId="776"/>
    <cellStyle name="Accent3 3" xfId="777"/>
    <cellStyle name="Accent3 4" xfId="778"/>
    <cellStyle name="Accent4 2" xfId="779"/>
    <cellStyle name="Accent4 3" xfId="780"/>
    <cellStyle name="Accent4 4" xfId="781"/>
    <cellStyle name="Accent5 2" xfId="782"/>
    <cellStyle name="Accent5 3" xfId="783"/>
    <cellStyle name="Accent5 4" xfId="784"/>
    <cellStyle name="Accent6 2" xfId="785"/>
    <cellStyle name="Accent6 3" xfId="786"/>
    <cellStyle name="Accent6 4" xfId="787"/>
    <cellStyle name="Bad 2" xfId="788"/>
    <cellStyle name="Bad 3" xfId="789"/>
    <cellStyle name="Bad 4" xfId="790"/>
    <cellStyle name="Calculation 2" xfId="791"/>
    <cellStyle name="Calculation 3" xfId="792"/>
    <cellStyle name="Calculation 4" xfId="793"/>
    <cellStyle name="Check Cell 2" xfId="794"/>
    <cellStyle name="Check Cell 3" xfId="795"/>
    <cellStyle name="Check Cell 4" xfId="796"/>
    <cellStyle name="Comma 2" xfId="15"/>
    <cellStyle name="Comma 2 2" xfId="751"/>
    <cellStyle name="Comma 2 2 2" xfId="843"/>
    <cellStyle name="Comma 2 2 2 2" xfId="1782"/>
    <cellStyle name="Comma 2 2 3" xfId="1017"/>
    <cellStyle name="Comma 2 3" xfId="844"/>
    <cellStyle name="Comma 2 3 2" xfId="1783"/>
    <cellStyle name="Comma 2 4" xfId="845"/>
    <cellStyle name="Comma 2 4 2" xfId="1784"/>
    <cellStyle name="Comma 2 5" xfId="867"/>
    <cellStyle name="Comma 2 5 2" xfId="1805"/>
    <cellStyle name="Comma 2 6" xfId="1016"/>
    <cellStyle name="Comma 2 7" xfId="1053"/>
    <cellStyle name="Comma 3" xfId="21"/>
    <cellStyle name="Comma 3 2" xfId="1018"/>
    <cellStyle name="Comma 3 2 2" xfId="1928"/>
    <cellStyle name="Comma 3 2 2 2" xfId="5445"/>
    <cellStyle name="Comma 3 2 3" xfId="4566"/>
    <cellStyle name="Comma 3 3" xfId="1055"/>
    <cellStyle name="Comma 4" xfId="25"/>
    <cellStyle name="Comma 4 2" xfId="1019"/>
    <cellStyle name="Comma 5" xfId="27"/>
    <cellStyle name="Comma 6" xfId="32"/>
    <cellStyle name="Comma 6 2" xfId="1060"/>
    <cellStyle name="Comma 6 2 2" xfId="4589"/>
    <cellStyle name="Comma 6 3" xfId="3710"/>
    <cellStyle name="Comma 7" xfId="34"/>
    <cellStyle name="Comma 8" xfId="842"/>
    <cellStyle name="Comma 8 2" xfId="1781"/>
    <cellStyle name="Comma 8 2 2" xfId="5308"/>
    <cellStyle name="Comma 8 3" xfId="4429"/>
    <cellStyle name="Comma 9" xfId="852"/>
    <cellStyle name="Comma 9 2" xfId="1790"/>
    <cellStyle name="Comma 9 2 2" xfId="5310"/>
    <cellStyle name="Comma 9 3" xfId="4431"/>
    <cellStyle name="Currency 2" xfId="22"/>
    <cellStyle name="Currency 2 2" xfId="1020"/>
    <cellStyle name="Currency 2 3" xfId="1056"/>
    <cellStyle name="Currency 3" xfId="748"/>
    <cellStyle name="Currency 3 2" xfId="1021"/>
    <cellStyle name="Currency 3 3" xfId="1775"/>
    <cellStyle name="Currency 3 3 2" xfId="5304"/>
    <cellStyle name="Currency 3 4" xfId="4425"/>
    <cellStyle name="Currency 4" xfId="866"/>
    <cellStyle name="Currency 4 2" xfId="1804"/>
    <cellStyle name="Currency 4 2 2" xfId="5324"/>
    <cellStyle name="Currency 4 3" xfId="4445"/>
    <cellStyle name="Explanatory Text 2" xfId="797"/>
    <cellStyle name="Explanatory Text 3" xfId="798"/>
    <cellStyle name="Explanatory Text 4" xfId="799"/>
    <cellStyle name="Good 2" xfId="800"/>
    <cellStyle name="Good 3" xfId="801"/>
    <cellStyle name="Good 4" xfId="802"/>
    <cellStyle name="Heading 1 2" xfId="803"/>
    <cellStyle name="Heading 1 3" xfId="804"/>
    <cellStyle name="Heading 1 4" xfId="805"/>
    <cellStyle name="Heading 2 2" xfId="806"/>
    <cellStyle name="Heading 2 3" xfId="807"/>
    <cellStyle name="Heading 2 4" xfId="808"/>
    <cellStyle name="Heading 3 2" xfId="809"/>
    <cellStyle name="Heading 3 3" xfId="810"/>
    <cellStyle name="Heading 3 4" xfId="811"/>
    <cellStyle name="Heading 4 2" xfId="812"/>
    <cellStyle name="Heading 4 3" xfId="813"/>
    <cellStyle name="Heading 4 4" xfId="814"/>
    <cellStyle name="Hyperlink" xfId="871" builtinId="8" customBuiltin="1"/>
    <cellStyle name="Input 2" xfId="815"/>
    <cellStyle name="Input 3" xfId="816"/>
    <cellStyle name="Input 4" xfId="817"/>
    <cellStyle name="Linked Cell 2" xfId="818"/>
    <cellStyle name="Linked Cell 3" xfId="819"/>
    <cellStyle name="Linked Cell 4" xfId="820"/>
    <cellStyle name="Neutral 2" xfId="821"/>
    <cellStyle name="Neutral 3" xfId="822"/>
    <cellStyle name="Neutral 4" xfId="823"/>
    <cellStyle name="Normal" xfId="0" builtinId="0"/>
    <cellStyle name="Normal 10" xfId="647"/>
    <cellStyle name="Normal 10 2" xfId="648"/>
    <cellStyle name="Normal 10 2 2" xfId="649"/>
    <cellStyle name="Normal 10 2 2 2" xfId="1676"/>
    <cellStyle name="Normal 10 2 2 2 2" xfId="5205"/>
    <cellStyle name="Normal 10 2 2 2_Exh G" xfId="3440"/>
    <cellStyle name="Normal 10 2 2 3" xfId="4326"/>
    <cellStyle name="Normal 10 2 2_Exh G" xfId="3439"/>
    <cellStyle name="Normal 10 2 3" xfId="1675"/>
    <cellStyle name="Normal 10 2 3 2" xfId="5204"/>
    <cellStyle name="Normal 10 2 3_Exh G" xfId="3441"/>
    <cellStyle name="Normal 10 2 4" xfId="4325"/>
    <cellStyle name="Normal 10 2_Exh G" xfId="3438"/>
    <cellStyle name="Normal 10 3" xfId="650"/>
    <cellStyle name="Normal 10 3 2" xfId="1677"/>
    <cellStyle name="Normal 10 3 2 2" xfId="5206"/>
    <cellStyle name="Normal 10 3 2_Exh G" xfId="3443"/>
    <cellStyle name="Normal 10 3 3" xfId="4327"/>
    <cellStyle name="Normal 10 3_Exh G" xfId="3442"/>
    <cellStyle name="Normal 10 4" xfId="1022"/>
    <cellStyle name="Normal 10 5" xfId="1674"/>
    <cellStyle name="Normal 10 5 2" xfId="5203"/>
    <cellStyle name="Normal 10 5_Exh G" xfId="3444"/>
    <cellStyle name="Normal 10 6" xfId="4324"/>
    <cellStyle name="Normal 10_Exh G" xfId="3437"/>
    <cellStyle name="Normal 11" xfId="651"/>
    <cellStyle name="Normal 11 2" xfId="652"/>
    <cellStyle name="Normal 11 2 2" xfId="653"/>
    <cellStyle name="Normal 11 2 2 2" xfId="1680"/>
    <cellStyle name="Normal 11 2 2 2 2" xfId="5209"/>
    <cellStyle name="Normal 11 2 2 2_Exh G" xfId="3448"/>
    <cellStyle name="Normal 11 2 2 3" xfId="4330"/>
    <cellStyle name="Normal 11 2 2_Exh G" xfId="3447"/>
    <cellStyle name="Normal 11 2 3" xfId="1679"/>
    <cellStyle name="Normal 11 2 3 2" xfId="5208"/>
    <cellStyle name="Normal 11 2 3_Exh G" xfId="3449"/>
    <cellStyle name="Normal 11 2 4" xfId="4329"/>
    <cellStyle name="Normal 11 2_Exh G" xfId="3446"/>
    <cellStyle name="Normal 11 3" xfId="654"/>
    <cellStyle name="Normal 11 3 2" xfId="1681"/>
    <cellStyle name="Normal 11 3 2 2" xfId="5210"/>
    <cellStyle name="Normal 11 3 2_Exh G" xfId="3451"/>
    <cellStyle name="Normal 11 3 3" xfId="4331"/>
    <cellStyle name="Normal 11 3_Exh G" xfId="3450"/>
    <cellStyle name="Normal 11 4" xfId="1023"/>
    <cellStyle name="Normal 11 4 2" xfId="1929"/>
    <cellStyle name="Normal 11 4 2 2" xfId="5446"/>
    <cellStyle name="Normal 11 4 2_Exh G" xfId="3453"/>
    <cellStyle name="Normal 11 4 3" xfId="4567"/>
    <cellStyle name="Normal 11 4_Exh G" xfId="3452"/>
    <cellStyle name="Normal 11 5" xfId="1678"/>
    <cellStyle name="Normal 11 5 2" xfId="5207"/>
    <cellStyle name="Normal 11 5_Exh G" xfId="3454"/>
    <cellStyle name="Normal 11 6" xfId="4328"/>
    <cellStyle name="Normal 11_Exh G" xfId="3445"/>
    <cellStyle name="Normal 12" xfId="655"/>
    <cellStyle name="Normal 12 2" xfId="656"/>
    <cellStyle name="Normal 12 2 2" xfId="657"/>
    <cellStyle name="Normal 12 2 2 2" xfId="1684"/>
    <cellStyle name="Normal 12 2 2 2 2" xfId="5213"/>
    <cellStyle name="Normal 12 2 2 2_Exh G" xfId="3458"/>
    <cellStyle name="Normal 12 2 2 3" xfId="4334"/>
    <cellStyle name="Normal 12 2 2_Exh G" xfId="3457"/>
    <cellStyle name="Normal 12 2 3" xfId="1683"/>
    <cellStyle name="Normal 12 2 3 2" xfId="5212"/>
    <cellStyle name="Normal 12 2 3_Exh G" xfId="3459"/>
    <cellStyle name="Normal 12 2 4" xfId="4333"/>
    <cellStyle name="Normal 12 2_Exh G" xfId="3456"/>
    <cellStyle name="Normal 12 3" xfId="658"/>
    <cellStyle name="Normal 12 3 2" xfId="1685"/>
    <cellStyle name="Normal 12 3 2 2" xfId="5214"/>
    <cellStyle name="Normal 12 3 2_Exh G" xfId="3461"/>
    <cellStyle name="Normal 12 3 3" xfId="4335"/>
    <cellStyle name="Normal 12 3_Exh G" xfId="3460"/>
    <cellStyle name="Normal 12 4" xfId="1024"/>
    <cellStyle name="Normal 12 4 2" xfId="1930"/>
    <cellStyle name="Normal 12 4 2 2" xfId="5447"/>
    <cellStyle name="Normal 12 4 2_Exh G" xfId="3463"/>
    <cellStyle name="Normal 12 4 3" xfId="4568"/>
    <cellStyle name="Normal 12 4_Exh G" xfId="3462"/>
    <cellStyle name="Normal 12 5" xfId="1682"/>
    <cellStyle name="Normal 12 5 2" xfId="5211"/>
    <cellStyle name="Normal 12 5_Exh G" xfId="3464"/>
    <cellStyle name="Normal 12 6" xfId="4332"/>
    <cellStyle name="Normal 12_Exh G" xfId="3455"/>
    <cellStyle name="Normal 13" xfId="659"/>
    <cellStyle name="Normal 13 2" xfId="660"/>
    <cellStyle name="Normal 13 2 2" xfId="661"/>
    <cellStyle name="Normal 13 2 2 2" xfId="1688"/>
    <cellStyle name="Normal 13 2 2 2 2" xfId="5217"/>
    <cellStyle name="Normal 13 2 2 2_Exh G" xfId="3468"/>
    <cellStyle name="Normal 13 2 2 3" xfId="4338"/>
    <cellStyle name="Normal 13 2 2_Exh G" xfId="3467"/>
    <cellStyle name="Normal 13 2 3" xfId="1687"/>
    <cellStyle name="Normal 13 2 3 2" xfId="5216"/>
    <cellStyle name="Normal 13 2 3_Exh G" xfId="3469"/>
    <cellStyle name="Normal 13 2 4" xfId="4337"/>
    <cellStyle name="Normal 13 2_Exh G" xfId="3466"/>
    <cellStyle name="Normal 13 3" xfId="662"/>
    <cellStyle name="Normal 13 3 2" xfId="1689"/>
    <cellStyle name="Normal 13 3 2 2" xfId="5218"/>
    <cellStyle name="Normal 13 3 2_Exh G" xfId="3471"/>
    <cellStyle name="Normal 13 3 3" xfId="4339"/>
    <cellStyle name="Normal 13 3_Exh G" xfId="3470"/>
    <cellStyle name="Normal 13 4" xfId="1025"/>
    <cellStyle name="Normal 13 4 2" xfId="1931"/>
    <cellStyle name="Normal 13 4 2 2" xfId="5448"/>
    <cellStyle name="Normal 13 4 2_Exh G" xfId="3473"/>
    <cellStyle name="Normal 13 4 3" xfId="4569"/>
    <cellStyle name="Normal 13 4_Exh G" xfId="3472"/>
    <cellStyle name="Normal 13 5" xfId="1686"/>
    <cellStyle name="Normal 13 5 2" xfId="5215"/>
    <cellStyle name="Normal 13 5_Exh G" xfId="3474"/>
    <cellStyle name="Normal 13 6" xfId="4336"/>
    <cellStyle name="Normal 13_Exh G" xfId="3465"/>
    <cellStyle name="Normal 14" xfId="663"/>
    <cellStyle name="Normal 14 2" xfId="664"/>
    <cellStyle name="Normal 14 2 2" xfId="665"/>
    <cellStyle name="Normal 14 2 2 2" xfId="1692"/>
    <cellStyle name="Normal 14 2 2 2 2" xfId="5221"/>
    <cellStyle name="Normal 14 2 2 2_Exh G" xfId="3478"/>
    <cellStyle name="Normal 14 2 2 3" xfId="4342"/>
    <cellStyle name="Normal 14 2 2_Exh G" xfId="3477"/>
    <cellStyle name="Normal 14 2 3" xfId="1691"/>
    <cellStyle name="Normal 14 2 3 2" xfId="5220"/>
    <cellStyle name="Normal 14 2 3_Exh G" xfId="3479"/>
    <cellStyle name="Normal 14 2 4" xfId="4341"/>
    <cellStyle name="Normal 14 2_Exh G" xfId="3476"/>
    <cellStyle name="Normal 14 3" xfId="666"/>
    <cellStyle name="Normal 14 3 2" xfId="1693"/>
    <cellStyle name="Normal 14 3 2 2" xfId="5222"/>
    <cellStyle name="Normal 14 3 2_Exh G" xfId="3481"/>
    <cellStyle name="Normal 14 3 3" xfId="4343"/>
    <cellStyle name="Normal 14 3_Exh G" xfId="3480"/>
    <cellStyle name="Normal 14 4" xfId="750"/>
    <cellStyle name="Normal 14 4 2" xfId="1776"/>
    <cellStyle name="Normal 14 4_Exh G" xfId="3482"/>
    <cellStyle name="Normal 14 5" xfId="1026"/>
    <cellStyle name="Normal 14 6" xfId="1690"/>
    <cellStyle name="Normal 14 6 2" xfId="5219"/>
    <cellStyle name="Normal 14 6_Exh G" xfId="3483"/>
    <cellStyle name="Normal 14 7" xfId="4340"/>
    <cellStyle name="Normal 14_Exh G" xfId="3475"/>
    <cellStyle name="Normal 15" xfId="667"/>
    <cellStyle name="Normal 15 2" xfId="668"/>
    <cellStyle name="Normal 15 2 2" xfId="669"/>
    <cellStyle name="Normal 15 2 2 2" xfId="1696"/>
    <cellStyle name="Normal 15 2 2 2 2" xfId="5225"/>
    <cellStyle name="Normal 15 2 2 2_Exh G" xfId="3487"/>
    <cellStyle name="Normal 15 2 2 3" xfId="4346"/>
    <cellStyle name="Normal 15 2 2_Exh G" xfId="3486"/>
    <cellStyle name="Normal 15 2 3" xfId="1695"/>
    <cellStyle name="Normal 15 2 3 2" xfId="5224"/>
    <cellStyle name="Normal 15 2 3_Exh G" xfId="3488"/>
    <cellStyle name="Normal 15 2 4" xfId="4345"/>
    <cellStyle name="Normal 15 2_Exh G" xfId="3485"/>
    <cellStyle name="Normal 15 3" xfId="670"/>
    <cellStyle name="Normal 15 3 2" xfId="1697"/>
    <cellStyle name="Normal 15 3 2 2" xfId="5226"/>
    <cellStyle name="Normal 15 3 2_Exh G" xfId="3490"/>
    <cellStyle name="Normal 15 3 3" xfId="4347"/>
    <cellStyle name="Normal 15 3_Exh G" xfId="3489"/>
    <cellStyle name="Normal 15 4" xfId="1694"/>
    <cellStyle name="Normal 15 4 2" xfId="5223"/>
    <cellStyle name="Normal 15 4_Exh G" xfId="3491"/>
    <cellStyle name="Normal 15 5" xfId="4344"/>
    <cellStyle name="Normal 15_Exh G" xfId="3484"/>
    <cellStyle name="Normal 16" xfId="671"/>
    <cellStyle name="Normal 16 2" xfId="672"/>
    <cellStyle name="Normal 16 2 2" xfId="673"/>
    <cellStyle name="Normal 16 2 2 2" xfId="1700"/>
    <cellStyle name="Normal 16 2 2 2 2" xfId="5229"/>
    <cellStyle name="Normal 16 2 2 2_Exh G" xfId="3495"/>
    <cellStyle name="Normal 16 2 2 3" xfId="4350"/>
    <cellStyle name="Normal 16 2 2_Exh G" xfId="3494"/>
    <cellStyle name="Normal 16 2 3" xfId="1699"/>
    <cellStyle name="Normal 16 2 3 2" xfId="5228"/>
    <cellStyle name="Normal 16 2 3_Exh G" xfId="3496"/>
    <cellStyle name="Normal 16 2 4" xfId="4349"/>
    <cellStyle name="Normal 16 2_Exh G" xfId="3493"/>
    <cellStyle name="Normal 16 3" xfId="674"/>
    <cellStyle name="Normal 16 3 2" xfId="1701"/>
    <cellStyle name="Normal 16 3 2 2" xfId="5230"/>
    <cellStyle name="Normal 16 3 2_Exh G" xfId="3498"/>
    <cellStyle name="Normal 16 3 3" xfId="4351"/>
    <cellStyle name="Normal 16 3_Exh G" xfId="3497"/>
    <cellStyle name="Normal 16 4" xfId="1698"/>
    <cellStyle name="Normal 16 4 2" xfId="5227"/>
    <cellStyle name="Normal 16 4_Exh G" xfId="3499"/>
    <cellStyle name="Normal 16 5" xfId="4348"/>
    <cellStyle name="Normal 16_Exh G" xfId="3492"/>
    <cellStyle name="Normal 17" xfId="675"/>
    <cellStyle name="Normal 17 2" xfId="1702"/>
    <cellStyle name="Normal 17 2 2" xfId="5231"/>
    <cellStyle name="Normal 17 2_Exh G" xfId="3501"/>
    <cellStyle name="Normal 17 3" xfId="4352"/>
    <cellStyle name="Normal 17_Exh G" xfId="3500"/>
    <cellStyle name="Normal 18" xfId="749"/>
    <cellStyle name="Normal 19" xfId="837"/>
    <cellStyle name="Normal 19 2" xfId="1778"/>
    <cellStyle name="Normal 19 2 2" xfId="5306"/>
    <cellStyle name="Normal 19 2_Exh G" xfId="3503"/>
    <cellStyle name="Normal 19 3" xfId="4427"/>
    <cellStyle name="Normal 19_Exh G" xfId="3502"/>
    <cellStyle name="Normal 2" xfId="2"/>
    <cellStyle name="Normal 2 2" xfId="6"/>
    <cellStyle name="Normal 2 2 10" xfId="5501"/>
    <cellStyle name="Normal 2 2 2" xfId="676"/>
    <cellStyle name="Normal 2 2 2 2" xfId="1703"/>
    <cellStyle name="Normal 2 2 2 2 2" xfId="5232"/>
    <cellStyle name="Normal 2 2 2 2_Exh G" xfId="3506"/>
    <cellStyle name="Normal 2 2 2 3" xfId="4353"/>
    <cellStyle name="Normal 2 2 2_Exh G" xfId="3505"/>
    <cellStyle name="Normal 2 2 3" xfId="1058"/>
    <cellStyle name="Normal 2 2 4" xfId="3708"/>
    <cellStyle name="Normal 2 2 5" xfId="30"/>
    <cellStyle name="Normal 2 2 6" xfId="5472"/>
    <cellStyle name="Normal 2 2 7" xfId="5467"/>
    <cellStyle name="Normal 2 2 8" xfId="5470"/>
    <cellStyle name="Normal 2 2 9" xfId="5496"/>
    <cellStyle name="Normal 2 2_Exh G" xfId="3504"/>
    <cellStyle name="Normal 2 3" xfId="677"/>
    <cellStyle name="Normal 2 3 2" xfId="846"/>
    <cellStyle name="Normal 2 3 2 2" xfId="1785"/>
    <cellStyle name="Normal 2 3 2_Exh G" xfId="3508"/>
    <cellStyle name="Normal 2 3 3" xfId="1704"/>
    <cellStyle name="Normal 2 3 3 2" xfId="5233"/>
    <cellStyle name="Normal 2 3 3_Exh G" xfId="3509"/>
    <cellStyle name="Normal 2 3 4" xfId="4354"/>
    <cellStyle name="Normal 2 3_Exh G" xfId="3507"/>
    <cellStyle name="Normal 2 4" xfId="839"/>
    <cellStyle name="Normal 2 4 2" xfId="1779"/>
    <cellStyle name="Normal 2 4_Exh G" xfId="3510"/>
    <cellStyle name="Normal 2 5" xfId="847"/>
    <cellStyle name="Normal 2 5 2" xfId="1786"/>
    <cellStyle name="Normal 2 5_Exh G" xfId="3511"/>
    <cellStyle name="Normal 2 6" xfId="848"/>
    <cellStyle name="Normal 2 6 2" xfId="1787"/>
    <cellStyle name="Normal 2 6_Exh G" xfId="3512"/>
    <cellStyle name="Normal 2 7" xfId="849"/>
    <cellStyle name="Normal 2 7 2" xfId="868"/>
    <cellStyle name="Normal 2 7 2 2" xfId="1806"/>
    <cellStyle name="Normal 2 7 2_Exh G" xfId="3514"/>
    <cellStyle name="Normal 2 7 3" xfId="1788"/>
    <cellStyle name="Normal 2 7_Exh G" xfId="3513"/>
    <cellStyle name="Normal 2 8" xfId="869"/>
    <cellStyle name="Normal 2 8 2" xfId="1807"/>
    <cellStyle name="Normal 2 8_Exh G" xfId="3515"/>
    <cellStyle name="Normal 2 9" xfId="1027"/>
    <cellStyle name="Normal 20" xfId="838"/>
    <cellStyle name="Normal 21" xfId="840"/>
    <cellStyle name="Normal 22" xfId="841"/>
    <cellStyle name="Normal 22 2" xfId="1780"/>
    <cellStyle name="Normal 22 2 2" xfId="5307"/>
    <cellStyle name="Normal 22 2_Exh G" xfId="3517"/>
    <cellStyle name="Normal 22 3" xfId="4428"/>
    <cellStyle name="Normal 22_Exh G" xfId="3516"/>
    <cellStyle name="Normal 23" xfId="850"/>
    <cellStyle name="Normal 24" xfId="851"/>
    <cellStyle name="Normal 24 2" xfId="1789"/>
    <cellStyle name="Normal 24 2 2" xfId="5309"/>
    <cellStyle name="Normal 24 2_Exh G" xfId="3519"/>
    <cellStyle name="Normal 24 3" xfId="4430"/>
    <cellStyle name="Normal 24_Exh G" xfId="3518"/>
    <cellStyle name="Normal 25" xfId="870"/>
    <cellStyle name="Normal 26" xfId="1051"/>
    <cellStyle name="Normal 26 2" xfId="4587"/>
    <cellStyle name="Normal 26_Exh G" xfId="3520"/>
    <cellStyle name="Normal 27" xfId="1050"/>
    <cellStyle name="Normal 28" xfId="5466"/>
    <cellStyle name="Normal 29" xfId="17"/>
    <cellStyle name="Normal 3" xfId="3"/>
    <cellStyle name="Normal 3 2" xfId="5"/>
    <cellStyle name="Normal 3 2 2" xfId="679"/>
    <cellStyle name="Normal 3 2 2 2" xfId="1706"/>
    <cellStyle name="Normal 3 2 2 2 2" xfId="5235"/>
    <cellStyle name="Normal 3 2 2 2_Exh G" xfId="3523"/>
    <cellStyle name="Normal 3 2 2 3" xfId="4356"/>
    <cellStyle name="Normal 3 2 2_Exh G" xfId="3522"/>
    <cellStyle name="Normal 3 2 3" xfId="1029"/>
    <cellStyle name="Normal 3 2 3 2" xfId="1933"/>
    <cellStyle name="Normal 3 2 3 2 2" xfId="5450"/>
    <cellStyle name="Normal 3 2 3 2_Exh G" xfId="3525"/>
    <cellStyle name="Normal 3 2 3 3" xfId="4571"/>
    <cellStyle name="Normal 3 2 3_Exh G" xfId="3524"/>
    <cellStyle name="Normal 3 2 4" xfId="1705"/>
    <cellStyle name="Normal 3 2 4 2" xfId="5234"/>
    <cellStyle name="Normal 3 2 4_Exh G" xfId="3526"/>
    <cellStyle name="Normal 3 2 5" xfId="4355"/>
    <cellStyle name="Normal 3 2 6" xfId="678"/>
    <cellStyle name="Normal 3 2_Exh G" xfId="3521"/>
    <cellStyle name="Normal 3 3" xfId="680"/>
    <cellStyle name="Normal 3 3 2" xfId="1707"/>
    <cellStyle name="Normal 3 3 2 2" xfId="5236"/>
    <cellStyle name="Normal 3 3 2_Exh G" xfId="3528"/>
    <cellStyle name="Normal 3 3 3" xfId="4357"/>
    <cellStyle name="Normal 3 3_Exh G" xfId="3527"/>
    <cellStyle name="Normal 3 4" xfId="1028"/>
    <cellStyle name="Normal 3 4 2" xfId="1932"/>
    <cellStyle name="Normal 3 4 2 2" xfId="5449"/>
    <cellStyle name="Normal 3 4 2_Exh G" xfId="3530"/>
    <cellStyle name="Normal 3 4 3" xfId="4570"/>
    <cellStyle name="Normal 3 4_Exh G" xfId="3529"/>
    <cellStyle name="Normal 30" xfId="23"/>
    <cellStyle name="Normal 31" xfId="5479"/>
    <cellStyle name="Normal 32" xfId="5494"/>
    <cellStyle name="Normal 33" xfId="5489"/>
    <cellStyle name="Normal 34" xfId="5473"/>
    <cellStyle name="Normal 35" xfId="5483"/>
    <cellStyle name="Normal 36" xfId="5487"/>
    <cellStyle name="Normal 37" xfId="5488"/>
    <cellStyle name="Normal 38" xfId="5475"/>
    <cellStyle name="Normal 39" xfId="5502"/>
    <cellStyle name="Normal 4" xfId="4"/>
    <cellStyle name="Normal 4 10" xfId="5495"/>
    <cellStyle name="Normal 4 2" xfId="681"/>
    <cellStyle name="Normal 4 2 2" xfId="682"/>
    <cellStyle name="Normal 4 2 2 2" xfId="1709"/>
    <cellStyle name="Normal 4 2 2 2 2" xfId="5238"/>
    <cellStyle name="Normal 4 2 2 2_Exh G" xfId="3534"/>
    <cellStyle name="Normal 4 2 2 3" xfId="4359"/>
    <cellStyle name="Normal 4 2 2_Exh G" xfId="3533"/>
    <cellStyle name="Normal 4 2 3" xfId="1031"/>
    <cellStyle name="Normal 4 2 3 2" xfId="1935"/>
    <cellStyle name="Normal 4 2 3 2 2" xfId="5452"/>
    <cellStyle name="Normal 4 2 3 2_Exh G" xfId="3536"/>
    <cellStyle name="Normal 4 2 3 3" xfId="4573"/>
    <cellStyle name="Normal 4 2 3_Exh G" xfId="3535"/>
    <cellStyle name="Normal 4 2 4" xfId="1708"/>
    <cellStyle name="Normal 4 2 4 2" xfId="5237"/>
    <cellStyle name="Normal 4 2 4_Exh G" xfId="3537"/>
    <cellStyle name="Normal 4 2 5" xfId="4358"/>
    <cellStyle name="Normal 4 2_Exh G" xfId="3532"/>
    <cellStyle name="Normal 4 3" xfId="683"/>
    <cellStyle name="Normal 4 3 2" xfId="1710"/>
    <cellStyle name="Normal 4 3 2 2" xfId="5239"/>
    <cellStyle name="Normal 4 3 2_Exh G" xfId="3539"/>
    <cellStyle name="Normal 4 3 3" xfId="4360"/>
    <cellStyle name="Normal 4 3_Exh G" xfId="3538"/>
    <cellStyle name="Normal 4 4" xfId="1030"/>
    <cellStyle name="Normal 4 4 2" xfId="1934"/>
    <cellStyle name="Normal 4 4 2 2" xfId="5451"/>
    <cellStyle name="Normal 4 4 2_Exh G" xfId="3541"/>
    <cellStyle name="Normal 4 4 3" xfId="4572"/>
    <cellStyle name="Normal 4 4_Exh G" xfId="3540"/>
    <cellStyle name="Normal 4 5" xfId="1054"/>
    <cellStyle name="Normal 4 6" xfId="3706"/>
    <cellStyle name="Normal 4 7" xfId="20"/>
    <cellStyle name="Normal 4 8" xfId="28"/>
    <cellStyle name="Normal 4 9" xfId="5478"/>
    <cellStyle name="Normal 4_Exh G" xfId="3531"/>
    <cellStyle name="Normal 40" xfId="5503"/>
    <cellStyle name="Normal 41" xfId="5482"/>
    <cellStyle name="Normal 42" xfId="5498"/>
    <cellStyle name="Normal 43" xfId="5492"/>
    <cellStyle name="Normal 44" xfId="5484"/>
    <cellStyle name="Normal 45" xfId="5500"/>
    <cellStyle name="Normal 46" xfId="5504"/>
    <cellStyle name="Normal 47" xfId="5505"/>
    <cellStyle name="Normal 48" xfId="5506"/>
    <cellStyle name="Normal 5" xfId="7"/>
    <cellStyle name="Normal 5 10" xfId="5486"/>
    <cellStyle name="Normal 5 2" xfId="824"/>
    <cellStyle name="Normal 5 2 2" xfId="1033"/>
    <cellStyle name="Normal 5 2 2 2" xfId="1937"/>
    <cellStyle name="Normal 5 2 2 2 2" xfId="5454"/>
    <cellStyle name="Normal 5 2 2 2_Exh G" xfId="3544"/>
    <cellStyle name="Normal 5 2 2 3" xfId="4575"/>
    <cellStyle name="Normal 5 2 2_Exh G" xfId="3543"/>
    <cellStyle name="Normal 5 2 3" xfId="1777"/>
    <cellStyle name="Normal 5 2 3 2" xfId="5305"/>
    <cellStyle name="Normal 5 2 3_Exh G" xfId="3545"/>
    <cellStyle name="Normal 5 2 4" xfId="4426"/>
    <cellStyle name="Normal 5 2_Exh G" xfId="3542"/>
    <cellStyle name="Normal 5 3" xfId="1032"/>
    <cellStyle name="Normal 5 3 2" xfId="1936"/>
    <cellStyle name="Normal 5 3 2 2" xfId="5453"/>
    <cellStyle name="Normal 5 3 2_Exh G" xfId="3547"/>
    <cellStyle name="Normal 5 3 3" xfId="4574"/>
    <cellStyle name="Normal 5 3_Exh G" xfId="3546"/>
    <cellStyle name="Normal 5 4" xfId="24"/>
    <cellStyle name="Normal 5 5" xfId="19"/>
    <cellStyle name="Normal 5 6" xfId="5477"/>
    <cellStyle name="Normal 5 7" xfId="5476"/>
    <cellStyle name="Normal 5 8" xfId="5499"/>
    <cellStyle name="Normal 5 9" xfId="5491"/>
    <cellStyle name="Normal 6" xfId="13"/>
    <cellStyle name="Normal 6 10" xfId="5490"/>
    <cellStyle name="Normal 6 2" xfId="684"/>
    <cellStyle name="Normal 6 2 2" xfId="685"/>
    <cellStyle name="Normal 6 2 2 2" xfId="1712"/>
    <cellStyle name="Normal 6 2 2 2 2" xfId="5241"/>
    <cellStyle name="Normal 6 2 2 2_Exh G" xfId="3550"/>
    <cellStyle name="Normal 6 2 2 3" xfId="4362"/>
    <cellStyle name="Normal 6 2 2_Exh G" xfId="3549"/>
    <cellStyle name="Normal 6 2 3" xfId="1711"/>
    <cellStyle name="Normal 6 2 3 2" xfId="5240"/>
    <cellStyle name="Normal 6 2 3_Exh G" xfId="3551"/>
    <cellStyle name="Normal 6 2 4" xfId="4361"/>
    <cellStyle name="Normal 6 2_Exh G" xfId="3548"/>
    <cellStyle name="Normal 6 3" xfId="686"/>
    <cellStyle name="Normal 6 3 2" xfId="1713"/>
    <cellStyle name="Normal 6 3 2 2" xfId="5242"/>
    <cellStyle name="Normal 6 3 2_Exh G" xfId="3553"/>
    <cellStyle name="Normal 6 3 3" xfId="4363"/>
    <cellStyle name="Normal 6 3_Exh G" xfId="3552"/>
    <cellStyle name="Normal 6 4" xfId="1034"/>
    <cellStyle name="Normal 6 5" xfId="26"/>
    <cellStyle name="Normal 6 6" xfId="18"/>
    <cellStyle name="Normal 6 7" xfId="5481"/>
    <cellStyle name="Normal 6 8" xfId="5493"/>
    <cellStyle name="Normal 6 9" xfId="5480"/>
    <cellStyle name="Normal 7" xfId="14"/>
    <cellStyle name="Normal 7 10" xfId="5497"/>
    <cellStyle name="Normal 7 2" xfId="687"/>
    <cellStyle name="Normal 7 2 2" xfId="688"/>
    <cellStyle name="Normal 7 2 2 2" xfId="1715"/>
    <cellStyle name="Normal 7 2 2 2 2" xfId="5244"/>
    <cellStyle name="Normal 7 2 2 2_Exh G" xfId="3556"/>
    <cellStyle name="Normal 7 2 2 3" xfId="4365"/>
    <cellStyle name="Normal 7 2 2_Exh G" xfId="3555"/>
    <cellStyle name="Normal 7 2 3" xfId="1714"/>
    <cellStyle name="Normal 7 2 3 2" xfId="5243"/>
    <cellStyle name="Normal 7 2 3_Exh G" xfId="3557"/>
    <cellStyle name="Normal 7 2 4" xfId="4364"/>
    <cellStyle name="Normal 7 2_Exh G" xfId="3554"/>
    <cellStyle name="Normal 7 3" xfId="689"/>
    <cellStyle name="Normal 7 3 2" xfId="1716"/>
    <cellStyle name="Normal 7 3 2 2" xfId="5245"/>
    <cellStyle name="Normal 7 3 2_Exh G" xfId="3559"/>
    <cellStyle name="Normal 7 3 3" xfId="4366"/>
    <cellStyle name="Normal 7 3_Exh G" xfId="3558"/>
    <cellStyle name="Normal 7 4" xfId="1035"/>
    <cellStyle name="Normal 7 5" xfId="29"/>
    <cellStyle name="Normal 7 6" xfId="5471"/>
    <cellStyle name="Normal 7 7" xfId="5468"/>
    <cellStyle name="Normal 7 8" xfId="5469"/>
    <cellStyle name="Normal 7 9" xfId="5485"/>
    <cellStyle name="Normal 8" xfId="31"/>
    <cellStyle name="Normal 8 2" xfId="690"/>
    <cellStyle name="Normal 8 2 2" xfId="691"/>
    <cellStyle name="Normal 8 2 2 2" xfId="1718"/>
    <cellStyle name="Normal 8 2 2 2 2" xfId="5247"/>
    <cellStyle name="Normal 8 2 2 2_Exh G" xfId="3563"/>
    <cellStyle name="Normal 8 2 2 3" xfId="4368"/>
    <cellStyle name="Normal 8 2 2_Exh G" xfId="3562"/>
    <cellStyle name="Normal 8 2 3" xfId="1717"/>
    <cellStyle name="Normal 8 2 3 2" xfId="5246"/>
    <cellStyle name="Normal 8 2 3_Exh G" xfId="3564"/>
    <cellStyle name="Normal 8 2 4" xfId="4367"/>
    <cellStyle name="Normal 8 2_Exh G" xfId="3561"/>
    <cellStyle name="Normal 8 3" xfId="692"/>
    <cellStyle name="Normal 8 3 2" xfId="1719"/>
    <cellStyle name="Normal 8 3 2 2" xfId="5248"/>
    <cellStyle name="Normal 8 3 2_Exh G" xfId="3566"/>
    <cellStyle name="Normal 8 3 3" xfId="4369"/>
    <cellStyle name="Normal 8 3_Exh G" xfId="3565"/>
    <cellStyle name="Normal 8 4" xfId="1036"/>
    <cellStyle name="Normal 8 5" xfId="1059"/>
    <cellStyle name="Normal 8 5 2" xfId="4588"/>
    <cellStyle name="Normal 8 5_Exh G" xfId="3567"/>
    <cellStyle name="Normal 8 6" xfId="3709"/>
    <cellStyle name="Normal 8_Exh G" xfId="3560"/>
    <cellStyle name="Normal 9" xfId="33"/>
    <cellStyle name="Normal 9 2" xfId="693"/>
    <cellStyle name="Normal 9 2 2" xfId="694"/>
    <cellStyle name="Normal 9 2 2 2" xfId="1721"/>
    <cellStyle name="Normal 9 2 2 2 2" xfId="5250"/>
    <cellStyle name="Normal 9 2 2 2_Exh G" xfId="3571"/>
    <cellStyle name="Normal 9 2 2 3" xfId="4371"/>
    <cellStyle name="Normal 9 2 2_Exh G" xfId="3570"/>
    <cellStyle name="Normal 9 2 3" xfId="1720"/>
    <cellStyle name="Normal 9 2 3 2" xfId="5249"/>
    <cellStyle name="Normal 9 2 3_Exh G" xfId="3572"/>
    <cellStyle name="Normal 9 2 4" xfId="4370"/>
    <cellStyle name="Normal 9 2_Exh G" xfId="3569"/>
    <cellStyle name="Normal 9 3" xfId="695"/>
    <cellStyle name="Normal 9 3 2" xfId="1722"/>
    <cellStyle name="Normal 9 3 2 2" xfId="5251"/>
    <cellStyle name="Normal 9 3 2_Exh G" xfId="3574"/>
    <cellStyle name="Normal 9 3 3" xfId="4372"/>
    <cellStyle name="Normal 9 3_Exh G" xfId="3573"/>
    <cellStyle name="Normal 9 4" xfId="1037"/>
    <cellStyle name="Normal 9 4 2" xfId="1938"/>
    <cellStyle name="Normal 9 4 2 2" xfId="5455"/>
    <cellStyle name="Normal 9 4 2_Exh G" xfId="3576"/>
    <cellStyle name="Normal 9 4 3" xfId="4576"/>
    <cellStyle name="Normal 9 4_Exh G" xfId="3575"/>
    <cellStyle name="Normal 9_Exh G" xfId="3568"/>
    <cellStyle name="Note 10" xfId="696"/>
    <cellStyle name="Note 10 2" xfId="697"/>
    <cellStyle name="Note 10 2 2" xfId="698"/>
    <cellStyle name="Note 10 2 2 2" xfId="1725"/>
    <cellStyle name="Note 10 2 2 2 2" xfId="5254"/>
    <cellStyle name="Note 10 2 2 2_Exh G" xfId="3580"/>
    <cellStyle name="Note 10 2 2 3" xfId="4375"/>
    <cellStyle name="Note 10 2 2_Exh G" xfId="3579"/>
    <cellStyle name="Note 10 2 3" xfId="1724"/>
    <cellStyle name="Note 10 2 3 2" xfId="5253"/>
    <cellStyle name="Note 10 2 3_Exh G" xfId="3581"/>
    <cellStyle name="Note 10 2 4" xfId="4374"/>
    <cellStyle name="Note 10 2_Exh G" xfId="3578"/>
    <cellStyle name="Note 10 3" xfId="699"/>
    <cellStyle name="Note 10 3 2" xfId="1726"/>
    <cellStyle name="Note 10 3 2 2" xfId="5255"/>
    <cellStyle name="Note 10 3 2_Exh G" xfId="3583"/>
    <cellStyle name="Note 10 3 3" xfId="4376"/>
    <cellStyle name="Note 10 3_Exh G" xfId="3582"/>
    <cellStyle name="Note 10 4" xfId="1038"/>
    <cellStyle name="Note 10 5" xfId="1723"/>
    <cellStyle name="Note 10 5 2" xfId="5252"/>
    <cellStyle name="Note 10 5_Exh G" xfId="3584"/>
    <cellStyle name="Note 10 6" xfId="4373"/>
    <cellStyle name="Note 10_Exh G" xfId="3577"/>
    <cellStyle name="Note 11" xfId="700"/>
    <cellStyle name="Note 11 2" xfId="701"/>
    <cellStyle name="Note 11 2 2" xfId="702"/>
    <cellStyle name="Note 11 2 2 2" xfId="1729"/>
    <cellStyle name="Note 11 2 2 2 2" xfId="5258"/>
    <cellStyle name="Note 11 2 2 2_Exh G" xfId="3588"/>
    <cellStyle name="Note 11 2 2 3" xfId="4379"/>
    <cellStyle name="Note 11 2 2_Exh G" xfId="3587"/>
    <cellStyle name="Note 11 2 3" xfId="1728"/>
    <cellStyle name="Note 11 2 3 2" xfId="5257"/>
    <cellStyle name="Note 11 2 3_Exh G" xfId="3589"/>
    <cellStyle name="Note 11 2 4" xfId="4378"/>
    <cellStyle name="Note 11 2_Exh G" xfId="3586"/>
    <cellStyle name="Note 11 3" xfId="703"/>
    <cellStyle name="Note 11 3 2" xfId="1730"/>
    <cellStyle name="Note 11 3 2 2" xfId="5259"/>
    <cellStyle name="Note 11 3 2_Exh G" xfId="3591"/>
    <cellStyle name="Note 11 3 3" xfId="4380"/>
    <cellStyle name="Note 11 3_Exh G" xfId="3590"/>
    <cellStyle name="Note 11 4" xfId="1727"/>
    <cellStyle name="Note 11 4 2" xfId="5256"/>
    <cellStyle name="Note 11 4_Exh G" xfId="3592"/>
    <cellStyle name="Note 11 5" xfId="4377"/>
    <cellStyle name="Note 11_Exh G" xfId="3585"/>
    <cellStyle name="Note 12" xfId="704"/>
    <cellStyle name="Note 12 2" xfId="705"/>
    <cellStyle name="Note 12 2 2" xfId="706"/>
    <cellStyle name="Note 12 2 2 2" xfId="1733"/>
    <cellStyle name="Note 12 2 2 2 2" xfId="5262"/>
    <cellStyle name="Note 12 2 2 2_Exh G" xfId="3596"/>
    <cellStyle name="Note 12 2 2 3" xfId="4383"/>
    <cellStyle name="Note 12 2 2_Exh G" xfId="3595"/>
    <cellStyle name="Note 12 2 3" xfId="1732"/>
    <cellStyle name="Note 12 2 3 2" xfId="5261"/>
    <cellStyle name="Note 12 2 3_Exh G" xfId="3597"/>
    <cellStyle name="Note 12 2 4" xfId="4382"/>
    <cellStyle name="Note 12 2_Exh G" xfId="3594"/>
    <cellStyle name="Note 12 3" xfId="707"/>
    <cellStyle name="Note 12 3 2" xfId="1734"/>
    <cellStyle name="Note 12 3 2 2" xfId="5263"/>
    <cellStyle name="Note 12 3 2_Exh G" xfId="3599"/>
    <cellStyle name="Note 12 3 3" xfId="4384"/>
    <cellStyle name="Note 12 3_Exh G" xfId="3598"/>
    <cellStyle name="Note 12 4" xfId="1731"/>
    <cellStyle name="Note 12 4 2" xfId="5260"/>
    <cellStyle name="Note 12 4_Exh G" xfId="3600"/>
    <cellStyle name="Note 12 5" xfId="4381"/>
    <cellStyle name="Note 12_Exh G" xfId="3593"/>
    <cellStyle name="Note 13" xfId="708"/>
    <cellStyle name="Note 13 2" xfId="709"/>
    <cellStyle name="Note 13 2 2" xfId="710"/>
    <cellStyle name="Note 13 2 2 2" xfId="1737"/>
    <cellStyle name="Note 13 2 2 2 2" xfId="5266"/>
    <cellStyle name="Note 13 2 2 2_Exh G" xfId="3604"/>
    <cellStyle name="Note 13 2 2 3" xfId="4387"/>
    <cellStyle name="Note 13 2 2_Exh G" xfId="3603"/>
    <cellStyle name="Note 13 2 3" xfId="1736"/>
    <cellStyle name="Note 13 2 3 2" xfId="5265"/>
    <cellStyle name="Note 13 2 3_Exh G" xfId="3605"/>
    <cellStyle name="Note 13 2 4" xfId="4386"/>
    <cellStyle name="Note 13 2_Exh G" xfId="3602"/>
    <cellStyle name="Note 13 3" xfId="711"/>
    <cellStyle name="Note 13 3 2" xfId="1738"/>
    <cellStyle name="Note 13 3 2 2" xfId="5267"/>
    <cellStyle name="Note 13 3 2_Exh G" xfId="3607"/>
    <cellStyle name="Note 13 3 3" xfId="4388"/>
    <cellStyle name="Note 13 3_Exh G" xfId="3606"/>
    <cellStyle name="Note 13 4" xfId="1735"/>
    <cellStyle name="Note 13 4 2" xfId="5264"/>
    <cellStyle name="Note 13 4_Exh G" xfId="3608"/>
    <cellStyle name="Note 13 5" xfId="4385"/>
    <cellStyle name="Note 13_Exh G" xfId="3601"/>
    <cellStyle name="Note 14" xfId="712"/>
    <cellStyle name="Note 14 2" xfId="713"/>
    <cellStyle name="Note 14 2 2" xfId="714"/>
    <cellStyle name="Note 14 2 2 2" xfId="1741"/>
    <cellStyle name="Note 14 2 2 2 2" xfId="5270"/>
    <cellStyle name="Note 14 2 2 2_Exh G" xfId="3612"/>
    <cellStyle name="Note 14 2 2 3" xfId="4391"/>
    <cellStyle name="Note 14 2 2_Exh G" xfId="3611"/>
    <cellStyle name="Note 14 2 3" xfId="1740"/>
    <cellStyle name="Note 14 2 3 2" xfId="5269"/>
    <cellStyle name="Note 14 2 3_Exh G" xfId="3613"/>
    <cellStyle name="Note 14 2 4" xfId="4390"/>
    <cellStyle name="Note 14 2_Exh G" xfId="3610"/>
    <cellStyle name="Note 14 3" xfId="715"/>
    <cellStyle name="Note 14 3 2" xfId="1742"/>
    <cellStyle name="Note 14 3 2 2" xfId="5271"/>
    <cellStyle name="Note 14 3 2_Exh G" xfId="3615"/>
    <cellStyle name="Note 14 3 3" xfId="4392"/>
    <cellStyle name="Note 14 3_Exh G" xfId="3614"/>
    <cellStyle name="Note 14 4" xfId="1739"/>
    <cellStyle name="Note 14 4 2" xfId="5268"/>
    <cellStyle name="Note 14 4_Exh G" xfId="3616"/>
    <cellStyle name="Note 14 5" xfId="4389"/>
    <cellStyle name="Note 14_Exh G" xfId="3609"/>
    <cellStyle name="Note 15" xfId="716"/>
    <cellStyle name="Note 15 2" xfId="1743"/>
    <cellStyle name="Note 15 2 2" xfId="5272"/>
    <cellStyle name="Note 15 2_Exh G" xfId="3618"/>
    <cellStyle name="Note 15 3" xfId="4393"/>
    <cellStyle name="Note 15_Exh G" xfId="3617"/>
    <cellStyle name="Note 16" xfId="865"/>
    <cellStyle name="Note 16 2" xfId="1803"/>
    <cellStyle name="Note 16 2 2" xfId="5323"/>
    <cellStyle name="Note 16 2_Exh G" xfId="3620"/>
    <cellStyle name="Note 16 3" xfId="4444"/>
    <cellStyle name="Note 16_Exh G" xfId="3619"/>
    <cellStyle name="Note 2" xfId="16"/>
    <cellStyle name="Note 2 2" xfId="717"/>
    <cellStyle name="Note 2 2 2" xfId="718"/>
    <cellStyle name="Note 2 2 2 2" xfId="1745"/>
    <cellStyle name="Note 2 2 2 2 2" xfId="5274"/>
    <cellStyle name="Note 2 2 2 2_Exh G" xfId="3624"/>
    <cellStyle name="Note 2 2 2 3" xfId="4395"/>
    <cellStyle name="Note 2 2 2_Exh G" xfId="3623"/>
    <cellStyle name="Note 2 2 3" xfId="1040"/>
    <cellStyle name="Note 2 2 3 2" xfId="1940"/>
    <cellStyle name="Note 2 2 3 2 2" xfId="5457"/>
    <cellStyle name="Note 2 2 3 2_Exh G" xfId="3626"/>
    <cellStyle name="Note 2 2 3 3" xfId="4578"/>
    <cellStyle name="Note 2 2 3_Exh G" xfId="3625"/>
    <cellStyle name="Note 2 2 4" xfId="1744"/>
    <cellStyle name="Note 2 2 4 2" xfId="5273"/>
    <cellStyle name="Note 2 2 4_Exh G" xfId="3627"/>
    <cellStyle name="Note 2 2 5" xfId="4394"/>
    <cellStyle name="Note 2 2_Exh G" xfId="3622"/>
    <cellStyle name="Note 2 3" xfId="719"/>
    <cellStyle name="Note 2 3 2" xfId="1746"/>
    <cellStyle name="Note 2 3 2 2" xfId="5275"/>
    <cellStyle name="Note 2 3 2_Exh G" xfId="3629"/>
    <cellStyle name="Note 2 3 3" xfId="4396"/>
    <cellStyle name="Note 2 3_Exh G" xfId="3628"/>
    <cellStyle name="Note 2 4" xfId="1039"/>
    <cellStyle name="Note 2 4 2" xfId="1939"/>
    <cellStyle name="Note 2 4 2 2" xfId="5456"/>
    <cellStyle name="Note 2 4 2_Exh G" xfId="3631"/>
    <cellStyle name="Note 2 4 3" xfId="4577"/>
    <cellStyle name="Note 2 4_Exh G" xfId="3630"/>
    <cellStyle name="Note 2 5" xfId="1061"/>
    <cellStyle name="Note 2 5 2" xfId="4590"/>
    <cellStyle name="Note 2 5_Exh G" xfId="3632"/>
    <cellStyle name="Note 2 6" xfId="3711"/>
    <cellStyle name="Note 2_Exh G" xfId="3621"/>
    <cellStyle name="Note 3" xfId="720"/>
    <cellStyle name="Note 3 2" xfId="721"/>
    <cellStyle name="Note 3 2 2" xfId="722"/>
    <cellStyle name="Note 3 2 2 2" xfId="1749"/>
    <cellStyle name="Note 3 2 2 2 2" xfId="5278"/>
    <cellStyle name="Note 3 2 2 2_Exh G" xfId="3636"/>
    <cellStyle name="Note 3 2 2 3" xfId="4399"/>
    <cellStyle name="Note 3 2 2_Exh G" xfId="3635"/>
    <cellStyle name="Note 3 2 3" xfId="1042"/>
    <cellStyle name="Note 3 2 3 2" xfId="1942"/>
    <cellStyle name="Note 3 2 3 2 2" xfId="5459"/>
    <cellStyle name="Note 3 2 3 2_Exh G" xfId="3638"/>
    <cellStyle name="Note 3 2 3 3" xfId="4580"/>
    <cellStyle name="Note 3 2 3_Exh G" xfId="3637"/>
    <cellStyle name="Note 3 2 4" xfId="1748"/>
    <cellStyle name="Note 3 2 4 2" xfId="5277"/>
    <cellStyle name="Note 3 2 4_Exh G" xfId="3639"/>
    <cellStyle name="Note 3 2 5" xfId="4398"/>
    <cellStyle name="Note 3 2_Exh G" xfId="3634"/>
    <cellStyle name="Note 3 3" xfId="723"/>
    <cellStyle name="Note 3 3 2" xfId="1750"/>
    <cellStyle name="Note 3 3 2 2" xfId="5279"/>
    <cellStyle name="Note 3 3 2_Exh G" xfId="3641"/>
    <cellStyle name="Note 3 3 3" xfId="4400"/>
    <cellStyle name="Note 3 3_Exh G" xfId="3640"/>
    <cellStyle name="Note 3 4" xfId="1041"/>
    <cellStyle name="Note 3 4 2" xfId="1941"/>
    <cellStyle name="Note 3 4 2 2" xfId="5458"/>
    <cellStyle name="Note 3 4 2_Exh G" xfId="3643"/>
    <cellStyle name="Note 3 4 3" xfId="4579"/>
    <cellStyle name="Note 3 4_Exh G" xfId="3642"/>
    <cellStyle name="Note 3 5" xfId="1747"/>
    <cellStyle name="Note 3 5 2" xfId="5276"/>
    <cellStyle name="Note 3 5_Exh G" xfId="3644"/>
    <cellStyle name="Note 3 6" xfId="4397"/>
    <cellStyle name="Note 3_Exh G" xfId="3633"/>
    <cellStyle name="Note 4" xfId="724"/>
    <cellStyle name="Note 4 2" xfId="725"/>
    <cellStyle name="Note 4 2 2" xfId="726"/>
    <cellStyle name="Note 4 2 2 2" xfId="1753"/>
    <cellStyle name="Note 4 2 2 2 2" xfId="5282"/>
    <cellStyle name="Note 4 2 2 2_Exh G" xfId="3648"/>
    <cellStyle name="Note 4 2 2 3" xfId="4403"/>
    <cellStyle name="Note 4 2 2_Exh G" xfId="3647"/>
    <cellStyle name="Note 4 2 3" xfId="1044"/>
    <cellStyle name="Note 4 2 3 2" xfId="1944"/>
    <cellStyle name="Note 4 2 3 2 2" xfId="5461"/>
    <cellStyle name="Note 4 2 3 2_Exh G" xfId="3650"/>
    <cellStyle name="Note 4 2 3 3" xfId="4582"/>
    <cellStyle name="Note 4 2 3_Exh G" xfId="3649"/>
    <cellStyle name="Note 4 2 4" xfId="1752"/>
    <cellStyle name="Note 4 2 4 2" xfId="5281"/>
    <cellStyle name="Note 4 2 4_Exh G" xfId="3651"/>
    <cellStyle name="Note 4 2 5" xfId="4402"/>
    <cellStyle name="Note 4 2_Exh G" xfId="3646"/>
    <cellStyle name="Note 4 3" xfId="727"/>
    <cellStyle name="Note 4 3 2" xfId="1754"/>
    <cellStyle name="Note 4 3 2 2" xfId="5283"/>
    <cellStyle name="Note 4 3 2_Exh G" xfId="3653"/>
    <cellStyle name="Note 4 3 3" xfId="4404"/>
    <cellStyle name="Note 4 3_Exh G" xfId="3652"/>
    <cellStyle name="Note 4 4" xfId="1043"/>
    <cellStyle name="Note 4 4 2" xfId="1943"/>
    <cellStyle name="Note 4 4 2 2" xfId="5460"/>
    <cellStyle name="Note 4 4 2_Exh G" xfId="3655"/>
    <cellStyle name="Note 4 4 3" xfId="4581"/>
    <cellStyle name="Note 4 4_Exh G" xfId="3654"/>
    <cellStyle name="Note 4 5" xfId="1751"/>
    <cellStyle name="Note 4 5 2" xfId="5280"/>
    <cellStyle name="Note 4 5_Exh G" xfId="3656"/>
    <cellStyle name="Note 4 6" xfId="4401"/>
    <cellStyle name="Note 4_Exh G" xfId="3645"/>
    <cellStyle name="Note 5" xfId="728"/>
    <cellStyle name="Note 5 2" xfId="729"/>
    <cellStyle name="Note 5 2 2" xfId="730"/>
    <cellStyle name="Note 5 2 2 2" xfId="1757"/>
    <cellStyle name="Note 5 2 2 2 2" xfId="5286"/>
    <cellStyle name="Note 5 2 2 2_Exh G" xfId="3660"/>
    <cellStyle name="Note 5 2 2 3" xfId="4407"/>
    <cellStyle name="Note 5 2 2_Exh G" xfId="3659"/>
    <cellStyle name="Note 5 2 3" xfId="1756"/>
    <cellStyle name="Note 5 2 3 2" xfId="5285"/>
    <cellStyle name="Note 5 2 3_Exh G" xfId="3661"/>
    <cellStyle name="Note 5 2 4" xfId="4406"/>
    <cellStyle name="Note 5 2_Exh G" xfId="3658"/>
    <cellStyle name="Note 5 3" xfId="731"/>
    <cellStyle name="Note 5 3 2" xfId="1758"/>
    <cellStyle name="Note 5 3 2 2" xfId="5287"/>
    <cellStyle name="Note 5 3 2_Exh G" xfId="3663"/>
    <cellStyle name="Note 5 3 3" xfId="4408"/>
    <cellStyle name="Note 5 3_Exh G" xfId="3662"/>
    <cellStyle name="Note 5 4" xfId="1045"/>
    <cellStyle name="Note 5 5" xfId="1755"/>
    <cellStyle name="Note 5 5 2" xfId="5284"/>
    <cellStyle name="Note 5 5_Exh G" xfId="3664"/>
    <cellStyle name="Note 5 6" xfId="4405"/>
    <cellStyle name="Note 5_Exh G" xfId="3657"/>
    <cellStyle name="Note 6" xfId="732"/>
    <cellStyle name="Note 6 2" xfId="733"/>
    <cellStyle name="Note 6 2 2" xfId="734"/>
    <cellStyle name="Note 6 2 2 2" xfId="1761"/>
    <cellStyle name="Note 6 2 2 2 2" xfId="5290"/>
    <cellStyle name="Note 6 2 2 2_Exh G" xfId="3668"/>
    <cellStyle name="Note 6 2 2 3" xfId="4411"/>
    <cellStyle name="Note 6 2 2_Exh G" xfId="3667"/>
    <cellStyle name="Note 6 2 3" xfId="1760"/>
    <cellStyle name="Note 6 2 3 2" xfId="5289"/>
    <cellStyle name="Note 6 2 3_Exh G" xfId="3669"/>
    <cellStyle name="Note 6 2 4" xfId="4410"/>
    <cellStyle name="Note 6 2_Exh G" xfId="3666"/>
    <cellStyle name="Note 6 3" xfId="735"/>
    <cellStyle name="Note 6 3 2" xfId="1762"/>
    <cellStyle name="Note 6 3 2 2" xfId="5291"/>
    <cellStyle name="Note 6 3 2_Exh G" xfId="3671"/>
    <cellStyle name="Note 6 3 3" xfId="4412"/>
    <cellStyle name="Note 6 3_Exh G" xfId="3670"/>
    <cellStyle name="Note 6 4" xfId="1046"/>
    <cellStyle name="Note 6 4 2" xfId="1945"/>
    <cellStyle name="Note 6 4 2 2" xfId="5462"/>
    <cellStyle name="Note 6 4 2_Exh G" xfId="3673"/>
    <cellStyle name="Note 6 4 3" xfId="4583"/>
    <cellStyle name="Note 6 4_Exh G" xfId="3672"/>
    <cellStyle name="Note 6 5" xfId="1759"/>
    <cellStyle name="Note 6 5 2" xfId="5288"/>
    <cellStyle name="Note 6 5_Exh G" xfId="3674"/>
    <cellStyle name="Note 6 6" xfId="4409"/>
    <cellStyle name="Note 6_Exh G" xfId="3665"/>
    <cellStyle name="Note 7" xfId="736"/>
    <cellStyle name="Note 7 2" xfId="737"/>
    <cellStyle name="Note 7 2 2" xfId="738"/>
    <cellStyle name="Note 7 2 2 2" xfId="1765"/>
    <cellStyle name="Note 7 2 2 2 2" xfId="5294"/>
    <cellStyle name="Note 7 2 2 2_Exh G" xfId="3678"/>
    <cellStyle name="Note 7 2 2 3" xfId="4415"/>
    <cellStyle name="Note 7 2 2_Exh G" xfId="3677"/>
    <cellStyle name="Note 7 2 3" xfId="1764"/>
    <cellStyle name="Note 7 2 3 2" xfId="5293"/>
    <cellStyle name="Note 7 2 3_Exh G" xfId="3679"/>
    <cellStyle name="Note 7 2 4" xfId="4414"/>
    <cellStyle name="Note 7 2_Exh G" xfId="3676"/>
    <cellStyle name="Note 7 3" xfId="739"/>
    <cellStyle name="Note 7 3 2" xfId="1766"/>
    <cellStyle name="Note 7 3 2 2" xfId="5295"/>
    <cellStyle name="Note 7 3 2_Exh G" xfId="3681"/>
    <cellStyle name="Note 7 3 3" xfId="4416"/>
    <cellStyle name="Note 7 3_Exh G" xfId="3680"/>
    <cellStyle name="Note 7 4" xfId="1047"/>
    <cellStyle name="Note 7 4 2" xfId="1946"/>
    <cellStyle name="Note 7 4 2 2" xfId="5463"/>
    <cellStyle name="Note 7 4 2_Exh G" xfId="3683"/>
    <cellStyle name="Note 7 4 3" xfId="4584"/>
    <cellStyle name="Note 7 4_Exh G" xfId="3682"/>
    <cellStyle name="Note 7 5" xfId="1763"/>
    <cellStyle name="Note 7 5 2" xfId="5292"/>
    <cellStyle name="Note 7 5_Exh G" xfId="3684"/>
    <cellStyle name="Note 7 6" xfId="4413"/>
    <cellStyle name="Note 7_Exh G" xfId="3675"/>
    <cellStyle name="Note 8" xfId="740"/>
    <cellStyle name="Note 8 2" xfId="741"/>
    <cellStyle name="Note 8 2 2" xfId="742"/>
    <cellStyle name="Note 8 2 2 2" xfId="1769"/>
    <cellStyle name="Note 8 2 2 2 2" xfId="5298"/>
    <cellStyle name="Note 8 2 2 2_Exh G" xfId="3688"/>
    <cellStyle name="Note 8 2 2 3" xfId="4419"/>
    <cellStyle name="Note 8 2 2_Exh G" xfId="3687"/>
    <cellStyle name="Note 8 2 3" xfId="1768"/>
    <cellStyle name="Note 8 2 3 2" xfId="5297"/>
    <cellStyle name="Note 8 2 3_Exh G" xfId="3689"/>
    <cellStyle name="Note 8 2 4" xfId="4418"/>
    <cellStyle name="Note 8 2_Exh G" xfId="3686"/>
    <cellStyle name="Note 8 3" xfId="743"/>
    <cellStyle name="Note 8 3 2" xfId="1770"/>
    <cellStyle name="Note 8 3 2 2" xfId="5299"/>
    <cellStyle name="Note 8 3 2_Exh G" xfId="3691"/>
    <cellStyle name="Note 8 3 3" xfId="4420"/>
    <cellStyle name="Note 8 3_Exh G" xfId="3690"/>
    <cellStyle name="Note 8 4" xfId="1048"/>
    <cellStyle name="Note 8 4 2" xfId="1947"/>
    <cellStyle name="Note 8 4 2 2" xfId="5464"/>
    <cellStyle name="Note 8 4 2_Exh G" xfId="3693"/>
    <cellStyle name="Note 8 4 3" xfId="4585"/>
    <cellStyle name="Note 8 4_Exh G" xfId="3692"/>
    <cellStyle name="Note 8 5" xfId="1767"/>
    <cellStyle name="Note 8 5 2" xfId="5296"/>
    <cellStyle name="Note 8 5_Exh G" xfId="3694"/>
    <cellStyle name="Note 8 6" xfId="4417"/>
    <cellStyle name="Note 8_Exh G" xfId="3685"/>
    <cellStyle name="Note 9" xfId="744"/>
    <cellStyle name="Note 9 2" xfId="745"/>
    <cellStyle name="Note 9 2 2" xfId="746"/>
    <cellStyle name="Note 9 2 2 2" xfId="1773"/>
    <cellStyle name="Note 9 2 2 2 2" xfId="5302"/>
    <cellStyle name="Note 9 2 2 2_Exh G" xfId="3698"/>
    <cellStyle name="Note 9 2 2 3" xfId="4423"/>
    <cellStyle name="Note 9 2 2_Exh G" xfId="3697"/>
    <cellStyle name="Note 9 2 3" xfId="1772"/>
    <cellStyle name="Note 9 2 3 2" xfId="5301"/>
    <cellStyle name="Note 9 2 3_Exh G" xfId="3699"/>
    <cellStyle name="Note 9 2 4" xfId="4422"/>
    <cellStyle name="Note 9 2_Exh G" xfId="3696"/>
    <cellStyle name="Note 9 3" xfId="747"/>
    <cellStyle name="Note 9 3 2" xfId="1774"/>
    <cellStyle name="Note 9 3 2 2" xfId="5303"/>
    <cellStyle name="Note 9 3 2_Exh G" xfId="3701"/>
    <cellStyle name="Note 9 3 3" xfId="4424"/>
    <cellStyle name="Note 9 3_Exh G" xfId="3700"/>
    <cellStyle name="Note 9 4" xfId="1049"/>
    <cellStyle name="Note 9 4 2" xfId="1948"/>
    <cellStyle name="Note 9 4 2 2" xfId="5465"/>
    <cellStyle name="Note 9 4 2_Exh G" xfId="3703"/>
    <cellStyle name="Note 9 4 3" xfId="4586"/>
    <cellStyle name="Note 9 4_Exh G" xfId="3702"/>
    <cellStyle name="Note 9 5" xfId="1771"/>
    <cellStyle name="Note 9 5 2" xfId="5300"/>
    <cellStyle name="Note 9 5_Exh G" xfId="3704"/>
    <cellStyle name="Note 9 6" xfId="4421"/>
    <cellStyle name="Note 9_Exh G" xfId="3695"/>
    <cellStyle name="Output 2" xfId="825"/>
    <cellStyle name="Output 3" xfId="826"/>
    <cellStyle name="Output 4" xfId="827"/>
    <cellStyle name="Output Amounts" xfId="1"/>
    <cellStyle name="Output Column Headings" xfId="9"/>
    <cellStyle name="Output Line Items" xfId="10"/>
    <cellStyle name="Output Line Items 2" xfId="3707"/>
    <cellStyle name="Output Line Items 2 2" xfId="5474"/>
    <cellStyle name="Output Line Items_Exh G" xfId="3705"/>
    <cellStyle name="Output Report Heading" xfId="11"/>
    <cellStyle name="Output Report Title" xfId="12"/>
    <cellStyle name="Percent 2" xfId="8"/>
    <cellStyle name="Percent 2 2" xfId="1057"/>
    <cellStyle name="Percent 3" xfId="1052"/>
    <cellStyle name="Title 2" xfId="828"/>
    <cellStyle name="Title 3" xfId="829"/>
    <cellStyle name="Title 4" xfId="830"/>
    <cellStyle name="Total 2" xfId="831"/>
    <cellStyle name="Total 3" xfId="832"/>
    <cellStyle name="Total 4" xfId="833"/>
    <cellStyle name="Warning Text 2" xfId="834"/>
    <cellStyle name="Warning Text 3" xfId="835"/>
    <cellStyle name="Warning Text 4" xfId="8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theme" Target="theme/theme1.xml"/><Relationship Id="rId32" Type="http://schemas.openxmlformats.org/officeDocument/2006/relationships/styles" Target="styles.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sharedStrings" Target="sharedStrings.xml"/><Relationship Id="rId3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638175</xdr:colOff>
      <xdr:row>9</xdr:row>
      <xdr:rowOff>38100</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21</xdr:row>
      <xdr:rowOff>0</xdr:rowOff>
    </xdr:from>
    <xdr:to>
      <xdr:col>8</xdr:col>
      <xdr:colOff>525779</xdr:colOff>
      <xdr:row>31</xdr:row>
      <xdr:rowOff>0</xdr:rowOff>
    </xdr:to>
    <xdr:sp macro="" textlink="">
      <xdr:nvSpPr>
        <xdr:cNvPr id="4" name="TextBox 3"/>
        <xdr:cNvSpPr txBox="1"/>
      </xdr:nvSpPr>
      <xdr:spPr>
        <a:xfrm>
          <a:off x="190499" y="3429000"/>
          <a:ext cx="429768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General</a:t>
          </a:r>
          <a:r>
            <a:rPr lang="en-US" sz="900" i="0" u="none" baseline="0">
              <a:latin typeface="Arial" pitchFamily="34" charset="0"/>
            </a:rPr>
            <a:t> - the major operating fund of the State.  It accounts for all receipts that are not required by law to be deposited into another fund.  The General Fund's income finances disbursements from the Local Assistance Account, the State Operations Account, the Contingency Reserve Fund, the Universal Pre-Kindergarten Reserve Fund, the Refund Reserve Account, the Fringe Benefit Escrow Account, and the Tobacco Revenue Guarantee Fund.  Receipts in excess of General Fund requirements in the Local Assistance Account and State Operations Account are transferred to the Tax Stabilization Reserve Fund at year-end (see Schedule 28).  Receipts retained in the Rainy Day Reserve Fund may only be used in an economic downturn or catastrophic event as defined in State Finance Law Section 92-cc.</a:t>
          </a:r>
          <a:endParaRPr lang="en-US" sz="900" i="1" u="sng" baseline="0">
            <a:latin typeface="Arial" pitchFamily="34" charset="0"/>
          </a:endParaRPr>
        </a:p>
      </xdr:txBody>
    </xdr:sp>
    <xdr:clientData/>
  </xdr:twoCellAnchor>
  <xdr:twoCellAnchor>
    <xdr:from>
      <xdr:col>1</xdr:col>
      <xdr:colOff>0</xdr:colOff>
      <xdr:row>5</xdr:row>
      <xdr:rowOff>1</xdr:rowOff>
    </xdr:from>
    <xdr:to>
      <xdr:col>8</xdr:col>
      <xdr:colOff>514350</xdr:colOff>
      <xdr:row>13</xdr:row>
      <xdr:rowOff>28576</xdr:rowOff>
    </xdr:to>
    <xdr:sp macro="" textlink="">
      <xdr:nvSpPr>
        <xdr:cNvPr id="5" name="TextBox 4"/>
        <xdr:cNvSpPr txBox="1"/>
      </xdr:nvSpPr>
      <xdr:spPr>
        <a:xfrm>
          <a:off x="180975" y="838201"/>
          <a:ext cx="4295775" cy="1323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As set forth in State Finance Law, this report is prepared on a cash basis of accounting and conforms substantially to the Financial Plan presentation by the Division of the Budget for the fiscal year ended March 31, 2016.  The State Financial Plan sets forth projections of receipts and disbursements in the governmental fund types based initially upon the recommendations in the Executive Budget.  After the budget is enacted, the State Financial Plan is adjusted to reflect revenue measures, appropriation bills, and certain related bills enacted by the Legislature.  The Financial Plan is updated quarterly or more frequently when necessary, by the Division of the Budget.</a:t>
          </a:r>
        </a:p>
      </xdr:txBody>
    </xdr:sp>
    <xdr:clientData/>
  </xdr:twoCellAnchor>
  <xdr:twoCellAnchor>
    <xdr:from>
      <xdr:col>1</xdr:col>
      <xdr:colOff>9525</xdr:colOff>
      <xdr:row>32</xdr:row>
      <xdr:rowOff>9525</xdr:rowOff>
    </xdr:from>
    <xdr:to>
      <xdr:col>8</xdr:col>
      <xdr:colOff>525780</xdr:colOff>
      <xdr:row>35</xdr:row>
      <xdr:rowOff>142875</xdr:rowOff>
    </xdr:to>
    <xdr:sp macro="" textlink="">
      <xdr:nvSpPr>
        <xdr:cNvPr id="6" name="TextBox 5"/>
        <xdr:cNvSpPr txBox="1"/>
      </xdr:nvSpPr>
      <xdr:spPr>
        <a:xfrm>
          <a:off x="190500" y="5219700"/>
          <a:ext cx="429768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Special Revenue</a:t>
          </a:r>
          <a:r>
            <a:rPr lang="en-US" sz="900" i="0" u="none" baseline="0">
              <a:latin typeface="Arial" pitchFamily="34" charset="0"/>
            </a:rPr>
            <a:t> - to account for State receipts of specific revenue sources (other than debt service or major capital projects) such as Federal grants, that are legally restricted to disbursements for specified purposes.  These restrictions may be imposed by the State or Federal government.</a:t>
          </a:r>
          <a:endParaRPr lang="en-US" sz="900" i="1" u="sng" baseline="0">
            <a:latin typeface="Arial" pitchFamily="34" charset="0"/>
          </a:endParaRPr>
        </a:p>
      </xdr:txBody>
    </xdr:sp>
    <xdr:clientData/>
  </xdr:twoCellAnchor>
  <xdr:twoCellAnchor>
    <xdr:from>
      <xdr:col>1</xdr:col>
      <xdr:colOff>0</xdr:colOff>
      <xdr:row>37</xdr:row>
      <xdr:rowOff>0</xdr:rowOff>
    </xdr:from>
    <xdr:to>
      <xdr:col>8</xdr:col>
      <xdr:colOff>516255</xdr:colOff>
      <xdr:row>46</xdr:row>
      <xdr:rowOff>133350</xdr:rowOff>
    </xdr:to>
    <xdr:sp macro="" textlink="">
      <xdr:nvSpPr>
        <xdr:cNvPr id="7" name="TextBox 6"/>
        <xdr:cNvSpPr txBox="1"/>
      </xdr:nvSpPr>
      <xdr:spPr>
        <a:xfrm>
          <a:off x="180975" y="5981700"/>
          <a:ext cx="4297680"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Debt Service</a:t>
          </a:r>
          <a:r>
            <a:rPr lang="en-US" sz="900" i="0" u="none" baseline="0">
              <a:latin typeface="Arial" pitchFamily="34" charset="0"/>
            </a:rPr>
            <a:t> - to account for the accumulation of resources for, and the payment of principal and interest on general long-term debt and State debt under lease/purchase and contractual obligation financing agreements.  Debt service in relation to general obligation debt and certain lease/purchase and contractual obligation payments that are paid from the General Debt Service Fund are funded by transfers from the General Fund.  Also disbursed from Debt Service funds are debt service related activities for the Health and Mental Hygiene facilities, for highway construction, reconstruction, reconditioning and preservation and for certain local assistance payments made under contractual agreements with public authorities.  Such activities are primarily funded by dedicated tax receipts and patient income.</a:t>
          </a:r>
          <a:endParaRPr lang="en-US" sz="900" i="1" u="sng" baseline="0">
            <a:latin typeface="Arial" pitchFamily="34" charset="0"/>
          </a:endParaRPr>
        </a:p>
      </xdr:txBody>
    </xdr:sp>
    <xdr:clientData/>
  </xdr:twoCellAnchor>
  <xdr:twoCellAnchor>
    <xdr:from>
      <xdr:col>10</xdr:col>
      <xdr:colOff>0</xdr:colOff>
      <xdr:row>4</xdr:row>
      <xdr:rowOff>142875</xdr:rowOff>
    </xdr:from>
    <xdr:to>
      <xdr:col>17</xdr:col>
      <xdr:colOff>563880</xdr:colOff>
      <xdr:row>11</xdr:row>
      <xdr:rowOff>0</xdr:rowOff>
    </xdr:to>
    <xdr:sp macro="" textlink="">
      <xdr:nvSpPr>
        <xdr:cNvPr id="8" name="TextBox 7"/>
        <xdr:cNvSpPr txBox="1"/>
      </xdr:nvSpPr>
      <xdr:spPr>
        <a:xfrm>
          <a:off x="4886325" y="819150"/>
          <a:ext cx="429768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Capital Projects</a:t>
          </a:r>
          <a:r>
            <a:rPr lang="en-US" sz="900" i="0" u="none" baseline="0">
              <a:latin typeface="Arial" pitchFamily="34" charset="0"/>
            </a:rPr>
            <a:t> - to account for resources used for the acquisition or construction of capital facilities.  Capital assistance grants to local governments and advances for capital construction costs reimbursable by public authorities of the State, Federal or local governments are also accounted for in these funds.  Financial resources are generated primarily from bond issuances, dedicated taxes, reimbursement of advances, Federal grants and transfers from the General Fund.</a:t>
          </a:r>
          <a:endParaRPr lang="en-US" sz="900" i="1" u="sng" baseline="0">
            <a:latin typeface="Arial" pitchFamily="34" charset="0"/>
          </a:endParaRPr>
        </a:p>
      </xdr:txBody>
    </xdr:sp>
    <xdr:clientData/>
  </xdr:twoCellAnchor>
  <xdr:twoCellAnchor>
    <xdr:from>
      <xdr:col>10</xdr:col>
      <xdr:colOff>9526</xdr:colOff>
      <xdr:row>20</xdr:row>
      <xdr:rowOff>9525</xdr:rowOff>
    </xdr:from>
    <xdr:to>
      <xdr:col>17</xdr:col>
      <xdr:colOff>573406</xdr:colOff>
      <xdr:row>26</xdr:row>
      <xdr:rowOff>0</xdr:rowOff>
    </xdr:to>
    <xdr:sp macro="" textlink="">
      <xdr:nvSpPr>
        <xdr:cNvPr id="9" name="TextBox 8"/>
        <xdr:cNvSpPr txBox="1"/>
      </xdr:nvSpPr>
      <xdr:spPr>
        <a:xfrm>
          <a:off x="4895851" y="3276600"/>
          <a:ext cx="429768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Enterprise</a:t>
          </a:r>
          <a:r>
            <a:rPr lang="en-US" sz="900" i="0" u="none" baseline="0">
              <a:latin typeface="Arial" pitchFamily="34" charset="0"/>
            </a:rPr>
            <a:t> - to account for activities for which a fee is charged to users for goods or services.  Enterprise funds include services provided where either the costs are intended to be recovered primarily through charges to users outside of the State entity, or where the potential exists for significant financing through user charges, even if the legislative intent is not to self-finance the service and instead subsidize it from general governmental resources.</a:t>
          </a:r>
          <a:endParaRPr lang="en-US" sz="900" i="1" u="sng" baseline="0">
            <a:latin typeface="Arial" pitchFamily="34" charset="0"/>
          </a:endParaRPr>
        </a:p>
      </xdr:txBody>
    </xdr:sp>
    <xdr:clientData/>
  </xdr:twoCellAnchor>
  <xdr:twoCellAnchor>
    <xdr:from>
      <xdr:col>10</xdr:col>
      <xdr:colOff>19049</xdr:colOff>
      <xdr:row>26</xdr:row>
      <xdr:rowOff>137161</xdr:rowOff>
    </xdr:from>
    <xdr:to>
      <xdr:col>18</xdr:col>
      <xdr:colOff>3809</xdr:colOff>
      <xdr:row>31</xdr:row>
      <xdr:rowOff>7621</xdr:rowOff>
    </xdr:to>
    <xdr:sp macro="" textlink="">
      <xdr:nvSpPr>
        <xdr:cNvPr id="10" name="TextBox 9"/>
        <xdr:cNvSpPr txBox="1"/>
      </xdr:nvSpPr>
      <xdr:spPr>
        <a:xfrm>
          <a:off x="4773929" y="4503421"/>
          <a:ext cx="4191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Internal Service</a:t>
          </a:r>
          <a:r>
            <a:rPr lang="en-US" sz="900" i="0" u="none" baseline="0">
              <a:latin typeface="Arial" pitchFamily="34" charset="0"/>
            </a:rPr>
            <a:t> - to account for any activity that provides goods or services to other funds, other State agencies or other governmental units on a cost-reimbursement basis.  Internal service funds should be used only if the reporting government is the predominant participant in the activity. </a:t>
          </a:r>
          <a:endParaRPr lang="en-US" sz="900" i="1" u="sng" baseline="0">
            <a:latin typeface="Arial" pitchFamily="34" charset="0"/>
          </a:endParaRPr>
        </a:p>
      </xdr:txBody>
    </xdr:sp>
    <xdr:clientData/>
  </xdr:twoCellAnchor>
  <xdr:twoCellAnchor>
    <xdr:from>
      <xdr:col>10</xdr:col>
      <xdr:colOff>19050</xdr:colOff>
      <xdr:row>33</xdr:row>
      <xdr:rowOff>104775</xdr:rowOff>
    </xdr:from>
    <xdr:to>
      <xdr:col>17</xdr:col>
      <xdr:colOff>582930</xdr:colOff>
      <xdr:row>36</xdr:row>
      <xdr:rowOff>114300</xdr:rowOff>
    </xdr:to>
    <xdr:sp macro="" textlink="">
      <xdr:nvSpPr>
        <xdr:cNvPr id="11" name="TextBox 10"/>
        <xdr:cNvSpPr txBox="1"/>
      </xdr:nvSpPr>
      <xdr:spPr>
        <a:xfrm>
          <a:off x="4905375" y="5314950"/>
          <a:ext cx="429768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Private Purpose Trust</a:t>
          </a:r>
          <a:r>
            <a:rPr lang="en-US" sz="900" i="0" u="none" baseline="0">
              <a:latin typeface="Arial" pitchFamily="34" charset="0"/>
            </a:rPr>
            <a:t> - to account for all other trust arrangements where the principal and income benefits individuals, private organizations or other governments.</a:t>
          </a:r>
          <a:endParaRPr lang="en-US" sz="900" i="1" u="sng" baseline="0">
            <a:latin typeface="Arial" pitchFamily="34" charset="0"/>
          </a:endParaRPr>
        </a:p>
      </xdr:txBody>
    </xdr:sp>
    <xdr:clientData/>
  </xdr:twoCellAnchor>
  <xdr:twoCellAnchor>
    <xdr:from>
      <xdr:col>10</xdr:col>
      <xdr:colOff>9525</xdr:colOff>
      <xdr:row>38</xdr:row>
      <xdr:rowOff>9525</xdr:rowOff>
    </xdr:from>
    <xdr:to>
      <xdr:col>17</xdr:col>
      <xdr:colOff>573405</xdr:colOff>
      <xdr:row>43</xdr:row>
      <xdr:rowOff>9525</xdr:rowOff>
    </xdr:to>
    <xdr:sp macro="" textlink="">
      <xdr:nvSpPr>
        <xdr:cNvPr id="12" name="TextBox 11"/>
        <xdr:cNvSpPr txBox="1"/>
      </xdr:nvSpPr>
      <xdr:spPr>
        <a:xfrm>
          <a:off x="4895850" y="5991225"/>
          <a:ext cx="429768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Pension Trust</a:t>
          </a:r>
          <a:r>
            <a:rPr lang="en-US" sz="900" i="0" u="none" baseline="0">
              <a:latin typeface="Arial" pitchFamily="34" charset="0"/>
            </a:rPr>
            <a:t> - to account for the cash basis results of operations for the administrative portion of the State's Common Retirement Fund.  It does not reflect investment activity, balances, or other assets available to this fund.  In addition, pension contributions and payments to retirees are excluded since these payments are not required to be appropriated.</a:t>
          </a:r>
          <a:endParaRPr lang="en-US" sz="900" i="1" u="sng" baseline="0">
            <a:latin typeface="Arial" pitchFamily="34" charset="0"/>
          </a:endParaRPr>
        </a:p>
      </xdr:txBody>
    </xdr:sp>
    <xdr:clientData/>
  </xdr:twoCellAnchor>
  <xdr:twoCellAnchor>
    <xdr:from>
      <xdr:col>10</xdr:col>
      <xdr:colOff>0</xdr:colOff>
      <xdr:row>44</xdr:row>
      <xdr:rowOff>0</xdr:rowOff>
    </xdr:from>
    <xdr:to>
      <xdr:col>17</xdr:col>
      <xdr:colOff>563880</xdr:colOff>
      <xdr:row>47</xdr:row>
      <xdr:rowOff>9525</xdr:rowOff>
    </xdr:to>
    <xdr:sp macro="" textlink="">
      <xdr:nvSpPr>
        <xdr:cNvPr id="13" name="TextBox 12"/>
        <xdr:cNvSpPr txBox="1"/>
      </xdr:nvSpPr>
      <xdr:spPr>
        <a:xfrm>
          <a:off x="4886325" y="6896100"/>
          <a:ext cx="429768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Agency</a:t>
          </a:r>
          <a:r>
            <a:rPr lang="en-US" sz="900" i="0" u="none">
              <a:latin typeface="Arial" pitchFamily="34" charset="0"/>
              <a:cs typeface="Arial" pitchFamily="34" charset="0"/>
            </a:rPr>
            <a:t> - to account for funds held by the State in purely</a:t>
          </a:r>
          <a:r>
            <a:rPr lang="en-US" sz="900" i="0" u="none" baseline="0">
              <a:latin typeface="Arial" pitchFamily="34" charset="0"/>
              <a:cs typeface="Arial" pitchFamily="34" charset="0"/>
            </a:rPr>
            <a:t> custodial capacity.  Cash is held temporarily until disbursements are made to individuals, private organizations or other governmental units.</a:t>
          </a:r>
          <a:endParaRPr lang="en-US" sz="900" i="1" u="sng">
            <a:latin typeface="Arial" pitchFamily="34" charset="0"/>
            <a:cs typeface="Arial" pitchFamily="34" charset="0"/>
          </a:endParaRPr>
        </a:p>
      </xdr:txBody>
    </xdr:sp>
    <xdr:clientData/>
  </xdr:twoCellAnchor>
  <xdr:twoCellAnchor>
    <xdr:from>
      <xdr:col>20</xdr:col>
      <xdr:colOff>9525</xdr:colOff>
      <xdr:row>5</xdr:row>
      <xdr:rowOff>9525</xdr:rowOff>
    </xdr:from>
    <xdr:to>
      <xdr:col>27</xdr:col>
      <xdr:colOff>525780</xdr:colOff>
      <xdr:row>7</xdr:row>
      <xdr:rowOff>0</xdr:rowOff>
    </xdr:to>
    <xdr:sp macro="" textlink="">
      <xdr:nvSpPr>
        <xdr:cNvPr id="14" name="TextBox 13"/>
        <xdr:cNvSpPr txBox="1"/>
      </xdr:nvSpPr>
      <xdr:spPr>
        <a:xfrm>
          <a:off x="9582150" y="847725"/>
          <a:ext cx="429768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a:t>
          </a:r>
          <a:r>
            <a:rPr lang="en-US" sz="900" baseline="0">
              <a:latin typeface="Arial" pitchFamily="34" charset="0"/>
              <a:cs typeface="Arial" pitchFamily="34" charset="0"/>
            </a:rPr>
            <a:t> State's Cash report includes payments made pursuant to an appropriation, as well as non-appropriated payments from funds held in a fiduciary capacity.</a:t>
          </a:r>
        </a:p>
        <a:p>
          <a:pPr algn="just"/>
          <a:endParaRPr lang="en-US" sz="900">
            <a:latin typeface="Arial" pitchFamily="34" charset="0"/>
            <a:cs typeface="Arial" pitchFamily="34" charset="0"/>
          </a:endParaRPr>
        </a:p>
      </xdr:txBody>
    </xdr:sp>
    <xdr:clientData/>
  </xdr:twoCellAnchor>
  <xdr:twoCellAnchor>
    <xdr:from>
      <xdr:col>20</xdr:col>
      <xdr:colOff>0</xdr:colOff>
      <xdr:row>8</xdr:row>
      <xdr:rowOff>9526</xdr:rowOff>
    </xdr:from>
    <xdr:to>
      <xdr:col>27</xdr:col>
      <xdr:colOff>516255</xdr:colOff>
      <xdr:row>12</xdr:row>
      <xdr:rowOff>9526</xdr:rowOff>
    </xdr:to>
    <xdr:sp macro="" textlink="">
      <xdr:nvSpPr>
        <xdr:cNvPr id="15" name="TextBox 14"/>
        <xdr:cNvSpPr txBox="1"/>
      </xdr:nvSpPr>
      <xdr:spPr>
        <a:xfrm>
          <a:off x="9572625" y="1333501"/>
          <a:ext cx="429768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Local Assistance Grants</a:t>
          </a:r>
          <a:r>
            <a:rPr lang="en-US" sz="900" i="0" u="none" baseline="0">
              <a:latin typeface="Arial" pitchFamily="34" charset="0"/>
              <a:cs typeface="Arial" pitchFamily="34" charset="0"/>
            </a:rPr>
            <a:t> - includes payments to counties, cities, towns, villages, school districts, private schools and other local entities as well as certain financial assistance to, or on behalf of, individuals and nonprofit organizations.  Schedule 7 contains further information relating to local assistance disbursements by program.</a:t>
          </a:r>
        </a:p>
      </xdr:txBody>
    </xdr:sp>
    <xdr:clientData/>
  </xdr:twoCellAnchor>
  <xdr:twoCellAnchor>
    <xdr:from>
      <xdr:col>20</xdr:col>
      <xdr:colOff>3174</xdr:colOff>
      <xdr:row>13</xdr:row>
      <xdr:rowOff>0</xdr:rowOff>
    </xdr:from>
    <xdr:to>
      <xdr:col>27</xdr:col>
      <xdr:colOff>519429</xdr:colOff>
      <xdr:row>16</xdr:row>
      <xdr:rowOff>142875</xdr:rowOff>
    </xdr:to>
    <xdr:sp macro="" textlink="">
      <xdr:nvSpPr>
        <xdr:cNvPr id="16" name="TextBox 15"/>
        <xdr:cNvSpPr txBox="1"/>
      </xdr:nvSpPr>
      <xdr:spPr>
        <a:xfrm>
          <a:off x="9575799" y="2133600"/>
          <a:ext cx="429768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Departmental Operations</a:t>
          </a:r>
          <a:r>
            <a:rPr lang="en-US" sz="900" i="0" u="none">
              <a:latin typeface="Arial" pitchFamily="34" charset="0"/>
              <a:cs typeface="Arial" pitchFamily="34" charset="0"/>
            </a:rPr>
            <a:t> - includes the payment of salaries and compensation for State</a:t>
          </a:r>
          <a:r>
            <a:rPr lang="en-US" sz="900" i="0" u="none" baseline="0">
              <a:latin typeface="Arial" pitchFamily="34" charset="0"/>
              <a:cs typeface="Arial" pitchFamily="34" charset="0"/>
            </a:rPr>
            <a:t> employees, miscellaneous contractual payments, supplies and materials, travel, rentals and repairs, utilities, postage and shipping, printing, telephone, and other miscellaneous operating costs of State departments and agencies.</a:t>
          </a:r>
          <a:endParaRPr lang="en-US" sz="900" i="1" u="sng">
            <a:latin typeface="Arial" pitchFamily="34" charset="0"/>
            <a:cs typeface="Arial" pitchFamily="34" charset="0"/>
          </a:endParaRPr>
        </a:p>
      </xdr:txBody>
    </xdr:sp>
    <xdr:clientData/>
  </xdr:twoCellAnchor>
  <xdr:twoCellAnchor>
    <xdr:from>
      <xdr:col>20</xdr:col>
      <xdr:colOff>0</xdr:colOff>
      <xdr:row>18</xdr:row>
      <xdr:rowOff>9526</xdr:rowOff>
    </xdr:from>
    <xdr:to>
      <xdr:col>27</xdr:col>
      <xdr:colOff>514350</xdr:colOff>
      <xdr:row>26</xdr:row>
      <xdr:rowOff>142876</xdr:rowOff>
    </xdr:to>
    <xdr:sp macro="" textlink="">
      <xdr:nvSpPr>
        <xdr:cNvPr id="17" name="TextBox 16"/>
        <xdr:cNvSpPr txBox="1"/>
      </xdr:nvSpPr>
      <xdr:spPr>
        <a:xfrm>
          <a:off x="9572625" y="2952751"/>
          <a:ext cx="4295775"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General State Charges</a:t>
          </a:r>
          <a:r>
            <a:rPr lang="en-US" sz="900" i="0" u="none">
              <a:latin typeface="Arial" pitchFamily="34" charset="0"/>
              <a:cs typeface="Arial" pitchFamily="34" charset="0"/>
            </a:rPr>
            <a:t> - includes costs mandated either by statute, collective bargaining agreements</a:t>
          </a:r>
          <a:r>
            <a:rPr lang="en-US" sz="900" i="0" u="none" baseline="0">
              <a:latin typeface="Arial" pitchFamily="34" charset="0"/>
              <a:cs typeface="Arial" pitchFamily="34" charset="0"/>
            </a:rPr>
            <a:t> or court order.  Charges in this category include contributions to pension systems, to the employer's share of social security contributions, employer contributions toward the cost of medical and dental insurance, workers' compensation and unemployment insurance, and contributions to union employee benefit funds which provide vision care and other services.  Also included are fixed costs for State payments in lieu of taxes, as well as payments for local assessments on State-owned land, judgments against the State pursuant to the Court of Claims Act, defense(s) by private counsel or alternately, payments on behalf of State officers and employees in civil judicial proceedings.</a:t>
          </a:r>
          <a:endParaRPr lang="en-US" sz="900" i="1" u="sng">
            <a:latin typeface="Arial" pitchFamily="34" charset="0"/>
            <a:cs typeface="Arial" pitchFamily="34" charset="0"/>
          </a:endParaRPr>
        </a:p>
      </xdr:txBody>
    </xdr:sp>
    <xdr:clientData/>
  </xdr:twoCellAnchor>
  <xdr:twoCellAnchor>
    <xdr:from>
      <xdr:col>20</xdr:col>
      <xdr:colOff>9525</xdr:colOff>
      <xdr:row>27</xdr:row>
      <xdr:rowOff>142876</xdr:rowOff>
    </xdr:from>
    <xdr:to>
      <xdr:col>27</xdr:col>
      <xdr:colOff>523875</xdr:colOff>
      <xdr:row>34</xdr:row>
      <xdr:rowOff>123826</xdr:rowOff>
    </xdr:to>
    <xdr:sp macro="" textlink="">
      <xdr:nvSpPr>
        <xdr:cNvPr id="18" name="TextBox 17"/>
        <xdr:cNvSpPr txBox="1"/>
      </xdr:nvSpPr>
      <xdr:spPr>
        <a:xfrm>
          <a:off x="9582150" y="4543426"/>
          <a:ext cx="429577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Debt Service</a:t>
          </a:r>
          <a:r>
            <a:rPr lang="en-US" sz="900" i="0" u="none">
              <a:latin typeface="Arial" pitchFamily="34" charset="0"/>
              <a:cs typeface="Arial" pitchFamily="34" charset="0"/>
            </a:rPr>
            <a:t> - includes debt service on long-term</a:t>
          </a:r>
          <a:r>
            <a:rPr lang="en-US" sz="900" i="0" u="none" baseline="0">
              <a:latin typeface="Arial" pitchFamily="34" charset="0"/>
              <a:cs typeface="Arial" pitchFamily="34" charset="0"/>
            </a:rPr>
            <a:t> debt and payments on certain lease/purchase or contractual obligation contracts accounted for in Debt Service Funds (see Schedules 15 and 19).  Under lease/purchase or contractual obligation financing arrangements, public authorities and certain municipalities have issued debt to finance the acquisition, construction or rehabilitation of State facilities or equipment and expect to receive rental or contractual payments from the State in an amount equal to the debt issued by the authority or municipality.</a:t>
          </a:r>
          <a:endParaRPr lang="en-US" sz="900" i="1" u="sng">
            <a:latin typeface="Arial" pitchFamily="34" charset="0"/>
            <a:cs typeface="Arial" pitchFamily="34" charset="0"/>
          </a:endParaRPr>
        </a:p>
      </xdr:txBody>
    </xdr:sp>
    <xdr:clientData/>
  </xdr:twoCellAnchor>
  <xdr:twoCellAnchor>
    <xdr:from>
      <xdr:col>20</xdr:col>
      <xdr:colOff>9525</xdr:colOff>
      <xdr:row>36</xdr:row>
      <xdr:rowOff>0</xdr:rowOff>
    </xdr:from>
    <xdr:to>
      <xdr:col>27</xdr:col>
      <xdr:colOff>523875</xdr:colOff>
      <xdr:row>47</xdr:row>
      <xdr:rowOff>0</xdr:rowOff>
    </xdr:to>
    <xdr:sp macro="" textlink="">
      <xdr:nvSpPr>
        <xdr:cNvPr id="19" name="TextBox 18"/>
        <xdr:cNvSpPr txBox="1"/>
      </xdr:nvSpPr>
      <xdr:spPr>
        <a:xfrm>
          <a:off x="9582150" y="5829300"/>
          <a:ext cx="429577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0" i="1" u="sng">
              <a:latin typeface="Arial" pitchFamily="34" charset="0"/>
              <a:cs typeface="Arial" pitchFamily="34" charset="0"/>
            </a:rPr>
            <a:t>Capital Projects</a:t>
          </a:r>
          <a:r>
            <a:rPr lang="en-US" sz="900" b="0" i="0" u="none" baseline="0">
              <a:latin typeface="Arial" pitchFamily="34" charset="0"/>
              <a:cs typeface="Arial" pitchFamily="34" charset="0"/>
            </a:rPr>
            <a:t> - includes payments made for the acquisition or construction of the State's capital facilities.  Included in this category are planning, land acquisition, design, construction, engineering services, and equipment costs attributable to highways, parkways, rail preservation, outdoor recreation, and environmental conservation projects, as well as payments to local government units and public authorities to help finance highways, parkways, bridges, mass transportation, aviation, economic development, port development, community colleges, community and State mental hygiene buildings, outdoor recreational parks, correctional and State-assisted housing and environmental quality projects.  Advances are made for capital construction cost reimbursable by public benefit corporations, the Federal or local governments, or from the proceeds of State bonds and note sales.</a:t>
          </a:r>
          <a:endParaRPr lang="en-US" sz="900" b="0" i="1" u="sng">
            <a:latin typeface="Arial" pitchFamily="34" charset="0"/>
            <a:cs typeface="Arial" pitchFamily="34" charset="0"/>
          </a:endParaRPr>
        </a:p>
      </xdr:txBody>
    </xdr:sp>
    <xdr:clientData/>
  </xdr:twoCellAnchor>
  <xdr:twoCellAnchor>
    <xdr:from>
      <xdr:col>29</xdr:col>
      <xdr:colOff>9525</xdr:colOff>
      <xdr:row>5</xdr:row>
      <xdr:rowOff>0</xdr:rowOff>
    </xdr:from>
    <xdr:to>
      <xdr:col>36</xdr:col>
      <xdr:colOff>573405</xdr:colOff>
      <xdr:row>7</xdr:row>
      <xdr:rowOff>0</xdr:rowOff>
    </xdr:to>
    <xdr:sp macro="" textlink="">
      <xdr:nvSpPr>
        <xdr:cNvPr id="20" name="TextBox 19"/>
        <xdr:cNvSpPr txBox="1"/>
      </xdr:nvSpPr>
      <xdr:spPr>
        <a:xfrm>
          <a:off x="14287500" y="838200"/>
          <a:ext cx="429768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Bond</a:t>
          </a:r>
          <a:r>
            <a:rPr lang="en-US" sz="900" i="1" u="sng" baseline="0">
              <a:latin typeface="Arial" pitchFamily="34" charset="0"/>
              <a:cs typeface="Arial" pitchFamily="34" charset="0"/>
            </a:rPr>
            <a:t> Proceeds</a:t>
          </a:r>
          <a:r>
            <a:rPr lang="en-US" sz="900" i="0" u="none" baseline="0">
              <a:latin typeface="Arial" pitchFamily="34" charset="0"/>
              <a:cs typeface="Arial" pitchFamily="34" charset="0"/>
            </a:rPr>
            <a:t> - includes the proceeds from the sale of general obligation bonds.  Schedule 15 provides an analysis of State debt activity during the fiscal year.</a:t>
          </a:r>
          <a:endParaRPr lang="en-US" sz="900" i="1" u="sng">
            <a:latin typeface="Arial" pitchFamily="34" charset="0"/>
            <a:cs typeface="Arial" pitchFamily="34" charset="0"/>
          </a:endParaRPr>
        </a:p>
      </xdr:txBody>
    </xdr:sp>
    <xdr:clientData/>
  </xdr:twoCellAnchor>
  <xdr:twoCellAnchor>
    <xdr:from>
      <xdr:col>29</xdr:col>
      <xdr:colOff>9524</xdr:colOff>
      <xdr:row>9</xdr:row>
      <xdr:rowOff>9525</xdr:rowOff>
    </xdr:from>
    <xdr:to>
      <xdr:col>36</xdr:col>
      <xdr:colOff>573404</xdr:colOff>
      <xdr:row>10</xdr:row>
      <xdr:rowOff>142875</xdr:rowOff>
    </xdr:to>
    <xdr:sp macro="" textlink="">
      <xdr:nvSpPr>
        <xdr:cNvPr id="21" name="TextBox 20"/>
        <xdr:cNvSpPr txBox="1"/>
      </xdr:nvSpPr>
      <xdr:spPr>
        <a:xfrm>
          <a:off x="14287499" y="1495425"/>
          <a:ext cx="429768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Operating Transfers</a:t>
          </a:r>
          <a:r>
            <a:rPr lang="en-US" sz="900" i="0" u="none">
              <a:latin typeface="Arial" pitchFamily="34" charset="0"/>
              <a:cs typeface="Arial" pitchFamily="34" charset="0"/>
            </a:rPr>
            <a:t> - constitutes</a:t>
          </a:r>
          <a:r>
            <a:rPr lang="en-US" sz="900" i="0" u="none" baseline="0">
              <a:latin typeface="Arial" pitchFamily="34" charset="0"/>
              <a:cs typeface="Arial" pitchFamily="34" charset="0"/>
            </a:rPr>
            <a:t> legally authorized transfers from a fund receiving revenues to a fund through which disbursements will ultimately be made.</a:t>
          </a:r>
          <a:endParaRPr lang="en-US" sz="900" i="1" u="sng">
            <a:latin typeface="Arial" pitchFamily="34" charset="0"/>
            <a:cs typeface="Arial" pitchFamily="34" charset="0"/>
          </a:endParaRPr>
        </a:p>
      </xdr:txBody>
    </xdr:sp>
    <xdr:clientData/>
  </xdr:twoCellAnchor>
  <xdr:twoCellAnchor>
    <xdr:from>
      <xdr:col>29</xdr:col>
      <xdr:colOff>9525</xdr:colOff>
      <xdr:row>11</xdr:row>
      <xdr:rowOff>142875</xdr:rowOff>
    </xdr:from>
    <xdr:to>
      <xdr:col>37</xdr:col>
      <xdr:colOff>0</xdr:colOff>
      <xdr:row>14</xdr:row>
      <xdr:rowOff>0</xdr:rowOff>
    </xdr:to>
    <xdr:sp macro="" textlink="">
      <xdr:nvSpPr>
        <xdr:cNvPr id="22" name="TextBox 21"/>
        <xdr:cNvSpPr txBox="1"/>
      </xdr:nvSpPr>
      <xdr:spPr>
        <a:xfrm>
          <a:off x="14287500" y="1952625"/>
          <a:ext cx="43148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i="0" u="none">
              <a:latin typeface="Arial" pitchFamily="34" charset="0"/>
              <a:cs typeface="Arial" pitchFamily="34" charset="0"/>
            </a:rPr>
            <a:t>The more significant General</a:t>
          </a:r>
          <a:r>
            <a:rPr lang="en-US" sz="900" b="1" i="0" u="none" baseline="0">
              <a:latin typeface="Arial" pitchFamily="34" charset="0"/>
              <a:cs typeface="Arial" pitchFamily="34" charset="0"/>
            </a:rPr>
            <a:t> Fund transfers include transfers to the following Funds/Accounts (amounts in millions):</a:t>
          </a:r>
          <a:endParaRPr lang="en-US" sz="900" b="1" i="0" u="none">
            <a:latin typeface="Arial" pitchFamily="34" charset="0"/>
            <a:cs typeface="Arial" pitchFamily="34" charset="0"/>
          </a:endParaRPr>
        </a:p>
      </xdr:txBody>
    </xdr:sp>
    <xdr:clientData/>
  </xdr:twoCellAnchor>
  <xdr:twoCellAnchor>
    <xdr:from>
      <xdr:col>39</xdr:col>
      <xdr:colOff>1</xdr:colOff>
      <xdr:row>2</xdr:row>
      <xdr:rowOff>142875</xdr:rowOff>
    </xdr:from>
    <xdr:to>
      <xdr:col>46</xdr:col>
      <xdr:colOff>514351</xdr:colOff>
      <xdr:row>8</xdr:row>
      <xdr:rowOff>9525</xdr:rowOff>
    </xdr:to>
    <xdr:sp macro="" textlink="">
      <xdr:nvSpPr>
        <xdr:cNvPr id="23" name="TextBox 22"/>
        <xdr:cNvSpPr txBox="1"/>
      </xdr:nvSpPr>
      <xdr:spPr>
        <a:xfrm>
          <a:off x="18964276" y="495300"/>
          <a:ext cx="4295775"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In addition,</a:t>
          </a:r>
          <a:r>
            <a:rPr lang="en-US" sz="900" baseline="0">
              <a:latin typeface="Arial" pitchFamily="34" charset="0"/>
              <a:cs typeface="Arial" pitchFamily="34" charset="0"/>
            </a:rPr>
            <a:t> reported </a:t>
          </a:r>
          <a:r>
            <a:rPr lang="en-US" sz="900" u="sng" baseline="0">
              <a:latin typeface="Arial" pitchFamily="34" charset="0"/>
              <a:cs typeface="Arial" pitchFamily="34" charset="0"/>
            </a:rPr>
            <a:t>General Fund Transfers to Other Funds</a:t>
          </a:r>
          <a:r>
            <a:rPr lang="en-US" sz="900" u="none" baseline="0">
              <a:latin typeface="Arial" pitchFamily="34" charset="0"/>
              <a:cs typeface="Arial" pitchFamily="34" charset="0"/>
            </a:rPr>
            <a:t> include transfers representing payments for patients residing in State-operated Health, Mental Hygiene and State University facilities to the Health Income Fund ($15.6m), the Mental Hygiene Program Fund ($2,035.5m), the State University Income Fund ($355.0m) and Miscellaneous State Special Revenue Fund ($0.2m).</a:t>
          </a:r>
          <a:endParaRPr lang="en-US" sz="900">
            <a:latin typeface="Arial" pitchFamily="34" charset="0"/>
            <a:cs typeface="Arial" pitchFamily="34" charset="0"/>
          </a:endParaRPr>
        </a:p>
      </xdr:txBody>
    </xdr:sp>
    <xdr:clientData/>
  </xdr:twoCellAnchor>
  <xdr:twoCellAnchor>
    <xdr:from>
      <xdr:col>39</xdr:col>
      <xdr:colOff>0</xdr:colOff>
      <xdr:row>9</xdr:row>
      <xdr:rowOff>0</xdr:rowOff>
    </xdr:from>
    <xdr:to>
      <xdr:col>46</xdr:col>
      <xdr:colOff>516255</xdr:colOff>
      <xdr:row>14</xdr:row>
      <xdr:rowOff>0</xdr:rowOff>
    </xdr:to>
    <xdr:sp macro="" textlink="">
      <xdr:nvSpPr>
        <xdr:cNvPr id="24" name="TextBox 23"/>
        <xdr:cNvSpPr txBox="1"/>
      </xdr:nvSpPr>
      <xdr:spPr>
        <a:xfrm>
          <a:off x="18964275" y="1485900"/>
          <a:ext cx="4297680"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t>
          </a:r>
          <a:r>
            <a:rPr lang="en-US" sz="900" u="sng">
              <a:latin typeface="Arial" pitchFamily="34" charset="0"/>
              <a:cs typeface="Arial" pitchFamily="34" charset="0"/>
            </a:rPr>
            <a:t>Special Revenue Funds, Transfer</a:t>
          </a:r>
          <a:r>
            <a:rPr lang="en-US" sz="900" u="sng" baseline="0">
              <a:latin typeface="Arial" pitchFamily="34" charset="0"/>
              <a:cs typeface="Arial" pitchFamily="34" charset="0"/>
            </a:rPr>
            <a:t> to Other Funds</a:t>
          </a:r>
          <a:r>
            <a:rPr lang="en-US" sz="900" u="none" baseline="0">
              <a:latin typeface="Arial" pitchFamily="34" charset="0"/>
              <a:cs typeface="Arial" pitchFamily="34" charset="0"/>
            </a:rPr>
            <a:t> include transfers to Debt Service Funds representing the federal share of Medicaid payments for patients residing in State-operated Health, SUNY, Education and Mental Hygiene facilities ($1,333.5m), as well as, transfers to the Revenue Bond Tax Fund ($64.5m) and to the General Debt Service Fund ($21.3m).</a:t>
          </a:r>
        </a:p>
        <a:p>
          <a:pPr algn="just"/>
          <a:endParaRPr lang="en-US" sz="900">
            <a:latin typeface="Arial" pitchFamily="34" charset="0"/>
            <a:cs typeface="Arial" pitchFamily="34" charset="0"/>
          </a:endParaRPr>
        </a:p>
      </xdr:txBody>
    </xdr:sp>
    <xdr:clientData/>
  </xdr:twoCellAnchor>
  <xdr:twoCellAnchor>
    <xdr:from>
      <xdr:col>39</xdr:col>
      <xdr:colOff>0</xdr:colOff>
      <xdr:row>14</xdr:row>
      <xdr:rowOff>142875</xdr:rowOff>
    </xdr:from>
    <xdr:to>
      <xdr:col>46</xdr:col>
      <xdr:colOff>514350</xdr:colOff>
      <xdr:row>17</xdr:row>
      <xdr:rowOff>9525</xdr:rowOff>
    </xdr:to>
    <xdr:sp macro="" textlink="">
      <xdr:nvSpPr>
        <xdr:cNvPr id="25" name="TextBox 24"/>
        <xdr:cNvSpPr txBox="1"/>
      </xdr:nvSpPr>
      <xdr:spPr>
        <a:xfrm>
          <a:off x="18964275" y="2438400"/>
          <a:ext cx="4295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a:latin typeface="Arial" pitchFamily="34" charset="0"/>
              <a:cs typeface="Arial" pitchFamily="34" charset="0"/>
            </a:rPr>
            <a:t>Additionally,</a:t>
          </a:r>
          <a:r>
            <a:rPr lang="en-US" sz="900" b="1" baseline="0">
              <a:latin typeface="Arial" pitchFamily="34" charset="0"/>
              <a:cs typeface="Arial" pitchFamily="34" charset="0"/>
            </a:rPr>
            <a:t> Special Revenue Funds include Transfers to the General Fund from the following Funds/Accounts (amounts in millions):</a:t>
          </a:r>
          <a:endParaRPr lang="en-US" sz="900" b="1">
            <a:latin typeface="Arial" pitchFamily="34" charset="0"/>
            <a:cs typeface="Arial" pitchFamily="34" charset="0"/>
          </a:endParaRPr>
        </a:p>
      </xdr:txBody>
    </xdr:sp>
    <xdr:clientData/>
  </xdr:twoCellAnchor>
  <xdr:twoCellAnchor>
    <xdr:from>
      <xdr:col>48</xdr:col>
      <xdr:colOff>9525</xdr:colOff>
      <xdr:row>10</xdr:row>
      <xdr:rowOff>9525</xdr:rowOff>
    </xdr:from>
    <xdr:to>
      <xdr:col>55</xdr:col>
      <xdr:colOff>573405</xdr:colOff>
      <xdr:row>13</xdr:row>
      <xdr:rowOff>142875</xdr:rowOff>
    </xdr:to>
    <xdr:sp macro="" textlink="">
      <xdr:nvSpPr>
        <xdr:cNvPr id="26" name="TextBox 25"/>
        <xdr:cNvSpPr txBox="1"/>
      </xdr:nvSpPr>
      <xdr:spPr>
        <a:xfrm>
          <a:off x="23679150" y="1495425"/>
          <a:ext cx="4297680"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Special Revenue</a:t>
          </a:r>
          <a:r>
            <a:rPr lang="en-US" sz="900" baseline="0">
              <a:latin typeface="Arial" pitchFamily="34" charset="0"/>
              <a:cs typeface="Arial" pitchFamily="34" charset="0"/>
            </a:rPr>
            <a:t> Fund's transfers are transfers to finance capital projects in the State Capital Projects Fund ($43.7m), the State University Capital Projects Fund ($54.4m), the Hazardous Waste Remedial Fund ($12.8m)  and the SUNY Residence Halls Rehabilitation and Repair Fund  ($50.5m).</a:t>
          </a:r>
          <a:endParaRPr lang="en-US" sz="900">
            <a:latin typeface="Arial" pitchFamily="34" charset="0"/>
            <a:cs typeface="Arial" pitchFamily="34" charset="0"/>
          </a:endParaRPr>
        </a:p>
      </xdr:txBody>
    </xdr:sp>
    <xdr:clientData/>
  </xdr:twoCellAnchor>
  <xdr:twoCellAnchor>
    <xdr:from>
      <xdr:col>48</xdr:col>
      <xdr:colOff>10583</xdr:colOff>
      <xdr:row>14</xdr:row>
      <xdr:rowOff>142875</xdr:rowOff>
    </xdr:from>
    <xdr:to>
      <xdr:col>55</xdr:col>
      <xdr:colOff>574463</xdr:colOff>
      <xdr:row>17</xdr:row>
      <xdr:rowOff>9525</xdr:rowOff>
    </xdr:to>
    <xdr:sp macro="" textlink="">
      <xdr:nvSpPr>
        <xdr:cNvPr id="27" name="TextBox 26"/>
        <xdr:cNvSpPr txBox="1"/>
      </xdr:nvSpPr>
      <xdr:spPr>
        <a:xfrm>
          <a:off x="23680208" y="2276475"/>
          <a:ext cx="429768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Debt</a:t>
          </a:r>
          <a:r>
            <a:rPr lang="en-US" sz="900" b="1" u="sng" baseline="0">
              <a:latin typeface="Arial" pitchFamily="34" charset="0"/>
              <a:cs typeface="Arial" pitchFamily="34" charset="0"/>
            </a:rPr>
            <a:t> Service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19049</xdr:colOff>
      <xdr:row>25</xdr:row>
      <xdr:rowOff>38100</xdr:rowOff>
    </xdr:from>
    <xdr:to>
      <xdr:col>56</xdr:col>
      <xdr:colOff>1904</xdr:colOff>
      <xdr:row>29</xdr:row>
      <xdr:rowOff>142875</xdr:rowOff>
    </xdr:to>
    <xdr:sp macro="" textlink="">
      <xdr:nvSpPr>
        <xdr:cNvPr id="28" name="TextBox 27"/>
        <xdr:cNvSpPr txBox="1"/>
      </xdr:nvSpPr>
      <xdr:spPr>
        <a:xfrm>
          <a:off x="23688674" y="3952875"/>
          <a:ext cx="429768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the</a:t>
          </a:r>
          <a:r>
            <a:rPr lang="en-US" sz="900" baseline="0">
              <a:latin typeface="Arial" pitchFamily="34" charset="0"/>
              <a:cs typeface="Arial" pitchFamily="34" charset="0"/>
            </a:rPr>
            <a:t> Debt Service Funds transfers are transfers to Special Revenue Funds representing receipts in excess of lease/purchase obligations that are used to finance a portion of the operating expenses for the Department of Health ($159.9m) and Mental Hygiene Facilities ($1,162.3m). </a:t>
          </a:r>
        </a:p>
      </xdr:txBody>
    </xdr:sp>
    <xdr:clientData/>
  </xdr:twoCellAnchor>
  <xdr:twoCellAnchor>
    <xdr:from>
      <xdr:col>48</xdr:col>
      <xdr:colOff>0</xdr:colOff>
      <xdr:row>30</xdr:row>
      <xdr:rowOff>142875</xdr:rowOff>
    </xdr:from>
    <xdr:to>
      <xdr:col>55</xdr:col>
      <xdr:colOff>563880</xdr:colOff>
      <xdr:row>33</xdr:row>
      <xdr:rowOff>0</xdr:rowOff>
    </xdr:to>
    <xdr:sp macro="" textlink="">
      <xdr:nvSpPr>
        <xdr:cNvPr id="29" name="TextBox 28"/>
        <xdr:cNvSpPr txBox="1"/>
      </xdr:nvSpPr>
      <xdr:spPr>
        <a:xfrm>
          <a:off x="23669625" y="4867275"/>
          <a:ext cx="429768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Capital Projects</a:t>
          </a:r>
          <a:r>
            <a:rPr lang="en-US" sz="900" b="1" u="sng" baseline="0">
              <a:latin typeface="Arial" pitchFamily="34" charset="0"/>
              <a:cs typeface="Arial" pitchFamily="34" charset="0"/>
            </a:rPr>
            <a:t>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19050</xdr:colOff>
      <xdr:row>39</xdr:row>
      <xdr:rowOff>38100</xdr:rowOff>
    </xdr:from>
    <xdr:to>
      <xdr:col>56</xdr:col>
      <xdr:colOff>1905</xdr:colOff>
      <xdr:row>41</xdr:row>
      <xdr:rowOff>38100</xdr:rowOff>
    </xdr:to>
    <xdr:sp macro="" textlink="">
      <xdr:nvSpPr>
        <xdr:cNvPr id="30" name="TextBox 29"/>
        <xdr:cNvSpPr txBox="1"/>
      </xdr:nvSpPr>
      <xdr:spPr>
        <a:xfrm>
          <a:off x="23688675" y="6019800"/>
          <a:ext cx="429768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Capital Projects Funds transfers are transfers to the General Debt Service Fund ($631.5m) and the Revenue Bond Tax Fund ($711.7m).</a:t>
          </a:r>
        </a:p>
      </xdr:txBody>
    </xdr:sp>
    <xdr:clientData/>
  </xdr:twoCellAnchor>
  <xdr:twoCellAnchor>
    <xdr:from>
      <xdr:col>58</xdr:col>
      <xdr:colOff>28575</xdr:colOff>
      <xdr:row>5</xdr:row>
      <xdr:rowOff>0</xdr:rowOff>
    </xdr:from>
    <xdr:to>
      <xdr:col>66</xdr:col>
      <xdr:colOff>11430</xdr:colOff>
      <xdr:row>9</xdr:row>
      <xdr:rowOff>66675</xdr:rowOff>
    </xdr:to>
    <xdr:sp macro="" textlink="">
      <xdr:nvSpPr>
        <xdr:cNvPr id="31" name="TextBox 30"/>
        <xdr:cNvSpPr txBox="1"/>
      </xdr:nvSpPr>
      <xdr:spPr>
        <a:xfrm>
          <a:off x="28374975" y="838200"/>
          <a:ext cx="4297680"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Future</a:t>
          </a:r>
          <a:r>
            <a:rPr lang="en-US" sz="900" baseline="0">
              <a:latin typeface="Arial" pitchFamily="34" charset="0"/>
              <a:cs typeface="Arial" pitchFamily="34" charset="0"/>
            </a:rPr>
            <a:t> debt service payments reflect gross principal and interest due to bondholders as of March 31, 2016.  Actual amounts paid by the State may vary from these estimates, due to offsetting interest earnings, actual variable rate results, related expenses and future bond sales conducted between the fiscal year end date and the date the Annual report was released.</a:t>
          </a:r>
          <a:endParaRPr lang="en-US" sz="900">
            <a:latin typeface="Arial" pitchFamily="34" charset="0"/>
            <a:cs typeface="Arial" pitchFamily="34" charset="0"/>
          </a:endParaRPr>
        </a:p>
      </xdr:txBody>
    </xdr:sp>
    <xdr:clientData/>
  </xdr:twoCellAnchor>
  <xdr:twoCellAnchor>
    <xdr:from>
      <xdr:col>58</xdr:col>
      <xdr:colOff>0</xdr:colOff>
      <xdr:row>14</xdr:row>
      <xdr:rowOff>142875</xdr:rowOff>
    </xdr:from>
    <xdr:to>
      <xdr:col>65</xdr:col>
      <xdr:colOff>516255</xdr:colOff>
      <xdr:row>21</xdr:row>
      <xdr:rowOff>0</xdr:rowOff>
    </xdr:to>
    <xdr:sp macro="" textlink="">
      <xdr:nvSpPr>
        <xdr:cNvPr id="33" name="TextBox 32"/>
        <xdr:cNvSpPr txBox="1"/>
      </xdr:nvSpPr>
      <xdr:spPr>
        <a:xfrm>
          <a:off x="28346400" y="5514975"/>
          <a:ext cx="429768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State receives monies that represent refunds, pharmacy rebates, reimbursements</a:t>
          </a:r>
          <a:r>
            <a:rPr lang="en-US" sz="900" baseline="0">
              <a:latin typeface="Arial" pitchFamily="34" charset="0"/>
              <a:cs typeface="Arial" pitchFamily="34" charset="0"/>
            </a:rPr>
            <a:t>, and disallowances of medical assistance payments previously made from appropriated State and Federal funds.  These monies are initially credited to an agency escrow account and shortly after receipt are allocated and refunded to State and Federal fund appropriations from which the medical assistance payments were originally made.</a:t>
          </a:r>
          <a:endParaRPr lang="en-US" sz="900">
            <a:latin typeface="Arial" pitchFamily="34" charset="0"/>
            <a:cs typeface="Arial" pitchFamily="34" charset="0"/>
          </a:endParaRPr>
        </a:p>
      </xdr:txBody>
    </xdr:sp>
    <xdr:clientData/>
  </xdr:twoCellAnchor>
  <xdr:twoCellAnchor>
    <xdr:from>
      <xdr:col>58</xdr:col>
      <xdr:colOff>38100</xdr:colOff>
      <xdr:row>21</xdr:row>
      <xdr:rowOff>38100</xdr:rowOff>
    </xdr:from>
    <xdr:to>
      <xdr:col>66</xdr:col>
      <xdr:colOff>19050</xdr:colOff>
      <xdr:row>24</xdr:row>
      <xdr:rowOff>28575</xdr:rowOff>
    </xdr:to>
    <xdr:sp macro="" textlink="">
      <xdr:nvSpPr>
        <xdr:cNvPr id="34" name="TextBox 33"/>
        <xdr:cNvSpPr txBox="1"/>
      </xdr:nvSpPr>
      <xdr:spPr>
        <a:xfrm>
          <a:off x="33089850" y="552450"/>
          <a:ext cx="42957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At the end of 2015-16,</a:t>
          </a:r>
          <a:r>
            <a:rPr lang="en-US" sz="900" baseline="0">
              <a:latin typeface="Arial" pitchFamily="34" charset="0"/>
              <a:cs typeface="Arial" pitchFamily="34" charset="0"/>
            </a:rPr>
            <a:t> a balance of $32.6m remained in the escrow fund to be returned, in fiscal year 2016-17, to the General Fund and the Special Revenue fund as shown below (amounts in millions):</a:t>
          </a:r>
          <a:endParaRPr lang="en-US" sz="900">
            <a:latin typeface="Arial" pitchFamily="34" charset="0"/>
            <a:cs typeface="Arial" pitchFamily="34" charset="0"/>
          </a:endParaRPr>
        </a:p>
      </xdr:txBody>
    </xdr:sp>
    <xdr:clientData/>
  </xdr:twoCellAnchor>
  <xdr:twoCellAnchor>
    <xdr:from>
      <xdr:col>58</xdr:col>
      <xdr:colOff>0</xdr:colOff>
      <xdr:row>39</xdr:row>
      <xdr:rowOff>142875</xdr:rowOff>
    </xdr:from>
    <xdr:to>
      <xdr:col>65</xdr:col>
      <xdr:colOff>563880</xdr:colOff>
      <xdr:row>44</xdr:row>
      <xdr:rowOff>57150</xdr:rowOff>
    </xdr:to>
    <xdr:sp macro="" textlink="">
      <xdr:nvSpPr>
        <xdr:cNvPr id="35" name="TextBox 34"/>
        <xdr:cNvSpPr txBox="1"/>
      </xdr:nvSpPr>
      <xdr:spPr>
        <a:xfrm>
          <a:off x="33051750" y="3248025"/>
          <a:ext cx="429768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Disbursements</a:t>
          </a:r>
          <a:r>
            <a:rPr lang="en-US" sz="900" baseline="0">
              <a:latin typeface="Arial" pitchFamily="34" charset="0"/>
              <a:cs typeface="Arial" pitchFamily="34" charset="0"/>
            </a:rPr>
            <a:t> from Capital Projects Funds are financed by operating transfers from other funds, proceeds from State bonds and notes, and reimbursements received from public authorities and the Federal Government.  The following is a list of capital projects spending by agency and sources of financing (amounts in millions).</a:t>
          </a:r>
          <a:endParaRPr lang="en-US" sz="900">
            <a:latin typeface="Arial" pitchFamily="34" charset="0"/>
            <a:cs typeface="Arial" pitchFamily="34" charset="0"/>
          </a:endParaRPr>
        </a:p>
      </xdr:txBody>
    </xdr:sp>
    <xdr:clientData/>
  </xdr:twoCellAnchor>
  <xdr:twoCellAnchor>
    <xdr:from>
      <xdr:col>77</xdr:col>
      <xdr:colOff>0</xdr:colOff>
      <xdr:row>3</xdr:row>
      <xdr:rowOff>133350</xdr:rowOff>
    </xdr:from>
    <xdr:to>
      <xdr:col>84</xdr:col>
      <xdr:colOff>516255</xdr:colOff>
      <xdr:row>8</xdr:row>
      <xdr:rowOff>0</xdr:rowOff>
    </xdr:to>
    <xdr:sp macro="" textlink="">
      <xdr:nvSpPr>
        <xdr:cNvPr id="36" name="TextBox 35"/>
        <xdr:cNvSpPr txBox="1"/>
      </xdr:nvSpPr>
      <xdr:spPr>
        <a:xfrm>
          <a:off x="37728525" y="3562350"/>
          <a:ext cx="429768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Comptroller certifies monthly, to the Division</a:t>
          </a:r>
          <a:r>
            <a:rPr lang="en-US" sz="900" baseline="0">
              <a:latin typeface="Arial" pitchFamily="34" charset="0"/>
              <a:cs typeface="Arial" pitchFamily="34" charset="0"/>
            </a:rPr>
            <a:t> of the Budget, the Assembly Ways and Means Committee and the State Finance Committee, capital disbursements that are eligible to be reimbursed by Public Authority financing or State-issued General Obligation Debt.</a:t>
          </a:r>
          <a:endParaRPr lang="en-US" sz="900">
            <a:latin typeface="Arial" pitchFamily="34" charset="0"/>
            <a:cs typeface="Arial" pitchFamily="34" charset="0"/>
          </a:endParaRPr>
        </a:p>
      </xdr:txBody>
    </xdr:sp>
    <xdr:clientData/>
  </xdr:twoCellAnchor>
  <xdr:twoCellAnchor>
    <xdr:from>
      <xdr:col>77</xdr:col>
      <xdr:colOff>19050</xdr:colOff>
      <xdr:row>9</xdr:row>
      <xdr:rowOff>0</xdr:rowOff>
    </xdr:from>
    <xdr:to>
      <xdr:col>85</xdr:col>
      <xdr:colOff>1905</xdr:colOff>
      <xdr:row>12</xdr:row>
      <xdr:rowOff>0</xdr:rowOff>
    </xdr:to>
    <xdr:sp macro="" textlink="">
      <xdr:nvSpPr>
        <xdr:cNvPr id="37" name="TextBox 36"/>
        <xdr:cNvSpPr txBox="1"/>
      </xdr:nvSpPr>
      <xdr:spPr>
        <a:xfrm>
          <a:off x="37747575" y="4400550"/>
          <a:ext cx="436435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unreimbursed capital disbursements are financed in the "first instance" with General Fund resources or loans from the State's short-term</a:t>
          </a:r>
          <a:r>
            <a:rPr lang="en-US" sz="900" baseline="0">
              <a:latin typeface="Arial" pitchFamily="34" charset="0"/>
              <a:cs typeface="Arial" pitchFamily="34" charset="0"/>
            </a:rPr>
            <a:t> investment pool.  As reimbursements are received, the transfers and loans are repaid.</a:t>
          </a:r>
          <a:endParaRPr lang="en-US" sz="900">
            <a:latin typeface="Arial" pitchFamily="34" charset="0"/>
            <a:cs typeface="Arial" pitchFamily="34" charset="0"/>
          </a:endParaRPr>
        </a:p>
      </xdr:txBody>
    </xdr:sp>
    <xdr:clientData/>
  </xdr:twoCellAnchor>
  <xdr:twoCellAnchor>
    <xdr:from>
      <xdr:col>77</xdr:col>
      <xdr:colOff>9525</xdr:colOff>
      <xdr:row>12</xdr:row>
      <xdr:rowOff>142875</xdr:rowOff>
    </xdr:from>
    <xdr:to>
      <xdr:col>84</xdr:col>
      <xdr:colOff>523875</xdr:colOff>
      <xdr:row>16</xdr:row>
      <xdr:rowOff>9525</xdr:rowOff>
    </xdr:to>
    <xdr:sp macro="" textlink="">
      <xdr:nvSpPr>
        <xdr:cNvPr id="38" name="TextBox 37"/>
        <xdr:cNvSpPr txBox="1"/>
      </xdr:nvSpPr>
      <xdr:spPr>
        <a:xfrm>
          <a:off x="37738050" y="5029200"/>
          <a:ext cx="42957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amounts shown below</a:t>
          </a:r>
          <a:r>
            <a:rPr lang="en-US" sz="900" baseline="0">
              <a:latin typeface="Arial" pitchFamily="34" charset="0"/>
              <a:cs typeface="Arial" pitchFamily="34" charset="0"/>
            </a:rPr>
            <a:t> represent disbursements as of March 31, 2016 and March 31, 2015 respectively, which are eligible to be reimbursed in the following fiscal year from the funding sources listed below (amounts in millions):</a:t>
          </a:r>
          <a:endParaRPr lang="en-US" sz="900">
            <a:latin typeface="Arial" pitchFamily="34" charset="0"/>
            <a:cs typeface="Arial" pitchFamily="34" charset="0"/>
          </a:endParaRPr>
        </a:p>
      </xdr:txBody>
    </xdr:sp>
    <xdr:clientData/>
  </xdr:twoCellAnchor>
  <xdr:twoCellAnchor>
    <xdr:from>
      <xdr:col>86</xdr:col>
      <xdr:colOff>19050</xdr:colOff>
      <xdr:row>6</xdr:row>
      <xdr:rowOff>9525</xdr:rowOff>
    </xdr:from>
    <xdr:to>
      <xdr:col>92</xdr:col>
      <xdr:colOff>1116330</xdr:colOff>
      <xdr:row>12</xdr:row>
      <xdr:rowOff>9525</xdr:rowOff>
    </xdr:to>
    <xdr:sp macro="" textlink="">
      <xdr:nvSpPr>
        <xdr:cNvPr id="39" name="TextBox 38"/>
        <xdr:cNvSpPr txBox="1"/>
      </xdr:nvSpPr>
      <xdr:spPr>
        <a:xfrm>
          <a:off x="42519600" y="2305050"/>
          <a:ext cx="429768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On</a:t>
          </a:r>
          <a:r>
            <a:rPr lang="en-US" sz="900" baseline="0">
              <a:latin typeface="Arial" pitchFamily="34" charset="0"/>
              <a:cs typeface="Arial" pitchFamily="34" charset="0"/>
            </a:rPr>
            <a:t> February 17, 2009, President Obama signed into Law The American Recovery and Reinvestment Act of 2009 (ARRA).  This Act contains provisions for direct Federal aid for fiscal relief, consisting of increases in the Federal matching rate for eligible State Medicaid expenditures and funds provided through the Federal State Fiscal Stabilization Fund to restore proposed reductions in education and higher education, and to maintain essential governmental services.</a:t>
          </a:r>
          <a:endParaRPr lang="en-US" sz="900">
            <a:latin typeface="Arial" pitchFamily="34" charset="0"/>
            <a:cs typeface="Arial" pitchFamily="34" charset="0"/>
          </a:endParaRPr>
        </a:p>
      </xdr:txBody>
    </xdr:sp>
    <xdr:clientData/>
  </xdr:twoCellAnchor>
  <xdr:twoCellAnchor>
    <xdr:from>
      <xdr:col>86</xdr:col>
      <xdr:colOff>1</xdr:colOff>
      <xdr:row>12</xdr:row>
      <xdr:rowOff>133350</xdr:rowOff>
    </xdr:from>
    <xdr:to>
      <xdr:col>92</xdr:col>
      <xdr:colOff>1097281</xdr:colOff>
      <xdr:row>14</xdr:row>
      <xdr:rowOff>142875</xdr:rowOff>
    </xdr:to>
    <xdr:sp macro="" textlink="">
      <xdr:nvSpPr>
        <xdr:cNvPr id="40" name="TextBox 39"/>
        <xdr:cNvSpPr txBox="1"/>
      </xdr:nvSpPr>
      <xdr:spPr>
        <a:xfrm>
          <a:off x="42500551" y="3400425"/>
          <a:ext cx="429768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For a complete listing</a:t>
          </a:r>
          <a:r>
            <a:rPr lang="en-US" sz="900" baseline="0">
              <a:latin typeface="Arial" pitchFamily="34" charset="0"/>
              <a:cs typeface="Arial" pitchFamily="34" charset="0"/>
            </a:rPr>
            <a:t> of State Disbursements supported by ARRA funds, see Schedule 10.</a:t>
          </a:r>
          <a:endParaRPr lang="en-US" sz="900">
            <a:latin typeface="Arial" pitchFamily="34" charset="0"/>
            <a:cs typeface="Arial" pitchFamily="34" charset="0"/>
          </a:endParaRPr>
        </a:p>
      </xdr:txBody>
    </xdr:sp>
    <xdr:clientData/>
  </xdr:twoCellAnchor>
  <xdr:twoCellAnchor>
    <xdr:from>
      <xdr:col>10</xdr:col>
      <xdr:colOff>21166</xdr:colOff>
      <xdr:row>13</xdr:row>
      <xdr:rowOff>85726</xdr:rowOff>
    </xdr:from>
    <xdr:to>
      <xdr:col>17</xdr:col>
      <xdr:colOff>585046</xdr:colOff>
      <xdr:row>16</xdr:row>
      <xdr:rowOff>134409</xdr:rowOff>
    </xdr:to>
    <xdr:sp macro="" textlink="">
      <xdr:nvSpPr>
        <xdr:cNvPr id="41" name="TextBox 40"/>
        <xdr:cNvSpPr txBox="1"/>
      </xdr:nvSpPr>
      <xdr:spPr>
        <a:xfrm>
          <a:off x="4907491" y="2219326"/>
          <a:ext cx="4297680" cy="534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State Operating Funds</a:t>
          </a:r>
          <a:r>
            <a:rPr lang="en-US" sz="900" baseline="0">
              <a:latin typeface="Arial" pitchFamily="34" charset="0"/>
            </a:rPr>
            <a:t> - are comprised of the General Fund, State Special Revenue Funds supported by activities from dedicated revenue sources (</a:t>
          </a:r>
          <a:r>
            <a:rPr lang="en-US" sz="900" baseline="0">
              <a:ln>
                <a:noFill/>
              </a:ln>
              <a:latin typeface="Arial" pitchFamily="34" charset="0"/>
            </a:rPr>
            <a:t>including</a:t>
          </a:r>
          <a:r>
            <a:rPr lang="en-US" sz="900" baseline="0">
              <a:latin typeface="Arial" pitchFamily="34" charset="0"/>
            </a:rPr>
            <a:t> operating transfers from Federal Funds) and Debt Service Funds.</a:t>
          </a:r>
        </a:p>
        <a:p>
          <a:pPr algn="just"/>
          <a:endParaRPr lang="en-US" sz="900" baseline="0">
            <a:latin typeface="Arial" pitchFamily="34" charset="0"/>
          </a:endParaRPr>
        </a:p>
      </xdr:txBody>
    </xdr:sp>
    <xdr:clientData/>
  </xdr:twoCellAnchor>
  <xdr:twoCellAnchor>
    <xdr:from>
      <xdr:col>47</xdr:col>
      <xdr:colOff>371475</xdr:colOff>
      <xdr:row>43</xdr:row>
      <xdr:rowOff>47625</xdr:rowOff>
    </xdr:from>
    <xdr:to>
      <xdr:col>55</xdr:col>
      <xdr:colOff>544830</xdr:colOff>
      <xdr:row>47</xdr:row>
      <xdr:rowOff>123825</xdr:rowOff>
    </xdr:to>
    <xdr:sp macro="" textlink="">
      <xdr:nvSpPr>
        <xdr:cNvPr id="42" name="TextBox 41"/>
        <xdr:cNvSpPr txBox="1"/>
      </xdr:nvSpPr>
      <xdr:spPr>
        <a:xfrm>
          <a:off x="23650575" y="6638925"/>
          <a:ext cx="429768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The Special Revenue Funds and Capital Project Funds include transfers of resources between Federal and State accounts within each fund group.  To avoid recording spending twice, initially as a transfer of resources to another account and subsequently when payments are made, these transfers are eliminated in these funds.</a:t>
          </a:r>
        </a:p>
      </xdr:txBody>
    </xdr:sp>
    <xdr:clientData/>
  </xdr:twoCellAnchor>
  <xdr:twoCellAnchor>
    <xdr:from>
      <xdr:col>77</xdr:col>
      <xdr:colOff>38100</xdr:colOff>
      <xdr:row>32</xdr:row>
      <xdr:rowOff>0</xdr:rowOff>
    </xdr:from>
    <xdr:to>
      <xdr:col>84</xdr:col>
      <xdr:colOff>563880</xdr:colOff>
      <xdr:row>35</xdr:row>
      <xdr:rowOff>142875</xdr:rowOff>
    </xdr:to>
    <xdr:sp macro="" textlink="">
      <xdr:nvSpPr>
        <xdr:cNvPr id="43" name="TextBox 42"/>
        <xdr:cNvSpPr txBox="1"/>
      </xdr:nvSpPr>
      <xdr:spPr>
        <a:xfrm>
          <a:off x="46116240" y="5265420"/>
          <a:ext cx="5577840" cy="592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 portion of Persona</a:t>
          </a:r>
          <a:r>
            <a:rPr lang="en-US" sz="900" baseline="0">
              <a:latin typeface="Arial" pitchFamily="34" charset="0"/>
              <a:cs typeface="Arial" pitchFamily="34" charset="0"/>
            </a:rPr>
            <a:t>l Income Tax receipts is credited to the State Special Revenue - School Tax Relief (STAR) Fund and used to reimburse school districts for the STAR property tax exemptions for homeowners and payments to homeowners for the STAR Property Rebate program.  School Tax Relief payments totaled $3,334.7m for fiscal year 2015-16.</a:t>
          </a:r>
          <a:endParaRPr lang="en-US" sz="900">
            <a:latin typeface="Arial" pitchFamily="34" charset="0"/>
            <a:cs typeface="Arial" pitchFamily="34" charset="0"/>
          </a:endParaRPr>
        </a:p>
      </xdr:txBody>
    </xdr:sp>
    <xdr:clientData/>
  </xdr:twoCellAnchor>
  <xdr:twoCellAnchor>
    <xdr:from>
      <xdr:col>86</xdr:col>
      <xdr:colOff>0</xdr:colOff>
      <xdr:row>17</xdr:row>
      <xdr:rowOff>152400</xdr:rowOff>
    </xdr:from>
    <xdr:to>
      <xdr:col>92</xdr:col>
      <xdr:colOff>795528</xdr:colOff>
      <xdr:row>19</xdr:row>
      <xdr:rowOff>146304</xdr:rowOff>
    </xdr:to>
    <xdr:sp macro="" textlink="">
      <xdr:nvSpPr>
        <xdr:cNvPr id="45" name="TextBox 44"/>
        <xdr:cNvSpPr txBox="1"/>
      </xdr:nvSpPr>
      <xdr:spPr>
        <a:xfrm>
          <a:off x="52097940" y="4351020"/>
          <a:ext cx="5047488" cy="3291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baseline="0">
              <a:latin typeface="Arial" panose="020B0604020202020204" pitchFamily="34" charset="0"/>
            </a:rPr>
            <a:t>The State Special Revenue April 1, 2015 balance has been adjusted by $0.5m to reverse out a prior period adjustment.</a:t>
          </a:r>
        </a:p>
      </xdr:txBody>
    </xdr:sp>
    <xdr:clientData/>
  </xdr:twoCellAnchor>
  <xdr:twoCellAnchor>
    <xdr:from>
      <xdr:col>86</xdr:col>
      <xdr:colOff>22860</xdr:colOff>
      <xdr:row>23</xdr:row>
      <xdr:rowOff>22860</xdr:rowOff>
    </xdr:from>
    <xdr:to>
      <xdr:col>92</xdr:col>
      <xdr:colOff>1010412</xdr:colOff>
      <xdr:row>33</xdr:row>
      <xdr:rowOff>60960</xdr:rowOff>
    </xdr:to>
    <xdr:sp macro="" textlink="">
      <xdr:nvSpPr>
        <xdr:cNvPr id="46" name="TextBox 45"/>
        <xdr:cNvSpPr txBox="1"/>
      </xdr:nvSpPr>
      <xdr:spPr>
        <a:xfrm>
          <a:off x="52120800" y="5105400"/>
          <a:ext cx="5239512" cy="160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baseline="0">
              <a:latin typeface="Arial" panose="020B0604020202020204" pitchFamily="34" charset="0"/>
            </a:rPr>
            <a:t>Pursuant to a settlement agreement between New York State Department of Health and the Centers for Medicare and Medicaid Services (CMS), Medicaid spending and revenue in Special Revenue - Federal Funds has been reduced by $850 million and spending has been increased in the General Fund by 4850 million to reflect the initial payment pursuant the agreement.  The agreement resolves a disallowance for prior year claims that the State paid for services related to development centers and other intermediate care facilities for individuals with intellectual disabilities operated by the New York State Office of People with Developmental Disabilities (OPWDD).  The spending is reclassed to Transfer To and From Other Funds in the respective funds.  The impact to the financial statements is an increase in the General Fund Transfer To Other Funds and a decrease in Special Revenue - Federal Funds by the $850 million to reflect the additional Medicaid costs.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showOutlineSymbols="0" zoomScaleSheetLayoutView="100" workbookViewId="0"/>
  </sheetViews>
  <sheetFormatPr baseColWidth="10" defaultColWidth="9.5703125" defaultRowHeight="12" x14ac:dyDescent="0"/>
  <cols>
    <col min="1" max="1" width="10" style="415" customWidth="1"/>
    <col min="2" max="2" width="20.5703125" style="415" customWidth="1"/>
    <col min="3" max="3" width="2.5703125" style="415" customWidth="1"/>
    <col min="4" max="4" width="18.5703125" style="415" customWidth="1"/>
    <col min="5" max="7" width="9.5703125" style="415" customWidth="1"/>
    <col min="8" max="8" width="15.5703125" style="415" customWidth="1"/>
    <col min="9" max="9" width="12" style="415" customWidth="1"/>
    <col min="10" max="10" width="6.5703125" style="415" customWidth="1"/>
    <col min="11" max="11" width="13.5703125" style="415" customWidth="1"/>
    <col min="12" max="256" width="9.5703125" style="415"/>
    <col min="257" max="257" width="10" style="415" customWidth="1"/>
    <col min="258" max="258" width="20.5703125" style="415" customWidth="1"/>
    <col min="259" max="259" width="2.5703125" style="415" customWidth="1"/>
    <col min="260" max="260" width="18.5703125" style="415" customWidth="1"/>
    <col min="261" max="263" width="9.5703125" style="415" customWidth="1"/>
    <col min="264" max="264" width="15.5703125" style="415" customWidth="1"/>
    <col min="265" max="265" width="12" style="415" customWidth="1"/>
    <col min="266" max="266" width="6.5703125" style="415" customWidth="1"/>
    <col min="267" max="267" width="13.5703125" style="415" customWidth="1"/>
    <col min="268" max="512" width="9.5703125" style="415"/>
    <col min="513" max="513" width="10" style="415" customWidth="1"/>
    <col min="514" max="514" width="20.5703125" style="415" customWidth="1"/>
    <col min="515" max="515" width="2.5703125" style="415" customWidth="1"/>
    <col min="516" max="516" width="18.5703125" style="415" customWidth="1"/>
    <col min="517" max="519" width="9.5703125" style="415" customWidth="1"/>
    <col min="520" max="520" width="15.5703125" style="415" customWidth="1"/>
    <col min="521" max="521" width="12" style="415" customWidth="1"/>
    <col min="522" max="522" width="6.5703125" style="415" customWidth="1"/>
    <col min="523" max="523" width="13.5703125" style="415" customWidth="1"/>
    <col min="524" max="768" width="9.5703125" style="415"/>
    <col min="769" max="769" width="10" style="415" customWidth="1"/>
    <col min="770" max="770" width="20.5703125" style="415" customWidth="1"/>
    <col min="771" max="771" width="2.5703125" style="415" customWidth="1"/>
    <col min="772" max="772" width="18.5703125" style="415" customWidth="1"/>
    <col min="773" max="775" width="9.5703125" style="415" customWidth="1"/>
    <col min="776" max="776" width="15.5703125" style="415" customWidth="1"/>
    <col min="777" max="777" width="12" style="415" customWidth="1"/>
    <col min="778" max="778" width="6.5703125" style="415" customWidth="1"/>
    <col min="779" max="779" width="13.5703125" style="415" customWidth="1"/>
    <col min="780" max="1024" width="9.5703125" style="415"/>
    <col min="1025" max="1025" width="10" style="415" customWidth="1"/>
    <col min="1026" max="1026" width="20.5703125" style="415" customWidth="1"/>
    <col min="1027" max="1027" width="2.5703125" style="415" customWidth="1"/>
    <col min="1028" max="1028" width="18.5703125" style="415" customWidth="1"/>
    <col min="1029" max="1031" width="9.5703125" style="415" customWidth="1"/>
    <col min="1032" max="1032" width="15.5703125" style="415" customWidth="1"/>
    <col min="1033" max="1033" width="12" style="415" customWidth="1"/>
    <col min="1034" max="1034" width="6.5703125" style="415" customWidth="1"/>
    <col min="1035" max="1035" width="13.5703125" style="415" customWidth="1"/>
    <col min="1036" max="1280" width="9.5703125" style="415"/>
    <col min="1281" max="1281" width="10" style="415" customWidth="1"/>
    <col min="1282" max="1282" width="20.5703125" style="415" customWidth="1"/>
    <col min="1283" max="1283" width="2.5703125" style="415" customWidth="1"/>
    <col min="1284" max="1284" width="18.5703125" style="415" customWidth="1"/>
    <col min="1285" max="1287" width="9.5703125" style="415" customWidth="1"/>
    <col min="1288" max="1288" width="15.5703125" style="415" customWidth="1"/>
    <col min="1289" max="1289" width="12" style="415" customWidth="1"/>
    <col min="1290" max="1290" width="6.5703125" style="415" customWidth="1"/>
    <col min="1291" max="1291" width="13.5703125" style="415" customWidth="1"/>
    <col min="1292" max="1536" width="9.5703125" style="415"/>
    <col min="1537" max="1537" width="10" style="415" customWidth="1"/>
    <col min="1538" max="1538" width="20.5703125" style="415" customWidth="1"/>
    <col min="1539" max="1539" width="2.5703125" style="415" customWidth="1"/>
    <col min="1540" max="1540" width="18.5703125" style="415" customWidth="1"/>
    <col min="1541" max="1543" width="9.5703125" style="415" customWidth="1"/>
    <col min="1544" max="1544" width="15.5703125" style="415" customWidth="1"/>
    <col min="1545" max="1545" width="12" style="415" customWidth="1"/>
    <col min="1546" max="1546" width="6.5703125" style="415" customWidth="1"/>
    <col min="1547" max="1547" width="13.5703125" style="415" customWidth="1"/>
    <col min="1548" max="1792" width="9.5703125" style="415"/>
    <col min="1793" max="1793" width="10" style="415" customWidth="1"/>
    <col min="1794" max="1794" width="20.5703125" style="415" customWidth="1"/>
    <col min="1795" max="1795" width="2.5703125" style="415" customWidth="1"/>
    <col min="1796" max="1796" width="18.5703125" style="415" customWidth="1"/>
    <col min="1797" max="1799" width="9.5703125" style="415" customWidth="1"/>
    <col min="1800" max="1800" width="15.5703125" style="415" customWidth="1"/>
    <col min="1801" max="1801" width="12" style="415" customWidth="1"/>
    <col min="1802" max="1802" width="6.5703125" style="415" customWidth="1"/>
    <col min="1803" max="1803" width="13.5703125" style="415" customWidth="1"/>
    <col min="1804" max="2048" width="9.5703125" style="415"/>
    <col min="2049" max="2049" width="10" style="415" customWidth="1"/>
    <col min="2050" max="2050" width="20.5703125" style="415" customWidth="1"/>
    <col min="2051" max="2051" width="2.5703125" style="415" customWidth="1"/>
    <col min="2052" max="2052" width="18.5703125" style="415" customWidth="1"/>
    <col min="2053" max="2055" width="9.5703125" style="415" customWidth="1"/>
    <col min="2056" max="2056" width="15.5703125" style="415" customWidth="1"/>
    <col min="2057" max="2057" width="12" style="415" customWidth="1"/>
    <col min="2058" max="2058" width="6.5703125" style="415" customWidth="1"/>
    <col min="2059" max="2059" width="13.5703125" style="415" customWidth="1"/>
    <col min="2060" max="2304" width="9.5703125" style="415"/>
    <col min="2305" max="2305" width="10" style="415" customWidth="1"/>
    <col min="2306" max="2306" width="20.5703125" style="415" customWidth="1"/>
    <col min="2307" max="2307" width="2.5703125" style="415" customWidth="1"/>
    <col min="2308" max="2308" width="18.5703125" style="415" customWidth="1"/>
    <col min="2309" max="2311" width="9.5703125" style="415" customWidth="1"/>
    <col min="2312" max="2312" width="15.5703125" style="415" customWidth="1"/>
    <col min="2313" max="2313" width="12" style="415" customWidth="1"/>
    <col min="2314" max="2314" width="6.5703125" style="415" customWidth="1"/>
    <col min="2315" max="2315" width="13.5703125" style="415" customWidth="1"/>
    <col min="2316" max="2560" width="9.5703125" style="415"/>
    <col min="2561" max="2561" width="10" style="415" customWidth="1"/>
    <col min="2562" max="2562" width="20.5703125" style="415" customWidth="1"/>
    <col min="2563" max="2563" width="2.5703125" style="415" customWidth="1"/>
    <col min="2564" max="2564" width="18.5703125" style="415" customWidth="1"/>
    <col min="2565" max="2567" width="9.5703125" style="415" customWidth="1"/>
    <col min="2568" max="2568" width="15.5703125" style="415" customWidth="1"/>
    <col min="2569" max="2569" width="12" style="415" customWidth="1"/>
    <col min="2570" max="2570" width="6.5703125" style="415" customWidth="1"/>
    <col min="2571" max="2571" width="13.5703125" style="415" customWidth="1"/>
    <col min="2572" max="2816" width="9.5703125" style="415"/>
    <col min="2817" max="2817" width="10" style="415" customWidth="1"/>
    <col min="2818" max="2818" width="20.5703125" style="415" customWidth="1"/>
    <col min="2819" max="2819" width="2.5703125" style="415" customWidth="1"/>
    <col min="2820" max="2820" width="18.5703125" style="415" customWidth="1"/>
    <col min="2821" max="2823" width="9.5703125" style="415" customWidth="1"/>
    <col min="2824" max="2824" width="15.5703125" style="415" customWidth="1"/>
    <col min="2825" max="2825" width="12" style="415" customWidth="1"/>
    <col min="2826" max="2826" width="6.5703125" style="415" customWidth="1"/>
    <col min="2827" max="2827" width="13.5703125" style="415" customWidth="1"/>
    <col min="2828" max="3072" width="9.5703125" style="415"/>
    <col min="3073" max="3073" width="10" style="415" customWidth="1"/>
    <col min="3074" max="3074" width="20.5703125" style="415" customWidth="1"/>
    <col min="3075" max="3075" width="2.5703125" style="415" customWidth="1"/>
    <col min="3076" max="3076" width="18.5703125" style="415" customWidth="1"/>
    <col min="3077" max="3079" width="9.5703125" style="415" customWidth="1"/>
    <col min="3080" max="3080" width="15.5703125" style="415" customWidth="1"/>
    <col min="3081" max="3081" width="12" style="415" customWidth="1"/>
    <col min="3082" max="3082" width="6.5703125" style="415" customWidth="1"/>
    <col min="3083" max="3083" width="13.5703125" style="415" customWidth="1"/>
    <col min="3084" max="3328" width="9.5703125" style="415"/>
    <col min="3329" max="3329" width="10" style="415" customWidth="1"/>
    <col min="3330" max="3330" width="20.5703125" style="415" customWidth="1"/>
    <col min="3331" max="3331" width="2.5703125" style="415" customWidth="1"/>
    <col min="3332" max="3332" width="18.5703125" style="415" customWidth="1"/>
    <col min="3333" max="3335" width="9.5703125" style="415" customWidth="1"/>
    <col min="3336" max="3336" width="15.5703125" style="415" customWidth="1"/>
    <col min="3337" max="3337" width="12" style="415" customWidth="1"/>
    <col min="3338" max="3338" width="6.5703125" style="415" customWidth="1"/>
    <col min="3339" max="3339" width="13.5703125" style="415" customWidth="1"/>
    <col min="3340" max="3584" width="9.5703125" style="415"/>
    <col min="3585" max="3585" width="10" style="415" customWidth="1"/>
    <col min="3586" max="3586" width="20.5703125" style="415" customWidth="1"/>
    <col min="3587" max="3587" width="2.5703125" style="415" customWidth="1"/>
    <col min="3588" max="3588" width="18.5703125" style="415" customWidth="1"/>
    <col min="3589" max="3591" width="9.5703125" style="415" customWidth="1"/>
    <col min="3592" max="3592" width="15.5703125" style="415" customWidth="1"/>
    <col min="3593" max="3593" width="12" style="415" customWidth="1"/>
    <col min="3594" max="3594" width="6.5703125" style="415" customWidth="1"/>
    <col min="3595" max="3595" width="13.5703125" style="415" customWidth="1"/>
    <col min="3596" max="3840" width="9.5703125" style="415"/>
    <col min="3841" max="3841" width="10" style="415" customWidth="1"/>
    <col min="3842" max="3842" width="20.5703125" style="415" customWidth="1"/>
    <col min="3843" max="3843" width="2.5703125" style="415" customWidth="1"/>
    <col min="3844" max="3844" width="18.5703125" style="415" customWidth="1"/>
    <col min="3845" max="3847" width="9.5703125" style="415" customWidth="1"/>
    <col min="3848" max="3848" width="15.5703125" style="415" customWidth="1"/>
    <col min="3849" max="3849" width="12" style="415" customWidth="1"/>
    <col min="3850" max="3850" width="6.5703125" style="415" customWidth="1"/>
    <col min="3851" max="3851" width="13.5703125" style="415" customWidth="1"/>
    <col min="3852" max="4096" width="9.5703125" style="415"/>
    <col min="4097" max="4097" width="10" style="415" customWidth="1"/>
    <col min="4098" max="4098" width="20.5703125" style="415" customWidth="1"/>
    <col min="4099" max="4099" width="2.5703125" style="415" customWidth="1"/>
    <col min="4100" max="4100" width="18.5703125" style="415" customWidth="1"/>
    <col min="4101" max="4103" width="9.5703125" style="415" customWidth="1"/>
    <col min="4104" max="4104" width="15.5703125" style="415" customWidth="1"/>
    <col min="4105" max="4105" width="12" style="415" customWidth="1"/>
    <col min="4106" max="4106" width="6.5703125" style="415" customWidth="1"/>
    <col min="4107" max="4107" width="13.5703125" style="415" customWidth="1"/>
    <col min="4108" max="4352" width="9.5703125" style="415"/>
    <col min="4353" max="4353" width="10" style="415" customWidth="1"/>
    <col min="4354" max="4354" width="20.5703125" style="415" customWidth="1"/>
    <col min="4355" max="4355" width="2.5703125" style="415" customWidth="1"/>
    <col min="4356" max="4356" width="18.5703125" style="415" customWidth="1"/>
    <col min="4357" max="4359" width="9.5703125" style="415" customWidth="1"/>
    <col min="4360" max="4360" width="15.5703125" style="415" customWidth="1"/>
    <col min="4361" max="4361" width="12" style="415" customWidth="1"/>
    <col min="4362" max="4362" width="6.5703125" style="415" customWidth="1"/>
    <col min="4363" max="4363" width="13.5703125" style="415" customWidth="1"/>
    <col min="4364" max="4608" width="9.5703125" style="415"/>
    <col min="4609" max="4609" width="10" style="415" customWidth="1"/>
    <col min="4610" max="4610" width="20.5703125" style="415" customWidth="1"/>
    <col min="4611" max="4611" width="2.5703125" style="415" customWidth="1"/>
    <col min="4612" max="4612" width="18.5703125" style="415" customWidth="1"/>
    <col min="4613" max="4615" width="9.5703125" style="415" customWidth="1"/>
    <col min="4616" max="4616" width="15.5703125" style="415" customWidth="1"/>
    <col min="4617" max="4617" width="12" style="415" customWidth="1"/>
    <col min="4618" max="4618" width="6.5703125" style="415" customWidth="1"/>
    <col min="4619" max="4619" width="13.5703125" style="415" customWidth="1"/>
    <col min="4620" max="4864" width="9.5703125" style="415"/>
    <col min="4865" max="4865" width="10" style="415" customWidth="1"/>
    <col min="4866" max="4866" width="20.5703125" style="415" customWidth="1"/>
    <col min="4867" max="4867" width="2.5703125" style="415" customWidth="1"/>
    <col min="4868" max="4868" width="18.5703125" style="415" customWidth="1"/>
    <col min="4869" max="4871" width="9.5703125" style="415" customWidth="1"/>
    <col min="4872" max="4872" width="15.5703125" style="415" customWidth="1"/>
    <col min="4873" max="4873" width="12" style="415" customWidth="1"/>
    <col min="4874" max="4874" width="6.5703125" style="415" customWidth="1"/>
    <col min="4875" max="4875" width="13.5703125" style="415" customWidth="1"/>
    <col min="4876" max="5120" width="9.5703125" style="415"/>
    <col min="5121" max="5121" width="10" style="415" customWidth="1"/>
    <col min="5122" max="5122" width="20.5703125" style="415" customWidth="1"/>
    <col min="5123" max="5123" width="2.5703125" style="415" customWidth="1"/>
    <col min="5124" max="5124" width="18.5703125" style="415" customWidth="1"/>
    <col min="5125" max="5127" width="9.5703125" style="415" customWidth="1"/>
    <col min="5128" max="5128" width="15.5703125" style="415" customWidth="1"/>
    <col min="5129" max="5129" width="12" style="415" customWidth="1"/>
    <col min="5130" max="5130" width="6.5703125" style="415" customWidth="1"/>
    <col min="5131" max="5131" width="13.5703125" style="415" customWidth="1"/>
    <col min="5132" max="5376" width="9.5703125" style="415"/>
    <col min="5377" max="5377" width="10" style="415" customWidth="1"/>
    <col min="5378" max="5378" width="20.5703125" style="415" customWidth="1"/>
    <col min="5379" max="5379" width="2.5703125" style="415" customWidth="1"/>
    <col min="5380" max="5380" width="18.5703125" style="415" customWidth="1"/>
    <col min="5381" max="5383" width="9.5703125" style="415" customWidth="1"/>
    <col min="5384" max="5384" width="15.5703125" style="415" customWidth="1"/>
    <col min="5385" max="5385" width="12" style="415" customWidth="1"/>
    <col min="5386" max="5386" width="6.5703125" style="415" customWidth="1"/>
    <col min="5387" max="5387" width="13.5703125" style="415" customWidth="1"/>
    <col min="5388" max="5632" width="9.5703125" style="415"/>
    <col min="5633" max="5633" width="10" style="415" customWidth="1"/>
    <col min="5634" max="5634" width="20.5703125" style="415" customWidth="1"/>
    <col min="5635" max="5635" width="2.5703125" style="415" customWidth="1"/>
    <col min="5636" max="5636" width="18.5703125" style="415" customWidth="1"/>
    <col min="5637" max="5639" width="9.5703125" style="415" customWidth="1"/>
    <col min="5640" max="5640" width="15.5703125" style="415" customWidth="1"/>
    <col min="5641" max="5641" width="12" style="415" customWidth="1"/>
    <col min="5642" max="5642" width="6.5703125" style="415" customWidth="1"/>
    <col min="5643" max="5643" width="13.5703125" style="415" customWidth="1"/>
    <col min="5644" max="5888" width="9.5703125" style="415"/>
    <col min="5889" max="5889" width="10" style="415" customWidth="1"/>
    <col min="5890" max="5890" width="20.5703125" style="415" customWidth="1"/>
    <col min="5891" max="5891" width="2.5703125" style="415" customWidth="1"/>
    <col min="5892" max="5892" width="18.5703125" style="415" customWidth="1"/>
    <col min="5893" max="5895" width="9.5703125" style="415" customWidth="1"/>
    <col min="5896" max="5896" width="15.5703125" style="415" customWidth="1"/>
    <col min="5897" max="5897" width="12" style="415" customWidth="1"/>
    <col min="5898" max="5898" width="6.5703125" style="415" customWidth="1"/>
    <col min="5899" max="5899" width="13.5703125" style="415" customWidth="1"/>
    <col min="5900" max="6144" width="9.5703125" style="415"/>
    <col min="6145" max="6145" width="10" style="415" customWidth="1"/>
    <col min="6146" max="6146" width="20.5703125" style="415" customWidth="1"/>
    <col min="6147" max="6147" width="2.5703125" style="415" customWidth="1"/>
    <col min="6148" max="6148" width="18.5703125" style="415" customWidth="1"/>
    <col min="6149" max="6151" width="9.5703125" style="415" customWidth="1"/>
    <col min="6152" max="6152" width="15.5703125" style="415" customWidth="1"/>
    <col min="6153" max="6153" width="12" style="415" customWidth="1"/>
    <col min="6154" max="6154" width="6.5703125" style="415" customWidth="1"/>
    <col min="6155" max="6155" width="13.5703125" style="415" customWidth="1"/>
    <col min="6156" max="6400" width="9.5703125" style="415"/>
    <col min="6401" max="6401" width="10" style="415" customWidth="1"/>
    <col min="6402" max="6402" width="20.5703125" style="415" customWidth="1"/>
    <col min="6403" max="6403" width="2.5703125" style="415" customWidth="1"/>
    <col min="6404" max="6404" width="18.5703125" style="415" customWidth="1"/>
    <col min="6405" max="6407" width="9.5703125" style="415" customWidth="1"/>
    <col min="6408" max="6408" width="15.5703125" style="415" customWidth="1"/>
    <col min="6409" max="6409" width="12" style="415" customWidth="1"/>
    <col min="6410" max="6410" width="6.5703125" style="415" customWidth="1"/>
    <col min="6411" max="6411" width="13.5703125" style="415" customWidth="1"/>
    <col min="6412" max="6656" width="9.5703125" style="415"/>
    <col min="6657" max="6657" width="10" style="415" customWidth="1"/>
    <col min="6658" max="6658" width="20.5703125" style="415" customWidth="1"/>
    <col min="6659" max="6659" width="2.5703125" style="415" customWidth="1"/>
    <col min="6660" max="6660" width="18.5703125" style="415" customWidth="1"/>
    <col min="6661" max="6663" width="9.5703125" style="415" customWidth="1"/>
    <col min="6664" max="6664" width="15.5703125" style="415" customWidth="1"/>
    <col min="6665" max="6665" width="12" style="415" customWidth="1"/>
    <col min="6666" max="6666" width="6.5703125" style="415" customWidth="1"/>
    <col min="6667" max="6667" width="13.5703125" style="415" customWidth="1"/>
    <col min="6668" max="6912" width="9.5703125" style="415"/>
    <col min="6913" max="6913" width="10" style="415" customWidth="1"/>
    <col min="6914" max="6914" width="20.5703125" style="415" customWidth="1"/>
    <col min="6915" max="6915" width="2.5703125" style="415" customWidth="1"/>
    <col min="6916" max="6916" width="18.5703125" style="415" customWidth="1"/>
    <col min="6917" max="6919" width="9.5703125" style="415" customWidth="1"/>
    <col min="6920" max="6920" width="15.5703125" style="415" customWidth="1"/>
    <col min="6921" max="6921" width="12" style="415" customWidth="1"/>
    <col min="6922" max="6922" width="6.5703125" style="415" customWidth="1"/>
    <col min="6923" max="6923" width="13.5703125" style="415" customWidth="1"/>
    <col min="6924" max="7168" width="9.5703125" style="415"/>
    <col min="7169" max="7169" width="10" style="415" customWidth="1"/>
    <col min="7170" max="7170" width="20.5703125" style="415" customWidth="1"/>
    <col min="7171" max="7171" width="2.5703125" style="415" customWidth="1"/>
    <col min="7172" max="7172" width="18.5703125" style="415" customWidth="1"/>
    <col min="7173" max="7175" width="9.5703125" style="415" customWidth="1"/>
    <col min="7176" max="7176" width="15.5703125" style="415" customWidth="1"/>
    <col min="7177" max="7177" width="12" style="415" customWidth="1"/>
    <col min="7178" max="7178" width="6.5703125" style="415" customWidth="1"/>
    <col min="7179" max="7179" width="13.5703125" style="415" customWidth="1"/>
    <col min="7180" max="7424" width="9.5703125" style="415"/>
    <col min="7425" max="7425" width="10" style="415" customWidth="1"/>
    <col min="7426" max="7426" width="20.5703125" style="415" customWidth="1"/>
    <col min="7427" max="7427" width="2.5703125" style="415" customWidth="1"/>
    <col min="7428" max="7428" width="18.5703125" style="415" customWidth="1"/>
    <col min="7429" max="7431" width="9.5703125" style="415" customWidth="1"/>
    <col min="7432" max="7432" width="15.5703125" style="415" customWidth="1"/>
    <col min="7433" max="7433" width="12" style="415" customWidth="1"/>
    <col min="7434" max="7434" width="6.5703125" style="415" customWidth="1"/>
    <col min="7435" max="7435" width="13.5703125" style="415" customWidth="1"/>
    <col min="7436" max="7680" width="9.5703125" style="415"/>
    <col min="7681" max="7681" width="10" style="415" customWidth="1"/>
    <col min="7682" max="7682" width="20.5703125" style="415" customWidth="1"/>
    <col min="7683" max="7683" width="2.5703125" style="415" customWidth="1"/>
    <col min="7684" max="7684" width="18.5703125" style="415" customWidth="1"/>
    <col min="7685" max="7687" width="9.5703125" style="415" customWidth="1"/>
    <col min="7688" max="7688" width="15.5703125" style="415" customWidth="1"/>
    <col min="7689" max="7689" width="12" style="415" customWidth="1"/>
    <col min="7690" max="7690" width="6.5703125" style="415" customWidth="1"/>
    <col min="7691" max="7691" width="13.5703125" style="415" customWidth="1"/>
    <col min="7692" max="7936" width="9.5703125" style="415"/>
    <col min="7937" max="7937" width="10" style="415" customWidth="1"/>
    <col min="7938" max="7938" width="20.5703125" style="415" customWidth="1"/>
    <col min="7939" max="7939" width="2.5703125" style="415" customWidth="1"/>
    <col min="7940" max="7940" width="18.5703125" style="415" customWidth="1"/>
    <col min="7941" max="7943" width="9.5703125" style="415" customWidth="1"/>
    <col min="7944" max="7944" width="15.5703125" style="415" customWidth="1"/>
    <col min="7945" max="7945" width="12" style="415" customWidth="1"/>
    <col min="7946" max="7946" width="6.5703125" style="415" customWidth="1"/>
    <col min="7947" max="7947" width="13.5703125" style="415" customWidth="1"/>
    <col min="7948" max="8192" width="9.5703125" style="415"/>
    <col min="8193" max="8193" width="10" style="415" customWidth="1"/>
    <col min="8194" max="8194" width="20.5703125" style="415" customWidth="1"/>
    <col min="8195" max="8195" width="2.5703125" style="415" customWidth="1"/>
    <col min="8196" max="8196" width="18.5703125" style="415" customWidth="1"/>
    <col min="8197" max="8199" width="9.5703125" style="415" customWidth="1"/>
    <col min="8200" max="8200" width="15.5703125" style="415" customWidth="1"/>
    <col min="8201" max="8201" width="12" style="415" customWidth="1"/>
    <col min="8202" max="8202" width="6.5703125" style="415" customWidth="1"/>
    <col min="8203" max="8203" width="13.5703125" style="415" customWidth="1"/>
    <col min="8204" max="8448" width="9.5703125" style="415"/>
    <col min="8449" max="8449" width="10" style="415" customWidth="1"/>
    <col min="8450" max="8450" width="20.5703125" style="415" customWidth="1"/>
    <col min="8451" max="8451" width="2.5703125" style="415" customWidth="1"/>
    <col min="8452" max="8452" width="18.5703125" style="415" customWidth="1"/>
    <col min="8453" max="8455" width="9.5703125" style="415" customWidth="1"/>
    <col min="8456" max="8456" width="15.5703125" style="415" customWidth="1"/>
    <col min="8457" max="8457" width="12" style="415" customWidth="1"/>
    <col min="8458" max="8458" width="6.5703125" style="415" customWidth="1"/>
    <col min="8459" max="8459" width="13.5703125" style="415" customWidth="1"/>
    <col min="8460" max="8704" width="9.5703125" style="415"/>
    <col min="8705" max="8705" width="10" style="415" customWidth="1"/>
    <col min="8706" max="8706" width="20.5703125" style="415" customWidth="1"/>
    <col min="8707" max="8707" width="2.5703125" style="415" customWidth="1"/>
    <col min="8708" max="8708" width="18.5703125" style="415" customWidth="1"/>
    <col min="8709" max="8711" width="9.5703125" style="415" customWidth="1"/>
    <col min="8712" max="8712" width="15.5703125" style="415" customWidth="1"/>
    <col min="8713" max="8713" width="12" style="415" customWidth="1"/>
    <col min="8714" max="8714" width="6.5703125" style="415" customWidth="1"/>
    <col min="8715" max="8715" width="13.5703125" style="415" customWidth="1"/>
    <col min="8716" max="8960" width="9.5703125" style="415"/>
    <col min="8961" max="8961" width="10" style="415" customWidth="1"/>
    <col min="8962" max="8962" width="20.5703125" style="415" customWidth="1"/>
    <col min="8963" max="8963" width="2.5703125" style="415" customWidth="1"/>
    <col min="8964" max="8964" width="18.5703125" style="415" customWidth="1"/>
    <col min="8965" max="8967" width="9.5703125" style="415" customWidth="1"/>
    <col min="8968" max="8968" width="15.5703125" style="415" customWidth="1"/>
    <col min="8969" max="8969" width="12" style="415" customWidth="1"/>
    <col min="8970" max="8970" width="6.5703125" style="415" customWidth="1"/>
    <col min="8971" max="8971" width="13.5703125" style="415" customWidth="1"/>
    <col min="8972" max="9216" width="9.5703125" style="415"/>
    <col min="9217" max="9217" width="10" style="415" customWidth="1"/>
    <col min="9218" max="9218" width="20.5703125" style="415" customWidth="1"/>
    <col min="9219" max="9219" width="2.5703125" style="415" customWidth="1"/>
    <col min="9220" max="9220" width="18.5703125" style="415" customWidth="1"/>
    <col min="9221" max="9223" width="9.5703125" style="415" customWidth="1"/>
    <col min="9224" max="9224" width="15.5703125" style="415" customWidth="1"/>
    <col min="9225" max="9225" width="12" style="415" customWidth="1"/>
    <col min="9226" max="9226" width="6.5703125" style="415" customWidth="1"/>
    <col min="9227" max="9227" width="13.5703125" style="415" customWidth="1"/>
    <col min="9228" max="9472" width="9.5703125" style="415"/>
    <col min="9473" max="9473" width="10" style="415" customWidth="1"/>
    <col min="9474" max="9474" width="20.5703125" style="415" customWidth="1"/>
    <col min="9475" max="9475" width="2.5703125" style="415" customWidth="1"/>
    <col min="9476" max="9476" width="18.5703125" style="415" customWidth="1"/>
    <col min="9477" max="9479" width="9.5703125" style="415" customWidth="1"/>
    <col min="9480" max="9480" width="15.5703125" style="415" customWidth="1"/>
    <col min="9481" max="9481" width="12" style="415" customWidth="1"/>
    <col min="9482" max="9482" width="6.5703125" style="415" customWidth="1"/>
    <col min="9483" max="9483" width="13.5703125" style="415" customWidth="1"/>
    <col min="9484" max="9728" width="9.5703125" style="415"/>
    <col min="9729" max="9729" width="10" style="415" customWidth="1"/>
    <col min="9730" max="9730" width="20.5703125" style="415" customWidth="1"/>
    <col min="9731" max="9731" width="2.5703125" style="415" customWidth="1"/>
    <col min="9732" max="9732" width="18.5703125" style="415" customWidth="1"/>
    <col min="9733" max="9735" width="9.5703125" style="415" customWidth="1"/>
    <col min="9736" max="9736" width="15.5703125" style="415" customWidth="1"/>
    <col min="9737" max="9737" width="12" style="415" customWidth="1"/>
    <col min="9738" max="9738" width="6.5703125" style="415" customWidth="1"/>
    <col min="9739" max="9739" width="13.5703125" style="415" customWidth="1"/>
    <col min="9740" max="9984" width="9.5703125" style="415"/>
    <col min="9985" max="9985" width="10" style="415" customWidth="1"/>
    <col min="9986" max="9986" width="20.5703125" style="415" customWidth="1"/>
    <col min="9987" max="9987" width="2.5703125" style="415" customWidth="1"/>
    <col min="9988" max="9988" width="18.5703125" style="415" customWidth="1"/>
    <col min="9989" max="9991" width="9.5703125" style="415" customWidth="1"/>
    <col min="9992" max="9992" width="15.5703125" style="415" customWidth="1"/>
    <col min="9993" max="9993" width="12" style="415" customWidth="1"/>
    <col min="9994" max="9994" width="6.5703125" style="415" customWidth="1"/>
    <col min="9995" max="9995" width="13.5703125" style="415" customWidth="1"/>
    <col min="9996" max="10240" width="9.5703125" style="415"/>
    <col min="10241" max="10241" width="10" style="415" customWidth="1"/>
    <col min="10242" max="10242" width="20.5703125" style="415" customWidth="1"/>
    <col min="10243" max="10243" width="2.5703125" style="415" customWidth="1"/>
    <col min="10244" max="10244" width="18.5703125" style="415" customWidth="1"/>
    <col min="10245" max="10247" width="9.5703125" style="415" customWidth="1"/>
    <col min="10248" max="10248" width="15.5703125" style="415" customWidth="1"/>
    <col min="10249" max="10249" width="12" style="415" customWidth="1"/>
    <col min="10250" max="10250" width="6.5703125" style="415" customWidth="1"/>
    <col min="10251" max="10251" width="13.5703125" style="415" customWidth="1"/>
    <col min="10252" max="10496" width="9.5703125" style="415"/>
    <col min="10497" max="10497" width="10" style="415" customWidth="1"/>
    <col min="10498" max="10498" width="20.5703125" style="415" customWidth="1"/>
    <col min="10499" max="10499" width="2.5703125" style="415" customWidth="1"/>
    <col min="10500" max="10500" width="18.5703125" style="415" customWidth="1"/>
    <col min="10501" max="10503" width="9.5703125" style="415" customWidth="1"/>
    <col min="10504" max="10504" width="15.5703125" style="415" customWidth="1"/>
    <col min="10505" max="10505" width="12" style="415" customWidth="1"/>
    <col min="10506" max="10506" width="6.5703125" style="415" customWidth="1"/>
    <col min="10507" max="10507" width="13.5703125" style="415" customWidth="1"/>
    <col min="10508" max="10752" width="9.5703125" style="415"/>
    <col min="10753" max="10753" width="10" style="415" customWidth="1"/>
    <col min="10754" max="10754" width="20.5703125" style="415" customWidth="1"/>
    <col min="10755" max="10755" width="2.5703125" style="415" customWidth="1"/>
    <col min="10756" max="10756" width="18.5703125" style="415" customWidth="1"/>
    <col min="10757" max="10759" width="9.5703125" style="415" customWidth="1"/>
    <col min="10760" max="10760" width="15.5703125" style="415" customWidth="1"/>
    <col min="10761" max="10761" width="12" style="415" customWidth="1"/>
    <col min="10762" max="10762" width="6.5703125" style="415" customWidth="1"/>
    <col min="10763" max="10763" width="13.5703125" style="415" customWidth="1"/>
    <col min="10764" max="11008" width="9.5703125" style="415"/>
    <col min="11009" max="11009" width="10" style="415" customWidth="1"/>
    <col min="11010" max="11010" width="20.5703125" style="415" customWidth="1"/>
    <col min="11011" max="11011" width="2.5703125" style="415" customWidth="1"/>
    <col min="11012" max="11012" width="18.5703125" style="415" customWidth="1"/>
    <col min="11013" max="11015" width="9.5703125" style="415" customWidth="1"/>
    <col min="11016" max="11016" width="15.5703125" style="415" customWidth="1"/>
    <col min="11017" max="11017" width="12" style="415" customWidth="1"/>
    <col min="11018" max="11018" width="6.5703125" style="415" customWidth="1"/>
    <col min="11019" max="11019" width="13.5703125" style="415" customWidth="1"/>
    <col min="11020" max="11264" width="9.5703125" style="415"/>
    <col min="11265" max="11265" width="10" style="415" customWidth="1"/>
    <col min="11266" max="11266" width="20.5703125" style="415" customWidth="1"/>
    <col min="11267" max="11267" width="2.5703125" style="415" customWidth="1"/>
    <col min="11268" max="11268" width="18.5703125" style="415" customWidth="1"/>
    <col min="11269" max="11271" width="9.5703125" style="415" customWidth="1"/>
    <col min="11272" max="11272" width="15.5703125" style="415" customWidth="1"/>
    <col min="11273" max="11273" width="12" style="415" customWidth="1"/>
    <col min="11274" max="11274" width="6.5703125" style="415" customWidth="1"/>
    <col min="11275" max="11275" width="13.5703125" style="415" customWidth="1"/>
    <col min="11276" max="11520" width="9.5703125" style="415"/>
    <col min="11521" max="11521" width="10" style="415" customWidth="1"/>
    <col min="11522" max="11522" width="20.5703125" style="415" customWidth="1"/>
    <col min="11523" max="11523" width="2.5703125" style="415" customWidth="1"/>
    <col min="11524" max="11524" width="18.5703125" style="415" customWidth="1"/>
    <col min="11525" max="11527" width="9.5703125" style="415" customWidth="1"/>
    <col min="11528" max="11528" width="15.5703125" style="415" customWidth="1"/>
    <col min="11529" max="11529" width="12" style="415" customWidth="1"/>
    <col min="11530" max="11530" width="6.5703125" style="415" customWidth="1"/>
    <col min="11531" max="11531" width="13.5703125" style="415" customWidth="1"/>
    <col min="11532" max="11776" width="9.5703125" style="415"/>
    <col min="11777" max="11777" width="10" style="415" customWidth="1"/>
    <col min="11778" max="11778" width="20.5703125" style="415" customWidth="1"/>
    <col min="11779" max="11779" width="2.5703125" style="415" customWidth="1"/>
    <col min="11780" max="11780" width="18.5703125" style="415" customWidth="1"/>
    <col min="11781" max="11783" width="9.5703125" style="415" customWidth="1"/>
    <col min="11784" max="11784" width="15.5703125" style="415" customWidth="1"/>
    <col min="11785" max="11785" width="12" style="415" customWidth="1"/>
    <col min="11786" max="11786" width="6.5703125" style="415" customWidth="1"/>
    <col min="11787" max="11787" width="13.5703125" style="415" customWidth="1"/>
    <col min="11788" max="12032" width="9.5703125" style="415"/>
    <col min="12033" max="12033" width="10" style="415" customWidth="1"/>
    <col min="12034" max="12034" width="20.5703125" style="415" customWidth="1"/>
    <col min="12035" max="12035" width="2.5703125" style="415" customWidth="1"/>
    <col min="12036" max="12036" width="18.5703125" style="415" customWidth="1"/>
    <col min="12037" max="12039" width="9.5703125" style="415" customWidth="1"/>
    <col min="12040" max="12040" width="15.5703125" style="415" customWidth="1"/>
    <col min="12041" max="12041" width="12" style="415" customWidth="1"/>
    <col min="12042" max="12042" width="6.5703125" style="415" customWidth="1"/>
    <col min="12043" max="12043" width="13.5703125" style="415" customWidth="1"/>
    <col min="12044" max="12288" width="9.5703125" style="415"/>
    <col min="12289" max="12289" width="10" style="415" customWidth="1"/>
    <col min="12290" max="12290" width="20.5703125" style="415" customWidth="1"/>
    <col min="12291" max="12291" width="2.5703125" style="415" customWidth="1"/>
    <col min="12292" max="12292" width="18.5703125" style="415" customWidth="1"/>
    <col min="12293" max="12295" width="9.5703125" style="415" customWidth="1"/>
    <col min="12296" max="12296" width="15.5703125" style="415" customWidth="1"/>
    <col min="12297" max="12297" width="12" style="415" customWidth="1"/>
    <col min="12298" max="12298" width="6.5703125" style="415" customWidth="1"/>
    <col min="12299" max="12299" width="13.5703125" style="415" customWidth="1"/>
    <col min="12300" max="12544" width="9.5703125" style="415"/>
    <col min="12545" max="12545" width="10" style="415" customWidth="1"/>
    <col min="12546" max="12546" width="20.5703125" style="415" customWidth="1"/>
    <col min="12547" max="12547" width="2.5703125" style="415" customWidth="1"/>
    <col min="12548" max="12548" width="18.5703125" style="415" customWidth="1"/>
    <col min="12549" max="12551" width="9.5703125" style="415" customWidth="1"/>
    <col min="12552" max="12552" width="15.5703125" style="415" customWidth="1"/>
    <col min="12553" max="12553" width="12" style="415" customWidth="1"/>
    <col min="12554" max="12554" width="6.5703125" style="415" customWidth="1"/>
    <col min="12555" max="12555" width="13.5703125" style="415" customWidth="1"/>
    <col min="12556" max="12800" width="9.5703125" style="415"/>
    <col min="12801" max="12801" width="10" style="415" customWidth="1"/>
    <col min="12802" max="12802" width="20.5703125" style="415" customWidth="1"/>
    <col min="12803" max="12803" width="2.5703125" style="415" customWidth="1"/>
    <col min="12804" max="12804" width="18.5703125" style="415" customWidth="1"/>
    <col min="12805" max="12807" width="9.5703125" style="415" customWidth="1"/>
    <col min="12808" max="12808" width="15.5703125" style="415" customWidth="1"/>
    <col min="12809" max="12809" width="12" style="415" customWidth="1"/>
    <col min="12810" max="12810" width="6.5703125" style="415" customWidth="1"/>
    <col min="12811" max="12811" width="13.5703125" style="415" customWidth="1"/>
    <col min="12812" max="13056" width="9.5703125" style="415"/>
    <col min="13057" max="13057" width="10" style="415" customWidth="1"/>
    <col min="13058" max="13058" width="20.5703125" style="415" customWidth="1"/>
    <col min="13059" max="13059" width="2.5703125" style="415" customWidth="1"/>
    <col min="13060" max="13060" width="18.5703125" style="415" customWidth="1"/>
    <col min="13061" max="13063" width="9.5703125" style="415" customWidth="1"/>
    <col min="13064" max="13064" width="15.5703125" style="415" customWidth="1"/>
    <col min="13065" max="13065" width="12" style="415" customWidth="1"/>
    <col min="13066" max="13066" width="6.5703125" style="415" customWidth="1"/>
    <col min="13067" max="13067" width="13.5703125" style="415" customWidth="1"/>
    <col min="13068" max="13312" width="9.5703125" style="415"/>
    <col min="13313" max="13313" width="10" style="415" customWidth="1"/>
    <col min="13314" max="13314" width="20.5703125" style="415" customWidth="1"/>
    <col min="13315" max="13315" width="2.5703125" style="415" customWidth="1"/>
    <col min="13316" max="13316" width="18.5703125" style="415" customWidth="1"/>
    <col min="13317" max="13319" width="9.5703125" style="415" customWidth="1"/>
    <col min="13320" max="13320" width="15.5703125" style="415" customWidth="1"/>
    <col min="13321" max="13321" width="12" style="415" customWidth="1"/>
    <col min="13322" max="13322" width="6.5703125" style="415" customWidth="1"/>
    <col min="13323" max="13323" width="13.5703125" style="415" customWidth="1"/>
    <col min="13324" max="13568" width="9.5703125" style="415"/>
    <col min="13569" max="13569" width="10" style="415" customWidth="1"/>
    <col min="13570" max="13570" width="20.5703125" style="415" customWidth="1"/>
    <col min="13571" max="13571" width="2.5703125" style="415" customWidth="1"/>
    <col min="13572" max="13572" width="18.5703125" style="415" customWidth="1"/>
    <col min="13573" max="13575" width="9.5703125" style="415" customWidth="1"/>
    <col min="13576" max="13576" width="15.5703125" style="415" customWidth="1"/>
    <col min="13577" max="13577" width="12" style="415" customWidth="1"/>
    <col min="13578" max="13578" width="6.5703125" style="415" customWidth="1"/>
    <col min="13579" max="13579" width="13.5703125" style="415" customWidth="1"/>
    <col min="13580" max="13824" width="9.5703125" style="415"/>
    <col min="13825" max="13825" width="10" style="415" customWidth="1"/>
    <col min="13826" max="13826" width="20.5703125" style="415" customWidth="1"/>
    <col min="13827" max="13827" width="2.5703125" style="415" customWidth="1"/>
    <col min="13828" max="13828" width="18.5703125" style="415" customWidth="1"/>
    <col min="13829" max="13831" width="9.5703125" style="415" customWidth="1"/>
    <col min="13832" max="13832" width="15.5703125" style="415" customWidth="1"/>
    <col min="13833" max="13833" width="12" style="415" customWidth="1"/>
    <col min="13834" max="13834" width="6.5703125" style="415" customWidth="1"/>
    <col min="13835" max="13835" width="13.5703125" style="415" customWidth="1"/>
    <col min="13836" max="14080" width="9.5703125" style="415"/>
    <col min="14081" max="14081" width="10" style="415" customWidth="1"/>
    <col min="14082" max="14082" width="20.5703125" style="415" customWidth="1"/>
    <col min="14083" max="14083" width="2.5703125" style="415" customWidth="1"/>
    <col min="14084" max="14084" width="18.5703125" style="415" customWidth="1"/>
    <col min="14085" max="14087" width="9.5703125" style="415" customWidth="1"/>
    <col min="14088" max="14088" width="15.5703125" style="415" customWidth="1"/>
    <col min="14089" max="14089" width="12" style="415" customWidth="1"/>
    <col min="14090" max="14090" width="6.5703125" style="415" customWidth="1"/>
    <col min="14091" max="14091" width="13.5703125" style="415" customWidth="1"/>
    <col min="14092" max="14336" width="9.5703125" style="415"/>
    <col min="14337" max="14337" width="10" style="415" customWidth="1"/>
    <col min="14338" max="14338" width="20.5703125" style="415" customWidth="1"/>
    <col min="14339" max="14339" width="2.5703125" style="415" customWidth="1"/>
    <col min="14340" max="14340" width="18.5703125" style="415" customWidth="1"/>
    <col min="14341" max="14343" width="9.5703125" style="415" customWidth="1"/>
    <col min="14344" max="14344" width="15.5703125" style="415" customWidth="1"/>
    <col min="14345" max="14345" width="12" style="415" customWidth="1"/>
    <col min="14346" max="14346" width="6.5703125" style="415" customWidth="1"/>
    <col min="14347" max="14347" width="13.5703125" style="415" customWidth="1"/>
    <col min="14348" max="14592" width="9.5703125" style="415"/>
    <col min="14593" max="14593" width="10" style="415" customWidth="1"/>
    <col min="14594" max="14594" width="20.5703125" style="415" customWidth="1"/>
    <col min="14595" max="14595" width="2.5703125" style="415" customWidth="1"/>
    <col min="14596" max="14596" width="18.5703125" style="415" customWidth="1"/>
    <col min="14597" max="14599" width="9.5703125" style="415" customWidth="1"/>
    <col min="14600" max="14600" width="15.5703125" style="415" customWidth="1"/>
    <col min="14601" max="14601" width="12" style="415" customWidth="1"/>
    <col min="14602" max="14602" width="6.5703125" style="415" customWidth="1"/>
    <col min="14603" max="14603" width="13.5703125" style="415" customWidth="1"/>
    <col min="14604" max="14848" width="9.5703125" style="415"/>
    <col min="14849" max="14849" width="10" style="415" customWidth="1"/>
    <col min="14850" max="14850" width="20.5703125" style="415" customWidth="1"/>
    <col min="14851" max="14851" width="2.5703125" style="415" customWidth="1"/>
    <col min="14852" max="14852" width="18.5703125" style="415" customWidth="1"/>
    <col min="14853" max="14855" width="9.5703125" style="415" customWidth="1"/>
    <col min="14856" max="14856" width="15.5703125" style="415" customWidth="1"/>
    <col min="14857" max="14857" width="12" style="415" customWidth="1"/>
    <col min="14858" max="14858" width="6.5703125" style="415" customWidth="1"/>
    <col min="14859" max="14859" width="13.5703125" style="415" customWidth="1"/>
    <col min="14860" max="15104" width="9.5703125" style="415"/>
    <col min="15105" max="15105" width="10" style="415" customWidth="1"/>
    <col min="15106" max="15106" width="20.5703125" style="415" customWidth="1"/>
    <col min="15107" max="15107" width="2.5703125" style="415" customWidth="1"/>
    <col min="15108" max="15108" width="18.5703125" style="415" customWidth="1"/>
    <col min="15109" max="15111" width="9.5703125" style="415" customWidth="1"/>
    <col min="15112" max="15112" width="15.5703125" style="415" customWidth="1"/>
    <col min="15113" max="15113" width="12" style="415" customWidth="1"/>
    <col min="15114" max="15114" width="6.5703125" style="415" customWidth="1"/>
    <col min="15115" max="15115" width="13.5703125" style="415" customWidth="1"/>
    <col min="15116" max="15360" width="9.5703125" style="415"/>
    <col min="15361" max="15361" width="10" style="415" customWidth="1"/>
    <col min="15362" max="15362" width="20.5703125" style="415" customWidth="1"/>
    <col min="15363" max="15363" width="2.5703125" style="415" customWidth="1"/>
    <col min="15364" max="15364" width="18.5703125" style="415" customWidth="1"/>
    <col min="15365" max="15367" width="9.5703125" style="415" customWidth="1"/>
    <col min="15368" max="15368" width="15.5703125" style="415" customWidth="1"/>
    <col min="15369" max="15369" width="12" style="415" customWidth="1"/>
    <col min="15370" max="15370" width="6.5703125" style="415" customWidth="1"/>
    <col min="15371" max="15371" width="13.5703125" style="415" customWidth="1"/>
    <col min="15372" max="15616" width="9.5703125" style="415"/>
    <col min="15617" max="15617" width="10" style="415" customWidth="1"/>
    <col min="15618" max="15618" width="20.5703125" style="415" customWidth="1"/>
    <col min="15619" max="15619" width="2.5703125" style="415" customWidth="1"/>
    <col min="15620" max="15620" width="18.5703125" style="415" customWidth="1"/>
    <col min="15621" max="15623" width="9.5703125" style="415" customWidth="1"/>
    <col min="15624" max="15624" width="15.5703125" style="415" customWidth="1"/>
    <col min="15625" max="15625" width="12" style="415" customWidth="1"/>
    <col min="15626" max="15626" width="6.5703125" style="415" customWidth="1"/>
    <col min="15627" max="15627" width="13.5703125" style="415" customWidth="1"/>
    <col min="15628" max="15872" width="9.5703125" style="415"/>
    <col min="15873" max="15873" width="10" style="415" customWidth="1"/>
    <col min="15874" max="15874" width="20.5703125" style="415" customWidth="1"/>
    <col min="15875" max="15875" width="2.5703125" style="415" customWidth="1"/>
    <col min="15876" max="15876" width="18.5703125" style="415" customWidth="1"/>
    <col min="15877" max="15879" width="9.5703125" style="415" customWidth="1"/>
    <col min="15880" max="15880" width="15.5703125" style="415" customWidth="1"/>
    <col min="15881" max="15881" width="12" style="415" customWidth="1"/>
    <col min="15882" max="15882" width="6.5703125" style="415" customWidth="1"/>
    <col min="15883" max="15883" width="13.5703125" style="415" customWidth="1"/>
    <col min="15884" max="16128" width="9.5703125" style="415"/>
    <col min="16129" max="16129" width="10" style="415" customWidth="1"/>
    <col min="16130" max="16130" width="20.5703125" style="415" customWidth="1"/>
    <col min="16131" max="16131" width="2.5703125" style="415" customWidth="1"/>
    <col min="16132" max="16132" width="18.5703125" style="415" customWidth="1"/>
    <col min="16133" max="16135" width="9.5703125" style="415" customWidth="1"/>
    <col min="16136" max="16136" width="15.5703125" style="415" customWidth="1"/>
    <col min="16137" max="16137" width="12" style="415" customWidth="1"/>
    <col min="16138" max="16138" width="6.5703125" style="415" customWidth="1"/>
    <col min="16139" max="16139" width="13.5703125" style="415" customWidth="1"/>
    <col min="16140" max="16384" width="9.5703125" style="415"/>
  </cols>
  <sheetData>
    <row r="1" spans="1:11">
      <c r="A1" s="823"/>
      <c r="B1" s="823"/>
      <c r="C1" s="823"/>
      <c r="D1" s="823"/>
      <c r="E1" s="823"/>
      <c r="F1" s="823"/>
      <c r="G1" s="823"/>
      <c r="H1" s="823"/>
      <c r="I1" s="823"/>
    </row>
    <row r="2" spans="1:11">
      <c r="A2" s="823"/>
      <c r="B2" s="823"/>
      <c r="C2" s="823"/>
      <c r="D2" s="823"/>
      <c r="E2" s="823"/>
      <c r="F2" s="823"/>
      <c r="G2" s="823"/>
      <c r="H2" s="823"/>
      <c r="I2" s="823"/>
    </row>
    <row r="3" spans="1:11">
      <c r="A3" s="823"/>
      <c r="B3" s="823"/>
      <c r="C3" s="823"/>
      <c r="D3" s="823"/>
      <c r="E3" s="823"/>
      <c r="F3" s="823"/>
      <c r="G3" s="823"/>
      <c r="H3" s="823"/>
      <c r="I3" s="823"/>
    </row>
    <row r="4" spans="1:11">
      <c r="A4" s="823"/>
      <c r="B4" s="823"/>
      <c r="C4" s="823"/>
      <c r="D4" s="823"/>
      <c r="E4" s="823"/>
      <c r="F4" s="823"/>
      <c r="G4" s="823"/>
      <c r="H4" s="823"/>
      <c r="I4" s="823"/>
    </row>
    <row r="5" spans="1:11">
      <c r="A5" s="823"/>
      <c r="B5" s="823"/>
      <c r="C5" s="823"/>
      <c r="D5" s="823"/>
      <c r="E5" s="823"/>
      <c r="F5" s="823"/>
      <c r="G5" s="823"/>
      <c r="H5" s="823"/>
      <c r="I5" s="823"/>
    </row>
    <row r="6" spans="1:11">
      <c r="A6" s="823" t="s">
        <v>998</v>
      </c>
      <c r="B6" s="823"/>
      <c r="C6" s="823"/>
      <c r="D6" s="823"/>
      <c r="E6" s="823"/>
      <c r="F6" s="823"/>
      <c r="G6" s="823"/>
      <c r="H6" s="823"/>
      <c r="I6" s="825" t="s">
        <v>999</v>
      </c>
      <c r="J6" s="787"/>
    </row>
    <row r="7" spans="1:11">
      <c r="A7" s="823" t="s">
        <v>1000</v>
      </c>
      <c r="B7" s="824"/>
      <c r="C7" s="824"/>
      <c r="D7" s="824"/>
      <c r="E7" s="824"/>
      <c r="F7" s="824"/>
      <c r="G7" s="824"/>
      <c r="H7" s="824"/>
      <c r="I7" s="825" t="s">
        <v>1001</v>
      </c>
      <c r="J7" s="787"/>
    </row>
    <row r="8" spans="1:11">
      <c r="A8" s="823" t="s">
        <v>1002</v>
      </c>
      <c r="B8" s="824"/>
      <c r="C8" s="824"/>
      <c r="D8" s="824"/>
      <c r="E8" s="824"/>
      <c r="F8" s="824"/>
      <c r="G8" s="824"/>
      <c r="H8" s="824"/>
      <c r="I8" s="824"/>
      <c r="J8" s="787"/>
    </row>
    <row r="9" spans="1:11">
      <c r="A9" s="823" t="s">
        <v>1003</v>
      </c>
      <c r="B9" s="824"/>
      <c r="C9" s="824"/>
      <c r="D9" s="824"/>
      <c r="E9" s="824"/>
      <c r="F9" s="824"/>
      <c r="G9" s="824"/>
      <c r="H9" s="824"/>
      <c r="I9" s="824"/>
      <c r="J9" s="787"/>
    </row>
    <row r="10" spans="1:11" ht="13" customHeight="1" thickBot="1">
      <c r="A10" s="824"/>
      <c r="B10" s="824"/>
      <c r="C10" s="824"/>
      <c r="D10" s="824"/>
      <c r="E10" s="824"/>
      <c r="F10" s="824"/>
      <c r="G10" s="824"/>
      <c r="H10" s="824"/>
      <c r="I10" s="824"/>
      <c r="J10" s="576"/>
    </row>
    <row r="11" spans="1:11" ht="16" customHeight="1" thickTop="1">
      <c r="A11" s="788" t="s">
        <v>946</v>
      </c>
      <c r="B11" s="789"/>
      <c r="C11" s="789"/>
      <c r="D11" s="789"/>
      <c r="E11" s="789"/>
      <c r="F11" s="789"/>
      <c r="G11" s="789"/>
      <c r="H11" s="789"/>
      <c r="I11" s="789"/>
      <c r="J11" s="790"/>
    </row>
    <row r="12" spans="1:11" ht="14" customHeight="1" thickBot="1">
      <c r="A12" s="791" t="s">
        <v>1289</v>
      </c>
      <c r="B12" s="785"/>
      <c r="C12" s="785"/>
      <c r="D12" s="785"/>
      <c r="E12" s="785"/>
      <c r="F12" s="785"/>
      <c r="G12" s="785"/>
      <c r="H12" s="785"/>
      <c r="I12" s="785"/>
      <c r="J12" s="790"/>
    </row>
    <row r="13" spans="1:11" ht="14" customHeight="1" thickTop="1">
      <c r="A13" s="792"/>
      <c r="B13" s="793"/>
      <c r="C13" s="793"/>
      <c r="D13" s="793"/>
      <c r="E13" s="793"/>
      <c r="F13" s="793"/>
      <c r="G13" s="793"/>
      <c r="H13" s="793"/>
      <c r="I13" s="793"/>
      <c r="J13" s="560"/>
    </row>
    <row r="14" spans="1:11">
      <c r="A14" s="786" t="s">
        <v>947</v>
      </c>
      <c r="B14" s="785"/>
      <c r="C14" s="785"/>
      <c r="D14" s="785"/>
      <c r="E14" s="786"/>
      <c r="F14" s="786"/>
      <c r="G14" s="786"/>
      <c r="H14" s="785"/>
      <c r="I14" s="785"/>
      <c r="J14" s="416"/>
    </row>
    <row r="15" spans="1:11" ht="8.25" customHeight="1">
      <c r="J15" s="416"/>
    </row>
    <row r="16" spans="1:11" ht="5" customHeight="1">
      <c r="A16" s="794"/>
      <c r="B16" s="795"/>
      <c r="C16" s="795"/>
      <c r="D16" s="795"/>
      <c r="E16" s="795"/>
      <c r="F16" s="795"/>
      <c r="G16" s="795"/>
      <c r="H16" s="795"/>
      <c r="I16" s="795"/>
      <c r="J16" s="796"/>
      <c r="K16" s="795"/>
    </row>
    <row r="17" spans="1:11">
      <c r="A17" s="794" t="s">
        <v>948</v>
      </c>
      <c r="J17" s="416"/>
      <c r="K17" s="795"/>
    </row>
    <row r="18" spans="1:11" ht="6.75" customHeight="1">
      <c r="A18" s="794"/>
      <c r="B18" s="423"/>
      <c r="C18" s="423"/>
      <c r="D18" s="423"/>
      <c r="E18" s="423"/>
      <c r="F18" s="423"/>
      <c r="G18" s="423"/>
      <c r="H18" s="423"/>
      <c r="I18" s="423"/>
      <c r="J18" s="797"/>
      <c r="K18" s="795"/>
    </row>
    <row r="19" spans="1:11" ht="6.75" customHeight="1">
      <c r="A19" s="794"/>
      <c r="B19" s="423"/>
      <c r="C19" s="423"/>
      <c r="D19" s="423"/>
      <c r="E19" s="423"/>
      <c r="F19" s="423"/>
      <c r="G19" s="423"/>
      <c r="H19" s="423"/>
      <c r="I19" s="423"/>
      <c r="J19" s="797"/>
      <c r="K19" s="795"/>
    </row>
    <row r="20" spans="1:11" ht="13" customHeight="1">
      <c r="A20" s="794"/>
      <c r="B20" s="812" t="s">
        <v>949</v>
      </c>
      <c r="C20" s="423"/>
      <c r="D20" s="810" t="s">
        <v>950</v>
      </c>
      <c r="E20" s="810"/>
      <c r="F20" s="811"/>
      <c r="G20" s="810"/>
      <c r="H20" s="810"/>
      <c r="I20" s="810"/>
      <c r="J20" s="799">
        <v>8</v>
      </c>
      <c r="K20" s="795"/>
    </row>
    <row r="21" spans="1:11" ht="12.75" customHeight="1">
      <c r="A21" s="794"/>
      <c r="B21" s="812" t="s">
        <v>951</v>
      </c>
      <c r="C21" s="423"/>
      <c r="D21" s="423" t="s">
        <v>1008</v>
      </c>
      <c r="E21" s="423"/>
      <c r="F21" s="801"/>
      <c r="G21" s="423"/>
      <c r="H21" s="423"/>
      <c r="I21" s="423"/>
      <c r="J21" s="799">
        <v>9</v>
      </c>
      <c r="K21" s="795"/>
    </row>
    <row r="22" spans="1:11" ht="13" customHeight="1">
      <c r="A22" s="794"/>
      <c r="B22" s="812" t="s">
        <v>952</v>
      </c>
      <c r="C22" s="423"/>
      <c r="D22" s="802" t="s">
        <v>953</v>
      </c>
      <c r="E22" s="802"/>
      <c r="F22" s="802"/>
      <c r="G22" s="802"/>
      <c r="H22" s="802"/>
      <c r="I22" s="802"/>
      <c r="J22" s="799">
        <v>10</v>
      </c>
      <c r="K22" s="795"/>
    </row>
    <row r="23" spans="1:11" ht="13" customHeight="1">
      <c r="A23" s="794"/>
      <c r="B23" s="812" t="s">
        <v>954</v>
      </c>
      <c r="C23" s="423"/>
      <c r="D23" s="802" t="s">
        <v>955</v>
      </c>
      <c r="E23" s="802"/>
      <c r="F23" s="802"/>
      <c r="G23" s="802"/>
      <c r="H23" s="802"/>
      <c r="I23" s="802"/>
      <c r="J23" s="799">
        <v>11</v>
      </c>
      <c r="K23" s="795"/>
    </row>
    <row r="24" spans="1:11" ht="13" customHeight="1">
      <c r="A24" s="794"/>
      <c r="B24" s="812" t="s">
        <v>956</v>
      </c>
      <c r="C24" s="423"/>
      <c r="D24" s="802" t="s">
        <v>957</v>
      </c>
      <c r="E24" s="802"/>
      <c r="F24" s="802"/>
      <c r="G24" s="802"/>
      <c r="H24" s="802"/>
      <c r="I24" s="802"/>
      <c r="J24" s="799">
        <v>12</v>
      </c>
      <c r="K24" s="795"/>
    </row>
    <row r="25" spans="1:11" ht="13" customHeight="1">
      <c r="A25" s="794"/>
      <c r="B25" s="812" t="s">
        <v>958</v>
      </c>
      <c r="C25" s="423"/>
      <c r="D25" s="802" t="s">
        <v>959</v>
      </c>
      <c r="E25" s="802"/>
      <c r="F25" s="802"/>
      <c r="G25" s="802"/>
      <c r="H25" s="802"/>
      <c r="I25" s="802"/>
      <c r="J25" s="799">
        <v>13</v>
      </c>
      <c r="K25" s="795"/>
    </row>
    <row r="26" spans="1:11" ht="13" customHeight="1">
      <c r="A26" s="794"/>
      <c r="B26" s="812" t="s">
        <v>960</v>
      </c>
      <c r="C26" s="423"/>
      <c r="D26" s="802" t="s">
        <v>961</v>
      </c>
      <c r="E26" s="802"/>
      <c r="F26" s="802"/>
      <c r="G26" s="802"/>
      <c r="H26" s="802"/>
      <c r="I26" s="802"/>
      <c r="J26" s="799">
        <v>14</v>
      </c>
      <c r="K26" s="795"/>
    </row>
    <row r="27" spans="1:11" ht="13" customHeight="1">
      <c r="A27" s="794"/>
      <c r="B27" s="812" t="s">
        <v>962</v>
      </c>
      <c r="C27" s="423"/>
      <c r="D27" s="802" t="s">
        <v>963</v>
      </c>
      <c r="E27" s="802"/>
      <c r="F27" s="802"/>
      <c r="G27" s="802"/>
      <c r="H27" s="802"/>
      <c r="I27" s="802"/>
      <c r="J27" s="799">
        <v>15</v>
      </c>
      <c r="K27" s="795"/>
    </row>
    <row r="28" spans="1:11" ht="13" customHeight="1">
      <c r="A28" s="794"/>
      <c r="B28" s="812" t="s">
        <v>964</v>
      </c>
      <c r="C28" s="423"/>
      <c r="D28" s="802" t="s">
        <v>965</v>
      </c>
      <c r="E28" s="802"/>
      <c r="F28" s="802"/>
      <c r="G28" s="802"/>
      <c r="H28" s="802"/>
      <c r="I28" s="802"/>
      <c r="J28" s="799">
        <v>16</v>
      </c>
      <c r="K28" s="795"/>
    </row>
    <row r="29" spans="1:11" ht="13" customHeight="1">
      <c r="A29" s="794"/>
      <c r="B29" s="812" t="s">
        <v>966</v>
      </c>
      <c r="C29" s="423"/>
      <c r="D29" s="802" t="s">
        <v>967</v>
      </c>
      <c r="E29" s="802"/>
      <c r="F29" s="802"/>
      <c r="G29" s="802"/>
      <c r="H29" s="802"/>
      <c r="I29" s="802"/>
      <c r="J29" s="799">
        <v>17</v>
      </c>
      <c r="K29" s="795"/>
    </row>
    <row r="30" spans="1:11" ht="13" customHeight="1">
      <c r="A30" s="794"/>
      <c r="B30" s="812" t="s">
        <v>968</v>
      </c>
      <c r="C30" s="423"/>
      <c r="D30" s="802" t="s">
        <v>969</v>
      </c>
      <c r="E30" s="802"/>
      <c r="F30" s="802"/>
      <c r="G30" s="802"/>
      <c r="H30" s="802"/>
      <c r="I30" s="802"/>
      <c r="J30" s="799">
        <v>18</v>
      </c>
      <c r="K30" s="795"/>
    </row>
    <row r="31" spans="1:11" ht="13" customHeight="1">
      <c r="A31" s="794"/>
      <c r="B31" s="812" t="s">
        <v>970</v>
      </c>
      <c r="C31" s="423"/>
      <c r="D31" s="802" t="s">
        <v>971</v>
      </c>
      <c r="E31" s="802"/>
      <c r="F31" s="802"/>
      <c r="G31" s="802"/>
      <c r="H31" s="802"/>
      <c r="I31" s="802"/>
      <c r="J31" s="799">
        <v>19</v>
      </c>
      <c r="K31" s="795"/>
    </row>
    <row r="32" spans="1:11" ht="13" customHeight="1">
      <c r="A32" s="794"/>
      <c r="B32" s="812"/>
      <c r="C32" s="423"/>
      <c r="D32" s="802"/>
      <c r="E32" s="802"/>
      <c r="F32" s="802"/>
      <c r="G32" s="802"/>
      <c r="H32" s="802"/>
      <c r="I32" s="802"/>
      <c r="J32" s="799"/>
      <c r="K32" s="795"/>
    </row>
    <row r="33" spans="1:11" ht="13" customHeight="1">
      <c r="A33" s="1040" t="s">
        <v>1200</v>
      </c>
      <c r="B33" s="812"/>
      <c r="C33" s="423"/>
      <c r="D33" s="805"/>
      <c r="E33" s="805"/>
      <c r="F33" s="805"/>
      <c r="G33" s="805"/>
      <c r="H33" s="805"/>
      <c r="I33" s="805"/>
      <c r="J33" s="799">
        <v>20</v>
      </c>
      <c r="K33" s="795"/>
    </row>
    <row r="34" spans="1:11" ht="12" customHeight="1">
      <c r="A34" s="794"/>
      <c r="B34" s="423"/>
      <c r="C34" s="423"/>
      <c r="D34" s="802"/>
      <c r="E34" s="802"/>
      <c r="F34" s="802"/>
      <c r="G34" s="802"/>
      <c r="H34" s="802"/>
      <c r="I34" s="802"/>
      <c r="J34" s="799"/>
      <c r="K34" s="795"/>
    </row>
    <row r="35" spans="1:11">
      <c r="A35" s="794" t="s">
        <v>972</v>
      </c>
      <c r="B35" s="423"/>
      <c r="C35" s="423"/>
      <c r="D35" s="423"/>
      <c r="E35" s="423"/>
      <c r="F35" s="423"/>
      <c r="G35" s="423"/>
      <c r="H35" s="423"/>
      <c r="I35" s="423"/>
      <c r="J35" s="799"/>
      <c r="K35" s="795"/>
    </row>
    <row r="36" spans="1:11" ht="7.5" customHeight="1">
      <c r="A36" s="794"/>
      <c r="B36" s="423"/>
      <c r="C36" s="423"/>
      <c r="D36" s="423"/>
      <c r="E36" s="423"/>
      <c r="F36" s="423"/>
      <c r="G36" s="423"/>
      <c r="H36" s="423"/>
      <c r="I36" s="423"/>
      <c r="J36" s="799"/>
      <c r="K36" s="795"/>
    </row>
    <row r="37" spans="1:11" ht="13" customHeight="1">
      <c r="A37" s="794"/>
      <c r="B37" s="812" t="s">
        <v>973</v>
      </c>
      <c r="C37" s="423"/>
      <c r="D37" s="423" t="s">
        <v>974</v>
      </c>
      <c r="E37" s="423"/>
      <c r="F37" s="423"/>
      <c r="G37" s="423"/>
      <c r="H37" s="423"/>
      <c r="I37" s="423"/>
      <c r="J37" s="799">
        <v>28</v>
      </c>
      <c r="K37" s="795"/>
    </row>
    <row r="38" spans="1:11" ht="13" customHeight="1">
      <c r="A38" s="794"/>
      <c r="B38" s="812" t="s">
        <v>975</v>
      </c>
      <c r="C38" s="423"/>
      <c r="D38" s="803" t="s">
        <v>976</v>
      </c>
      <c r="E38" s="804"/>
      <c r="F38" s="804"/>
      <c r="G38" s="804"/>
      <c r="H38" s="804"/>
      <c r="I38" s="804"/>
      <c r="J38" s="799">
        <v>30</v>
      </c>
      <c r="K38" s="795"/>
    </row>
    <row r="39" spans="1:11" ht="13" customHeight="1">
      <c r="A39" s="794"/>
      <c r="B39" s="812" t="s">
        <v>977</v>
      </c>
      <c r="C39" s="423"/>
      <c r="D39" s="803" t="s">
        <v>978</v>
      </c>
      <c r="E39" s="804"/>
      <c r="F39" s="804"/>
      <c r="G39" s="804"/>
      <c r="H39" s="804"/>
      <c r="I39" s="804"/>
      <c r="J39" s="799">
        <v>39</v>
      </c>
      <c r="K39" s="795"/>
    </row>
    <row r="40" spans="1:11" ht="13" customHeight="1">
      <c r="A40" s="794"/>
      <c r="B40" s="812" t="s">
        <v>979</v>
      </c>
      <c r="C40" s="423"/>
      <c r="D40" s="803" t="s">
        <v>980</v>
      </c>
      <c r="E40" s="804"/>
      <c r="F40" s="804"/>
      <c r="G40" s="804"/>
      <c r="H40" s="804"/>
      <c r="I40" s="804"/>
      <c r="J40" s="799">
        <v>41</v>
      </c>
      <c r="K40" s="795"/>
    </row>
    <row r="41" spans="1:11" ht="13" customHeight="1">
      <c r="A41" s="794"/>
      <c r="B41" s="812" t="s">
        <v>981</v>
      </c>
      <c r="C41" s="423"/>
      <c r="D41" s="805" t="s">
        <v>982</v>
      </c>
      <c r="E41" s="805"/>
      <c r="F41" s="805"/>
      <c r="G41" s="805"/>
      <c r="H41" s="805"/>
      <c r="I41" s="805"/>
      <c r="J41" s="799">
        <v>42</v>
      </c>
      <c r="K41" s="795"/>
    </row>
    <row r="42" spans="1:11" ht="13" customHeight="1">
      <c r="A42" s="794"/>
      <c r="B42" s="812" t="s">
        <v>983</v>
      </c>
      <c r="C42" s="423"/>
      <c r="D42" s="806" t="s">
        <v>1004</v>
      </c>
      <c r="E42" s="802"/>
      <c r="F42" s="802"/>
      <c r="G42" s="802"/>
      <c r="H42" s="802"/>
      <c r="I42" s="802"/>
      <c r="J42" s="799">
        <v>44</v>
      </c>
      <c r="K42" s="795"/>
    </row>
    <row r="43" spans="1:11" ht="13" customHeight="1">
      <c r="A43" s="794"/>
      <c r="B43" s="812" t="s">
        <v>1005</v>
      </c>
      <c r="C43" s="423"/>
      <c r="D43" s="806" t="s">
        <v>984</v>
      </c>
      <c r="E43" s="802"/>
      <c r="F43" s="802"/>
      <c r="G43" s="802"/>
      <c r="H43" s="802"/>
      <c r="I43" s="802"/>
      <c r="J43" s="799">
        <v>50</v>
      </c>
      <c r="K43" s="795"/>
    </row>
    <row r="44" spans="1:11" ht="13" customHeight="1">
      <c r="A44" s="794"/>
      <c r="B44" s="812" t="s">
        <v>985</v>
      </c>
      <c r="C44" s="423"/>
      <c r="D44" s="807" t="s">
        <v>986</v>
      </c>
      <c r="E44" s="807"/>
      <c r="F44" s="807"/>
      <c r="G44" s="807"/>
      <c r="H44" s="807"/>
      <c r="I44" s="807"/>
      <c r="J44" s="799">
        <v>51</v>
      </c>
      <c r="K44" s="795"/>
    </row>
    <row r="45" spans="1:11" ht="13" customHeight="1">
      <c r="A45" s="794"/>
      <c r="B45" s="812" t="s">
        <v>987</v>
      </c>
      <c r="C45" s="423"/>
      <c r="D45" s="802" t="s">
        <v>988</v>
      </c>
      <c r="E45" s="802"/>
      <c r="F45" s="802"/>
      <c r="G45" s="802"/>
      <c r="H45" s="802"/>
      <c r="I45" s="802"/>
      <c r="J45" s="799">
        <v>53</v>
      </c>
      <c r="K45" s="795"/>
    </row>
    <row r="46" spans="1:11" ht="13" customHeight="1">
      <c r="A46" s="794"/>
      <c r="B46" s="812" t="s">
        <v>989</v>
      </c>
      <c r="C46" s="423"/>
      <c r="D46" s="800" t="s">
        <v>990</v>
      </c>
      <c r="E46" s="808"/>
      <c r="F46" s="808"/>
      <c r="G46" s="808"/>
      <c r="H46" s="808"/>
      <c r="I46" s="808"/>
      <c r="J46" s="799">
        <v>54</v>
      </c>
      <c r="K46" s="795"/>
    </row>
    <row r="47" spans="1:11" ht="13" customHeight="1">
      <c r="A47" s="794"/>
      <c r="B47" s="812" t="s">
        <v>991</v>
      </c>
      <c r="C47" s="423"/>
      <c r="D47" s="423" t="s">
        <v>992</v>
      </c>
      <c r="E47" s="802"/>
      <c r="F47" s="802"/>
      <c r="G47" s="802"/>
      <c r="H47" s="802"/>
      <c r="I47" s="802"/>
      <c r="J47" s="799">
        <v>55</v>
      </c>
      <c r="K47" s="795"/>
    </row>
    <row r="48" spans="1:11" ht="13" customHeight="1">
      <c r="A48" s="794"/>
      <c r="B48" s="812" t="s">
        <v>993</v>
      </c>
      <c r="C48" s="423"/>
      <c r="D48" s="804" t="s">
        <v>994</v>
      </c>
      <c r="E48" s="804"/>
      <c r="F48" s="804"/>
      <c r="G48" s="804"/>
      <c r="H48" s="804"/>
      <c r="I48" s="804"/>
      <c r="J48" s="799">
        <v>56</v>
      </c>
      <c r="K48" s="795"/>
    </row>
    <row r="49" spans="1:11" ht="13" customHeight="1">
      <c r="A49" s="794"/>
      <c r="B49" s="812" t="s">
        <v>995</v>
      </c>
      <c r="C49" s="423"/>
      <c r="D49" s="798" t="s">
        <v>996</v>
      </c>
      <c r="E49" s="798"/>
      <c r="F49" s="798"/>
      <c r="G49" s="798"/>
      <c r="H49" s="798"/>
      <c r="I49" s="798"/>
      <c r="J49" s="799">
        <v>57</v>
      </c>
      <c r="K49" s="795"/>
    </row>
    <row r="50" spans="1:11" ht="13" customHeight="1">
      <c r="A50" s="794"/>
      <c r="B50" s="423"/>
      <c r="C50" s="423"/>
      <c r="D50" s="809"/>
      <c r="E50" s="809"/>
      <c r="F50" s="809"/>
      <c r="G50" s="809"/>
      <c r="H50" s="809"/>
      <c r="I50" s="809"/>
      <c r="J50" s="799"/>
      <c r="K50" s="795"/>
    </row>
  </sheetData>
  <hyperlinks>
    <hyperlink ref="B20" location="'Exhibit A'!A1" display="Exhibit A"/>
    <hyperlink ref="B21" location="'Exhibit A Supplemental'!A1" display="Exhibit A Supplemental"/>
    <hyperlink ref="B22" location="'Exhibit B'!A1" display="Exhibit B"/>
    <hyperlink ref="B23" location="'Exhibit C'!A1" display="Exhibit C"/>
    <hyperlink ref="B24" location="'Exhibit D General'!A1" display="Exhibit D General Fund"/>
    <hyperlink ref="B25" location="'Exhibit D Special'!A1" display="Exhibit D Special Revenue"/>
    <hyperlink ref="B26" location="'Exhibit D Special State'!A1" display="Exhibit D Special Revenue - State"/>
    <hyperlink ref="B27" location="'Exhibit D Special Federal'!A1" display="Exhibit D Special Revenue - Federal"/>
    <hyperlink ref="B28" location="'Exhibit D Debt'!A1" display="Exhibit D Debt"/>
    <hyperlink ref="B29" location="'Exhibit D Capital'!A1" display="Exhibit D Capital Projects"/>
    <hyperlink ref="B30" location="'Exhibit D Capital State'!A1" display="Exhibit D Capital Projects - State"/>
    <hyperlink ref="B31" location="'Exhibit D- Capital Federal'!A1" display="Exhibit D Capital Projects - Federal"/>
    <hyperlink ref="B37" location="'Exhibit A-1'!A1" display="Exhibit A-1"/>
    <hyperlink ref="B38" location="'Exhibit A-2 State'!A1" display="Exhibit A-2 - State"/>
    <hyperlink ref="B39" location="'Exhibit A-2 Federal'!A1" display="Exhibit A-2 - Federal"/>
    <hyperlink ref="B40" location="'Exhibit A-2 Summary'!A1" display="Exhibit A-2 - Summary"/>
    <hyperlink ref="B41" location="'Exhibit A-3'!A1" display="Exhibit A-3"/>
    <hyperlink ref="B42" location="'Exhibit A-4 '!A1" display="Exhibit A-4"/>
    <hyperlink ref="B44" location="'Exhibit B-1'!A1" display="Exhibit B-1"/>
    <hyperlink ref="B45" location="'Exhibit B-2'!A1" display="Exhibit B-2"/>
    <hyperlink ref="B46" location="'Exhibit C-1'!A1" display="Exhibit C-1"/>
    <hyperlink ref="B47" location="'Exhibit C-2'!A1" display="Exhibit C-2"/>
    <hyperlink ref="B48" location="'Exhibit C-3'!A1" display="Exhibit C-3"/>
    <hyperlink ref="B49" location="'Exhibit C-4'!A1" display="Exhibit C-4"/>
    <hyperlink ref="B43" location="'Exhibit A-4  State - Federal'!A1" display="Exhibit A-4 State- Federal"/>
    <hyperlink ref="A33" location="'Footnotes 1 - 11'!A1" display="Notes to Financial Statements"/>
  </hyperlinks>
  <printOptions horizontalCentered="1"/>
  <pageMargins left="1" right="0.5" top="0.7" bottom="0.6" header="0" footer="0"/>
  <pageSetup scale="70" orientation="landscape" errors="blank"/>
  <headerFooter scaleWithDoc="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O48"/>
  <sheetViews>
    <sheetView showGridLines="0" zoomScale="80" zoomScaleNormal="80" zoomScalePageLayoutView="80" workbookViewId="0"/>
  </sheetViews>
  <sheetFormatPr baseColWidth="10" defaultColWidth="8.85546875" defaultRowHeight="15" x14ac:dyDescent="0"/>
  <cols>
    <col min="1" max="1" width="51.5703125" style="366" customWidth="1"/>
    <col min="2" max="2" width="2.140625" style="366" customWidth="1"/>
    <col min="3" max="3" width="14.140625" style="319" customWidth="1"/>
    <col min="4" max="4" width="2" style="319" customWidth="1"/>
    <col min="5" max="5" width="14.85546875" style="319" customWidth="1"/>
    <col min="6" max="6" width="2" style="319" customWidth="1"/>
    <col min="7" max="7" width="14.85546875" style="319" customWidth="1"/>
    <col min="8" max="8" width="2.140625" style="368" customWidth="1"/>
    <col min="9" max="9" width="14.85546875" style="368" customWidth="1"/>
    <col min="10" max="10" width="2.140625" style="368" customWidth="1"/>
    <col min="11" max="11" width="14.85546875" style="368" customWidth="1"/>
    <col min="12" max="13" width="3.5703125" style="368" customWidth="1"/>
    <col min="14" max="14" width="12.42578125" style="319" customWidth="1"/>
    <col min="15" max="15" width="2.140625" style="319" customWidth="1"/>
    <col min="16" max="16" width="12.5703125" style="319" customWidth="1"/>
    <col min="17" max="17" width="2.140625" style="368" customWidth="1"/>
    <col min="18" max="18" width="12.5703125" style="368" customWidth="1"/>
    <col min="19" max="19" width="2.140625" style="368" customWidth="1"/>
    <col min="20" max="20" width="12.5703125" style="368" customWidth="1"/>
    <col min="21" max="21" width="2" style="319" customWidth="1"/>
    <col min="22" max="22" width="11.85546875" style="319" customWidth="1"/>
    <col min="23" max="23" width="11.42578125" style="319" customWidth="1"/>
    <col min="24" max="24" width="1.85546875" style="319" customWidth="1"/>
    <col min="25" max="25" width="11.5703125" style="319" customWidth="1"/>
    <col min="26" max="26" width="2.140625" style="319" customWidth="1"/>
    <col min="27" max="27" width="11.42578125" style="319" customWidth="1"/>
    <col min="28" max="28" width="0.5703125" style="319" customWidth="1"/>
    <col min="29" max="29" width="2.42578125" style="319" customWidth="1"/>
    <col min="30" max="30" width="10.5703125" style="319" customWidth="1"/>
    <col min="31" max="31" width="11.140625" style="319" customWidth="1"/>
    <col min="32" max="32" width="2.140625" style="319" customWidth="1"/>
    <col min="33" max="33" width="11.140625" style="319" customWidth="1"/>
    <col min="34" max="34" width="2.140625" style="319" customWidth="1"/>
    <col min="35" max="35" width="12.42578125" style="319" customWidth="1"/>
    <col min="36" max="40" width="8.85546875" style="319"/>
    <col min="41" max="41" width="8.85546875" style="368"/>
    <col min="42" max="16384" width="8.85546875" style="366"/>
  </cols>
  <sheetData>
    <row r="1" spans="1:35">
      <c r="A1" s="773" t="s">
        <v>936</v>
      </c>
    </row>
    <row r="3" spans="1:35" ht="18" customHeight="1">
      <c r="A3" s="536" t="s">
        <v>60</v>
      </c>
      <c r="B3" s="316"/>
      <c r="C3" s="317"/>
      <c r="D3" s="318"/>
      <c r="E3" s="318"/>
      <c r="F3" s="318"/>
      <c r="G3" s="317"/>
      <c r="H3" s="317"/>
      <c r="I3" s="317"/>
      <c r="J3" s="317"/>
      <c r="K3" s="317"/>
      <c r="L3" s="317"/>
      <c r="M3" s="318"/>
      <c r="N3" s="318"/>
      <c r="O3" s="318"/>
      <c r="P3" s="318"/>
      <c r="Q3" s="318"/>
      <c r="R3" s="318"/>
      <c r="S3" s="318"/>
      <c r="T3" s="318"/>
      <c r="U3" s="317"/>
      <c r="V3" s="318"/>
      <c r="W3" s="318"/>
      <c r="X3" s="318"/>
      <c r="Y3" s="318"/>
      <c r="Z3" s="318"/>
      <c r="AA3" s="318"/>
      <c r="AB3" s="318"/>
      <c r="AC3" s="318"/>
      <c r="AD3" s="318"/>
      <c r="AE3" s="318"/>
      <c r="AF3" s="318"/>
      <c r="AG3" s="318"/>
      <c r="AH3" s="318"/>
      <c r="AI3" s="318"/>
    </row>
    <row r="4" spans="1:35" ht="18" customHeight="1">
      <c r="A4" s="536" t="s">
        <v>48</v>
      </c>
      <c r="B4" s="316"/>
      <c r="C4" s="317"/>
      <c r="D4" s="318"/>
      <c r="E4" s="318"/>
      <c r="F4" s="318"/>
      <c r="G4" s="317"/>
      <c r="H4" s="317"/>
      <c r="I4" s="317"/>
      <c r="J4" s="317"/>
      <c r="K4" s="317"/>
      <c r="L4" s="317"/>
      <c r="M4" s="318"/>
      <c r="N4" s="318"/>
      <c r="O4" s="318"/>
      <c r="P4" s="318"/>
      <c r="Q4" s="318"/>
      <c r="R4" s="320"/>
      <c r="S4" s="318"/>
      <c r="T4" s="318"/>
      <c r="U4" s="317"/>
      <c r="V4" s="318"/>
      <c r="W4" s="318"/>
      <c r="X4" s="318"/>
      <c r="Y4" s="318"/>
      <c r="Z4" s="318"/>
      <c r="AA4" s="318"/>
      <c r="AB4" s="318"/>
      <c r="AC4" s="318"/>
      <c r="AD4" s="318"/>
      <c r="AE4" s="318"/>
      <c r="AF4" s="318"/>
      <c r="AG4" s="318"/>
      <c r="AH4" s="318"/>
      <c r="AI4" s="318"/>
    </row>
    <row r="5" spans="1:35" ht="18" customHeight="1">
      <c r="A5" s="536" t="s">
        <v>1231</v>
      </c>
      <c r="B5" s="321"/>
      <c r="C5" s="322"/>
      <c r="D5" s="323"/>
      <c r="E5" s="323"/>
      <c r="F5" s="323"/>
      <c r="G5" s="322"/>
      <c r="H5" s="322"/>
      <c r="I5" s="322"/>
      <c r="J5" s="322"/>
      <c r="K5" s="546" t="s">
        <v>502</v>
      </c>
      <c r="L5" s="322"/>
      <c r="M5" s="323"/>
      <c r="N5" s="323"/>
      <c r="O5" s="323"/>
      <c r="P5" s="323"/>
      <c r="Q5" s="323"/>
      <c r="R5" s="323"/>
      <c r="S5" s="323"/>
      <c r="T5" s="324"/>
      <c r="U5" s="322"/>
      <c r="V5" s="323"/>
      <c r="W5" s="323"/>
      <c r="X5" s="323"/>
      <c r="Y5" s="323"/>
      <c r="Z5" s="323"/>
      <c r="AA5" s="323"/>
      <c r="AB5" s="323"/>
      <c r="AC5" s="323"/>
      <c r="AD5" s="323"/>
      <c r="AE5" s="323"/>
      <c r="AF5" s="323"/>
      <c r="AG5" s="323"/>
      <c r="AH5" s="323"/>
      <c r="AI5" s="325"/>
    </row>
    <row r="6" spans="1:35" ht="18" customHeight="1">
      <c r="A6" s="536" t="s">
        <v>572</v>
      </c>
      <c r="B6" s="321"/>
      <c r="C6" s="322"/>
      <c r="D6" s="323"/>
      <c r="E6" s="323"/>
      <c r="F6" s="323"/>
      <c r="G6" s="322"/>
      <c r="H6" s="322"/>
      <c r="I6" s="322"/>
      <c r="J6" s="322"/>
      <c r="K6" s="364" t="s">
        <v>503</v>
      </c>
      <c r="L6" s="322"/>
      <c r="M6" s="323"/>
      <c r="N6" s="323"/>
      <c r="O6" s="323"/>
      <c r="P6" s="323"/>
      <c r="Q6" s="323"/>
      <c r="R6" s="323"/>
      <c r="S6" s="323"/>
      <c r="T6" s="326"/>
      <c r="U6" s="322"/>
      <c r="V6" s="323"/>
      <c r="W6" s="323"/>
      <c r="X6" s="323"/>
      <c r="Y6" s="323"/>
      <c r="Z6" s="323"/>
      <c r="AA6" s="323"/>
      <c r="AB6" s="323"/>
      <c r="AC6" s="323"/>
      <c r="AD6" s="323"/>
      <c r="AE6" s="323"/>
      <c r="AF6" s="323"/>
      <c r="AG6" s="323"/>
      <c r="AH6" s="323"/>
      <c r="AI6" s="323"/>
    </row>
    <row r="7" spans="1:35" ht="18" customHeight="1">
      <c r="A7" s="536" t="s">
        <v>573</v>
      </c>
      <c r="B7" s="321"/>
      <c r="C7" s="322"/>
      <c r="D7" s="323"/>
      <c r="E7" s="323"/>
      <c r="F7" s="323"/>
      <c r="G7" s="322"/>
      <c r="H7" s="322"/>
      <c r="I7" s="322"/>
      <c r="J7" s="322"/>
      <c r="K7" s="364"/>
      <c r="L7" s="322"/>
      <c r="M7" s="323"/>
      <c r="N7" s="323"/>
      <c r="O7" s="323"/>
      <c r="P7" s="323"/>
      <c r="Q7" s="323"/>
      <c r="R7" s="323"/>
      <c r="S7" s="323"/>
      <c r="T7" s="326"/>
      <c r="U7" s="322"/>
      <c r="V7" s="323"/>
      <c r="W7" s="323"/>
      <c r="X7" s="323"/>
      <c r="Y7" s="323"/>
      <c r="Z7" s="323"/>
      <c r="AA7" s="323"/>
      <c r="AB7" s="323"/>
      <c r="AC7" s="323"/>
      <c r="AD7" s="323"/>
      <c r="AE7" s="323"/>
      <c r="AF7" s="323"/>
      <c r="AG7" s="323"/>
      <c r="AH7" s="323"/>
      <c r="AI7" s="323"/>
    </row>
    <row r="8" spans="1:35" ht="18" customHeight="1">
      <c r="A8" s="537" t="s">
        <v>1284</v>
      </c>
      <c r="B8" s="321"/>
      <c r="C8" s="322"/>
      <c r="D8" s="323"/>
      <c r="E8" s="323"/>
      <c r="F8" s="323"/>
      <c r="G8" s="322"/>
      <c r="H8" s="322"/>
      <c r="I8" s="322"/>
      <c r="J8" s="322"/>
      <c r="K8" s="322"/>
      <c r="L8" s="322"/>
      <c r="M8" s="323"/>
      <c r="N8" s="323"/>
      <c r="O8" s="323"/>
      <c r="P8" s="323"/>
      <c r="Q8" s="323"/>
      <c r="R8" s="323"/>
      <c r="S8" s="323"/>
      <c r="T8" s="323"/>
      <c r="U8" s="322"/>
      <c r="V8" s="323"/>
      <c r="W8" s="323"/>
      <c r="X8" s="323"/>
      <c r="Y8" s="323"/>
      <c r="Z8" s="323"/>
      <c r="AA8" s="323"/>
      <c r="AB8" s="323"/>
      <c r="AC8" s="323"/>
      <c r="AD8" s="323"/>
      <c r="AE8" s="323"/>
      <c r="AF8" s="323"/>
      <c r="AG8" s="323"/>
      <c r="AH8" s="323"/>
      <c r="AI8" s="323"/>
    </row>
    <row r="9" spans="1:35" ht="16" customHeight="1">
      <c r="A9" s="344" t="s">
        <v>362</v>
      </c>
      <c r="B9" s="327"/>
      <c r="C9" s="322"/>
      <c r="D9" s="323"/>
      <c r="E9" s="323"/>
      <c r="F9" s="323"/>
      <c r="G9" s="322"/>
      <c r="H9" s="322"/>
      <c r="I9" s="322"/>
      <c r="J9" s="322"/>
      <c r="K9" s="322"/>
      <c r="L9" s="322"/>
      <c r="M9" s="323"/>
      <c r="N9" s="323"/>
      <c r="O9" s="323"/>
      <c r="P9" s="323"/>
      <c r="Q9" s="323"/>
      <c r="R9" s="323"/>
      <c r="S9" s="323"/>
      <c r="T9" s="323"/>
      <c r="U9" s="322"/>
      <c r="V9" s="323"/>
      <c r="W9" s="323"/>
      <c r="X9" s="323"/>
      <c r="Y9" s="323"/>
      <c r="Z9" s="323"/>
      <c r="AA9" s="323"/>
      <c r="AB9" s="323"/>
      <c r="AC9" s="323"/>
      <c r="AD9" s="323"/>
      <c r="AE9" s="323"/>
      <c r="AF9" s="323"/>
      <c r="AG9" s="323"/>
      <c r="AH9" s="323"/>
      <c r="AI9" s="323"/>
    </row>
    <row r="10" spans="1:35" ht="17">
      <c r="A10" s="328"/>
      <c r="B10" s="321"/>
      <c r="C10" s="322"/>
      <c r="D10" s="323"/>
      <c r="E10" s="323"/>
      <c r="F10" s="323"/>
      <c r="G10" s="322"/>
      <c r="H10" s="322"/>
      <c r="I10" s="322"/>
      <c r="J10" s="322"/>
      <c r="K10" s="322"/>
      <c r="L10" s="322"/>
      <c r="M10" s="323"/>
      <c r="N10" s="323"/>
      <c r="O10" s="323"/>
      <c r="P10" s="323"/>
      <c r="Q10" s="323"/>
      <c r="R10" s="323"/>
      <c r="S10" s="323"/>
      <c r="T10" s="323"/>
      <c r="U10" s="322"/>
      <c r="V10" s="323"/>
      <c r="W10" s="323"/>
      <c r="X10" s="323"/>
      <c r="Y10" s="323"/>
      <c r="Z10" s="323"/>
      <c r="AA10" s="323"/>
      <c r="AB10" s="323"/>
      <c r="AC10" s="323"/>
      <c r="AD10" s="323"/>
      <c r="AE10" s="323"/>
      <c r="AF10" s="323"/>
      <c r="AG10" s="323"/>
      <c r="AH10" s="323"/>
      <c r="AI10" s="323"/>
    </row>
    <row r="11" spans="1:35">
      <c r="A11" s="329"/>
      <c r="B11" s="321"/>
      <c r="C11" s="322"/>
      <c r="D11" s="323"/>
      <c r="E11" s="323"/>
      <c r="F11" s="323"/>
      <c r="G11" s="322"/>
      <c r="H11" s="322"/>
      <c r="I11" s="322"/>
      <c r="J11" s="322"/>
      <c r="K11" s="322"/>
      <c r="L11" s="322"/>
      <c r="M11" s="323"/>
      <c r="N11" s="323"/>
      <c r="O11" s="323"/>
      <c r="P11" s="323"/>
      <c r="Q11" s="323"/>
      <c r="R11" s="323"/>
      <c r="S11" s="323"/>
      <c r="T11" s="323"/>
      <c r="U11" s="322"/>
      <c r="V11" s="323"/>
      <c r="W11" s="323"/>
      <c r="X11" s="323"/>
      <c r="Y11" s="323"/>
      <c r="Z11" s="323"/>
      <c r="AA11" s="323"/>
      <c r="AB11" s="323"/>
      <c r="AC11" s="323"/>
      <c r="AD11" s="323"/>
      <c r="AE11" s="323"/>
      <c r="AF11" s="323"/>
      <c r="AG11" s="323"/>
      <c r="AH11" s="323"/>
      <c r="AI11" s="323"/>
    </row>
    <row r="12" spans="1:35">
      <c r="A12" s="329"/>
      <c r="B12" s="321"/>
      <c r="C12" s="322"/>
      <c r="D12" s="323"/>
      <c r="E12" s="323"/>
      <c r="F12" s="323"/>
      <c r="G12" s="322"/>
      <c r="H12" s="322"/>
      <c r="I12" s="322"/>
      <c r="J12" s="322"/>
      <c r="K12" s="322"/>
      <c r="L12" s="322"/>
      <c r="M12" s="323"/>
      <c r="N12" s="323"/>
      <c r="O12" s="323"/>
      <c r="P12" s="323"/>
      <c r="Q12" s="323"/>
      <c r="R12" s="323"/>
      <c r="S12" s="323"/>
      <c r="T12" s="323"/>
      <c r="U12" s="322"/>
      <c r="V12" s="323"/>
      <c r="W12" s="323"/>
      <c r="X12" s="323"/>
      <c r="Y12" s="323"/>
      <c r="Z12" s="323"/>
      <c r="AA12" s="323"/>
      <c r="AB12" s="323"/>
      <c r="AC12" s="323"/>
      <c r="AD12" s="323"/>
      <c r="AE12" s="323"/>
      <c r="AF12" s="323"/>
      <c r="AG12" s="323"/>
      <c r="AH12" s="323"/>
      <c r="AI12" s="323"/>
    </row>
    <row r="13" spans="1:35">
      <c r="A13" s="330"/>
      <c r="B13" s="330"/>
      <c r="C13" s="1148"/>
      <c r="D13" s="1149"/>
      <c r="E13" s="1149"/>
      <c r="F13" s="1149"/>
      <c r="G13" s="1149"/>
      <c r="H13" s="1149"/>
      <c r="I13" s="1149"/>
      <c r="J13" s="1149"/>
      <c r="K13" s="1149"/>
      <c r="L13" s="331"/>
      <c r="M13" s="332"/>
      <c r="N13" s="331"/>
      <c r="O13" s="331"/>
      <c r="P13" s="331"/>
      <c r="Q13" s="331"/>
      <c r="R13" s="331"/>
      <c r="S13" s="331"/>
      <c r="T13" s="331"/>
      <c r="U13" s="332"/>
      <c r="V13" s="331"/>
      <c r="W13" s="331"/>
      <c r="X13" s="331"/>
      <c r="Y13" s="331"/>
      <c r="Z13" s="331"/>
      <c r="AA13" s="331"/>
      <c r="AB13" s="331"/>
      <c r="AC13" s="332"/>
      <c r="AD13" s="331"/>
      <c r="AE13" s="333"/>
      <c r="AF13" s="331"/>
      <c r="AG13" s="331"/>
      <c r="AH13" s="331"/>
      <c r="AI13" s="331"/>
    </row>
    <row r="14" spans="1:35">
      <c r="A14" s="330"/>
      <c r="B14" s="330"/>
      <c r="C14" s="332"/>
      <c r="D14" s="332"/>
      <c r="E14" s="332"/>
      <c r="F14" s="332"/>
      <c r="G14" s="332"/>
      <c r="H14" s="332"/>
      <c r="I14" s="332"/>
      <c r="J14" s="332"/>
      <c r="K14" s="334" t="s">
        <v>504</v>
      </c>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row>
    <row r="15" spans="1:35">
      <c r="A15" s="330"/>
      <c r="B15" s="330"/>
      <c r="C15" s="335"/>
      <c r="D15" s="332"/>
      <c r="E15" s="332"/>
      <c r="F15" s="332"/>
      <c r="G15" s="335"/>
      <c r="H15" s="335"/>
      <c r="I15" s="335"/>
      <c r="J15" s="335"/>
      <c r="K15" s="336" t="s">
        <v>536</v>
      </c>
      <c r="L15" s="336"/>
      <c r="M15" s="332"/>
      <c r="N15" s="332"/>
      <c r="O15" s="332"/>
      <c r="P15" s="332"/>
      <c r="Q15" s="332"/>
      <c r="R15" s="332"/>
      <c r="S15" s="332"/>
      <c r="T15" s="337"/>
      <c r="U15" s="332"/>
      <c r="V15" s="332"/>
      <c r="W15" s="332"/>
      <c r="X15" s="332"/>
      <c r="Y15" s="332"/>
      <c r="Z15" s="332"/>
      <c r="AA15" s="337"/>
      <c r="AB15" s="334"/>
      <c r="AC15" s="332"/>
      <c r="AD15" s="332"/>
      <c r="AE15" s="332"/>
      <c r="AF15" s="332"/>
      <c r="AG15" s="332"/>
      <c r="AH15" s="332"/>
      <c r="AI15" s="337"/>
    </row>
    <row r="16" spans="1:35">
      <c r="A16" s="330"/>
      <c r="B16" s="330"/>
      <c r="C16" s="1145" t="s">
        <v>505</v>
      </c>
      <c r="D16" s="1145"/>
      <c r="E16" s="1145"/>
      <c r="F16" s="1145"/>
      <c r="G16" s="1145"/>
      <c r="H16" s="335"/>
      <c r="I16" s="335"/>
      <c r="J16" s="335"/>
      <c r="K16" s="336" t="s">
        <v>506</v>
      </c>
      <c r="L16" s="336"/>
      <c r="M16" s="332"/>
      <c r="N16" s="338"/>
      <c r="O16" s="338"/>
      <c r="P16" s="339"/>
      <c r="Q16" s="332"/>
      <c r="R16" s="332"/>
      <c r="S16" s="332"/>
      <c r="T16" s="337"/>
      <c r="U16" s="332"/>
      <c r="V16" s="337"/>
      <c r="W16" s="334"/>
      <c r="X16" s="332"/>
      <c r="Y16" s="332"/>
      <c r="Z16" s="332"/>
      <c r="AA16" s="337"/>
      <c r="AB16" s="334"/>
      <c r="AC16" s="332"/>
      <c r="AD16" s="337"/>
      <c r="AE16" s="334"/>
      <c r="AF16" s="332"/>
      <c r="AG16" s="332"/>
      <c r="AH16" s="332"/>
      <c r="AI16" s="337"/>
    </row>
    <row r="17" spans="1:35">
      <c r="A17" s="330"/>
      <c r="B17" s="330"/>
      <c r="C17" s="340" t="s">
        <v>507</v>
      </c>
      <c r="D17" s="334"/>
      <c r="E17" s="341" t="s">
        <v>508</v>
      </c>
      <c r="F17" s="334"/>
      <c r="G17" s="342" t="s">
        <v>509</v>
      </c>
      <c r="H17" s="335"/>
      <c r="I17" s="342" t="s">
        <v>510</v>
      </c>
      <c r="J17" s="335"/>
      <c r="K17" s="342" t="s">
        <v>300</v>
      </c>
      <c r="L17" s="334"/>
      <c r="M17" s="332"/>
      <c r="N17" s="334"/>
      <c r="O17" s="334"/>
      <c r="P17" s="334"/>
      <c r="Q17" s="332"/>
      <c r="R17" s="337"/>
      <c r="S17" s="332"/>
      <c r="T17" s="337"/>
      <c r="U17" s="332"/>
      <c r="V17" s="334"/>
      <c r="W17" s="334"/>
      <c r="X17" s="332"/>
      <c r="Y17" s="337"/>
      <c r="Z17" s="332"/>
      <c r="AA17" s="337"/>
      <c r="AB17" s="334"/>
      <c r="AC17" s="332"/>
      <c r="AD17" s="334"/>
      <c r="AE17" s="334"/>
      <c r="AF17" s="332"/>
      <c r="AG17" s="337"/>
      <c r="AH17" s="332"/>
      <c r="AI17" s="337"/>
    </row>
    <row r="18" spans="1:35">
      <c r="A18" s="327"/>
      <c r="B18" s="321"/>
      <c r="C18" s="343"/>
      <c r="D18" s="323"/>
      <c r="E18" s="323"/>
      <c r="F18" s="323"/>
      <c r="G18" s="343"/>
      <c r="H18" s="322"/>
      <c r="I18" s="343"/>
      <c r="J18" s="322"/>
      <c r="K18" s="34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row>
    <row r="19" spans="1:35">
      <c r="A19" s="344" t="s">
        <v>0</v>
      </c>
      <c r="B19" s="348"/>
      <c r="C19" s="345"/>
      <c r="D19" s="346"/>
      <c r="E19" s="346"/>
      <c r="F19" s="346"/>
      <c r="G19" s="345"/>
      <c r="H19" s="345"/>
      <c r="I19" s="345"/>
      <c r="J19" s="345"/>
      <c r="K19" s="345"/>
      <c r="L19" s="345"/>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row>
    <row r="20" spans="1:35" ht="16">
      <c r="A20" s="391" t="s">
        <v>1339</v>
      </c>
      <c r="B20" s="350" t="s">
        <v>22</v>
      </c>
      <c r="C20" s="480">
        <v>11769000</v>
      </c>
      <c r="D20" s="813"/>
      <c r="E20" s="480">
        <v>11811000</v>
      </c>
      <c r="F20" s="813"/>
      <c r="G20" s="480">
        <v>11773000</v>
      </c>
      <c r="H20" s="350"/>
      <c r="I20" s="445">
        <v>11763800</v>
      </c>
      <c r="J20" s="350"/>
      <c r="K20" s="445">
        <f>ROUND(SUM(I20)-SUM(G20),1)</f>
        <v>-9200</v>
      </c>
      <c r="L20" s="345"/>
      <c r="M20" s="352"/>
      <c r="N20" s="346"/>
      <c r="O20" s="352"/>
      <c r="P20" s="346"/>
      <c r="Q20" s="352"/>
      <c r="R20" s="346"/>
      <c r="S20" s="352"/>
      <c r="T20" s="346"/>
      <c r="U20" s="352"/>
      <c r="V20" s="346"/>
      <c r="W20" s="346"/>
      <c r="X20" s="352"/>
      <c r="Y20" s="346"/>
      <c r="Z20" s="352"/>
      <c r="AA20" s="346"/>
      <c r="AB20" s="346"/>
      <c r="AC20" s="352"/>
      <c r="AD20" s="346"/>
      <c r="AE20" s="346"/>
      <c r="AF20" s="352"/>
      <c r="AG20" s="353"/>
      <c r="AH20" s="352"/>
      <c r="AI20" s="346"/>
    </row>
    <row r="21" spans="1:35" ht="16">
      <c r="A21" s="391" t="s">
        <v>1255</v>
      </c>
      <c r="B21" s="330" t="s">
        <v>22</v>
      </c>
      <c r="C21" s="387">
        <v>6325000</v>
      </c>
      <c r="D21" s="813"/>
      <c r="E21" s="390">
        <v>6220000</v>
      </c>
      <c r="F21" s="813"/>
      <c r="G21" s="387">
        <v>6220000</v>
      </c>
      <c r="H21" s="350"/>
      <c r="I21" s="349">
        <v>6242500</v>
      </c>
      <c r="J21" s="350"/>
      <c r="K21" s="349">
        <f>ROUND(SUM(I21)-SUM(G21),1)</f>
        <v>22500</v>
      </c>
      <c r="L21" s="345"/>
      <c r="M21" s="352"/>
      <c r="N21" s="346"/>
      <c r="O21" s="352"/>
      <c r="P21" s="346"/>
      <c r="Q21" s="352"/>
      <c r="R21" s="346"/>
      <c r="S21" s="352"/>
      <c r="T21" s="346"/>
      <c r="U21" s="352"/>
      <c r="V21" s="346"/>
      <c r="W21" s="346"/>
      <c r="X21" s="352"/>
      <c r="Y21" s="346"/>
      <c r="Z21" s="352"/>
      <c r="AA21" s="346"/>
      <c r="AB21" s="346"/>
      <c r="AC21" s="352"/>
      <c r="AD21" s="346"/>
      <c r="AE21" s="346"/>
      <c r="AF21" s="352"/>
      <c r="AG21" s="353"/>
      <c r="AH21" s="352"/>
      <c r="AI21" s="346"/>
    </row>
    <row r="22" spans="1:35" ht="16">
      <c r="A22" s="391" t="s">
        <v>556</v>
      </c>
      <c r="B22" s="330" t="s">
        <v>22</v>
      </c>
      <c r="C22" s="387">
        <v>0</v>
      </c>
      <c r="D22" s="813"/>
      <c r="E22" s="390">
        <v>0</v>
      </c>
      <c r="F22" s="813"/>
      <c r="G22" s="387">
        <v>0</v>
      </c>
      <c r="H22" s="350"/>
      <c r="I22" s="349">
        <v>0</v>
      </c>
      <c r="J22" s="350"/>
      <c r="K22" s="349">
        <f t="shared" ref="K22:K25" si="0">ROUND(SUM(I22)-SUM(G22),1)</f>
        <v>0</v>
      </c>
      <c r="L22" s="345"/>
      <c r="M22" s="352"/>
      <c r="N22" s="346"/>
      <c r="O22" s="352"/>
      <c r="P22" s="346"/>
      <c r="Q22" s="352"/>
      <c r="R22" s="346"/>
      <c r="S22" s="352"/>
      <c r="T22" s="346"/>
      <c r="U22" s="352"/>
      <c r="V22" s="346"/>
      <c r="W22" s="346"/>
      <c r="X22" s="352"/>
      <c r="Y22" s="346"/>
      <c r="Z22" s="352"/>
      <c r="AA22" s="346"/>
      <c r="AB22" s="346"/>
      <c r="AC22" s="352"/>
      <c r="AD22" s="346"/>
      <c r="AE22" s="346"/>
      <c r="AF22" s="352"/>
      <c r="AG22" s="353"/>
      <c r="AH22" s="352"/>
      <c r="AI22" s="346"/>
    </row>
    <row r="23" spans="1:35" ht="16">
      <c r="A23" s="391" t="s">
        <v>560</v>
      </c>
      <c r="B23" s="330" t="s">
        <v>22</v>
      </c>
      <c r="C23" s="387">
        <v>966000</v>
      </c>
      <c r="D23" s="813"/>
      <c r="E23" s="390">
        <v>1028000</v>
      </c>
      <c r="F23" s="813"/>
      <c r="G23" s="387">
        <v>1028000</v>
      </c>
      <c r="H23" s="350"/>
      <c r="I23" s="349">
        <v>1044000</v>
      </c>
      <c r="J23" s="350"/>
      <c r="K23" s="349">
        <f t="shared" si="0"/>
        <v>16000</v>
      </c>
      <c r="L23" s="345"/>
      <c r="M23" s="352"/>
      <c r="N23" s="346"/>
      <c r="O23" s="352"/>
      <c r="P23" s="346"/>
      <c r="Q23" s="352"/>
      <c r="R23" s="346"/>
      <c r="S23" s="352"/>
      <c r="T23" s="346"/>
      <c r="U23" s="352"/>
      <c r="V23" s="346"/>
      <c r="W23" s="346"/>
      <c r="X23" s="352"/>
      <c r="Y23" s="346"/>
      <c r="Z23" s="352"/>
      <c r="AA23" s="346"/>
      <c r="AB23" s="346"/>
      <c r="AC23" s="352"/>
      <c r="AD23" s="346"/>
      <c r="AE23" s="346"/>
      <c r="AF23" s="352"/>
      <c r="AG23" s="353"/>
      <c r="AH23" s="352"/>
      <c r="AI23" s="346"/>
    </row>
    <row r="24" spans="1:35">
      <c r="A24" s="347" t="s">
        <v>511</v>
      </c>
      <c r="B24" s="330" t="s">
        <v>22</v>
      </c>
      <c r="C24" s="387">
        <v>470000</v>
      </c>
      <c r="D24" s="385"/>
      <c r="E24" s="814">
        <v>470000</v>
      </c>
      <c r="F24" s="385"/>
      <c r="G24" s="387">
        <v>488000</v>
      </c>
      <c r="H24" s="345"/>
      <c r="I24" s="349">
        <v>486500</v>
      </c>
      <c r="J24" s="345"/>
      <c r="K24" s="349">
        <f t="shared" si="0"/>
        <v>-1500</v>
      </c>
      <c r="L24" s="345"/>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row>
    <row r="25" spans="1:35">
      <c r="A25" s="347" t="s">
        <v>553</v>
      </c>
      <c r="B25" s="330" t="s">
        <v>22</v>
      </c>
      <c r="C25" s="388">
        <v>73000</v>
      </c>
      <c r="D25" s="385"/>
      <c r="E25" s="388">
        <v>73000</v>
      </c>
      <c r="F25" s="385"/>
      <c r="G25" s="388">
        <v>73000</v>
      </c>
      <c r="H25" s="345"/>
      <c r="I25" s="349">
        <v>73200</v>
      </c>
      <c r="J25" s="345"/>
      <c r="K25" s="349">
        <f t="shared" si="0"/>
        <v>200</v>
      </c>
      <c r="L25" s="345"/>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row>
    <row r="26" spans="1:35">
      <c r="A26" s="347" t="s">
        <v>512</v>
      </c>
      <c r="B26" s="330" t="s">
        <v>22</v>
      </c>
      <c r="C26" s="390">
        <v>3897000</v>
      </c>
      <c r="D26" s="385"/>
      <c r="E26" s="815">
        <v>3888000</v>
      </c>
      <c r="F26" s="385"/>
      <c r="G26" s="390">
        <v>4121000</v>
      </c>
      <c r="H26" s="345"/>
      <c r="I26" s="351">
        <v>4006600</v>
      </c>
      <c r="J26" s="345"/>
      <c r="K26" s="349">
        <f>ROUND(SUM(I26)-SUM(G26),1)</f>
        <v>-114400</v>
      </c>
      <c r="L26" s="345"/>
      <c r="M26" s="346"/>
      <c r="N26" s="352"/>
      <c r="O26" s="352"/>
      <c r="P26" s="352"/>
      <c r="Q26" s="346"/>
      <c r="R26" s="352"/>
      <c r="S26" s="346"/>
      <c r="T26" s="346"/>
      <c r="U26" s="346"/>
      <c r="V26" s="352"/>
      <c r="W26" s="352"/>
      <c r="X26" s="346"/>
      <c r="Y26" s="352"/>
      <c r="Z26" s="346"/>
      <c r="AA26" s="346"/>
      <c r="AB26" s="346"/>
      <c r="AC26" s="346"/>
      <c r="AD26" s="352"/>
      <c r="AE26" s="352"/>
      <c r="AF26" s="346"/>
      <c r="AG26" s="352"/>
      <c r="AH26" s="346"/>
      <c r="AI26" s="346"/>
    </row>
    <row r="27" spans="1:35">
      <c r="A27" s="357" t="s">
        <v>513</v>
      </c>
      <c r="B27" s="330" t="s">
        <v>22</v>
      </c>
      <c r="C27" s="394">
        <f>ROUND(SUM(C20:C26),1)</f>
        <v>23500000</v>
      </c>
      <c r="D27" s="380"/>
      <c r="E27" s="816">
        <f>ROUND(SUM(E20:E26),1)</f>
        <v>23490000</v>
      </c>
      <c r="F27" s="380"/>
      <c r="G27" s="394">
        <f>ROUND(SUM(G20:G26),1)</f>
        <v>23703000</v>
      </c>
      <c r="H27" s="335"/>
      <c r="I27" s="358">
        <f>ROUND(SUM(I20:I26),1)</f>
        <v>23616600</v>
      </c>
      <c r="J27" s="335"/>
      <c r="K27" s="358">
        <f>ROUND(SUM(K20:K26),1)</f>
        <v>-86400</v>
      </c>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row>
    <row r="28" spans="1:35">
      <c r="A28" s="330"/>
      <c r="B28" s="330"/>
      <c r="C28" s="395"/>
      <c r="D28" s="385"/>
      <c r="E28" s="814"/>
      <c r="F28" s="385"/>
      <c r="G28" s="395"/>
      <c r="H28" s="345"/>
      <c r="I28" s="360"/>
      <c r="J28" s="345"/>
      <c r="K28" s="360"/>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row>
    <row r="29" spans="1:35">
      <c r="A29" s="344" t="s">
        <v>6</v>
      </c>
      <c r="B29" s="330"/>
      <c r="C29" s="387"/>
      <c r="D29" s="385"/>
      <c r="E29" s="814"/>
      <c r="F29" s="385"/>
      <c r="G29" s="387"/>
      <c r="H29" s="345"/>
      <c r="I29" s="349"/>
      <c r="J29" s="345"/>
      <c r="K29" s="349"/>
      <c r="L29" s="345"/>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row>
    <row r="30" spans="1:35">
      <c r="A30" s="347" t="s">
        <v>1341</v>
      </c>
      <c r="B30" s="330" t="s">
        <v>22</v>
      </c>
      <c r="C30" s="388">
        <v>44000</v>
      </c>
      <c r="D30" s="385"/>
      <c r="E30" s="388">
        <v>44000</v>
      </c>
      <c r="F30" s="385"/>
      <c r="G30" s="388">
        <v>44000</v>
      </c>
      <c r="H30" s="345"/>
      <c r="I30" s="355">
        <v>36600</v>
      </c>
      <c r="J30" s="345"/>
      <c r="K30" s="349">
        <f>ROUND(SUM(I30)-SUM(G30),1)</f>
        <v>-7400</v>
      </c>
      <c r="L30" s="345"/>
      <c r="M30" s="346"/>
      <c r="N30" s="352"/>
      <c r="O30" s="352"/>
      <c r="P30" s="352"/>
      <c r="Q30" s="346"/>
      <c r="R30" s="352"/>
      <c r="S30" s="346"/>
      <c r="T30" s="346"/>
      <c r="U30" s="346"/>
      <c r="V30" s="352"/>
      <c r="W30" s="352"/>
      <c r="X30" s="346"/>
      <c r="Y30" s="352"/>
      <c r="Z30" s="346"/>
      <c r="AA30" s="361"/>
      <c r="AB30" s="346"/>
      <c r="AC30" s="346"/>
      <c r="AD30" s="361"/>
      <c r="AE30" s="361"/>
      <c r="AF30" s="346"/>
      <c r="AG30" s="361"/>
      <c r="AH30" s="346"/>
      <c r="AI30" s="361"/>
    </row>
    <row r="31" spans="1:35">
      <c r="A31" s="347" t="s">
        <v>514</v>
      </c>
      <c r="B31" s="330" t="s">
        <v>22</v>
      </c>
      <c r="C31" s="388">
        <v>5122000</v>
      </c>
      <c r="D31" s="385"/>
      <c r="E31" s="388">
        <v>5101000</v>
      </c>
      <c r="F31" s="385"/>
      <c r="G31" s="388">
        <v>5452000</v>
      </c>
      <c r="H31" s="345"/>
      <c r="I31" s="355">
        <v>5598500</v>
      </c>
      <c r="J31" s="345"/>
      <c r="K31" s="349">
        <f>ROUND(SUM(I31)-SUM(G31),1)</f>
        <v>146500</v>
      </c>
      <c r="L31" s="345"/>
      <c r="M31" s="346"/>
      <c r="N31" s="361"/>
      <c r="O31" s="361"/>
      <c r="P31" s="361"/>
      <c r="Q31" s="346"/>
      <c r="R31" s="361"/>
      <c r="S31" s="346"/>
      <c r="T31" s="361"/>
      <c r="U31" s="346"/>
      <c r="V31" s="352"/>
      <c r="W31" s="352"/>
      <c r="X31" s="346"/>
      <c r="Y31" s="352"/>
      <c r="Z31" s="346"/>
      <c r="AA31" s="346"/>
      <c r="AB31" s="346"/>
      <c r="AC31" s="346"/>
      <c r="AD31" s="361"/>
      <c r="AE31" s="361"/>
      <c r="AF31" s="346"/>
      <c r="AG31" s="361"/>
      <c r="AH31" s="346"/>
      <c r="AI31" s="361"/>
    </row>
    <row r="32" spans="1:35">
      <c r="A32" s="347" t="s">
        <v>515</v>
      </c>
      <c r="B32" s="330" t="s">
        <v>22</v>
      </c>
      <c r="C32" s="390">
        <v>18251000</v>
      </c>
      <c r="D32" s="385"/>
      <c r="E32" s="817">
        <v>18262000</v>
      </c>
      <c r="F32" s="385"/>
      <c r="G32" s="390">
        <v>18123000</v>
      </c>
      <c r="H32" s="345"/>
      <c r="I32" s="351">
        <v>17940500</v>
      </c>
      <c r="J32" s="345"/>
      <c r="K32" s="349">
        <f>ROUND(SUM(I32)-SUM(G32),1)</f>
        <v>-182500</v>
      </c>
      <c r="L32" s="346"/>
      <c r="M32" s="332"/>
      <c r="N32" s="352"/>
      <c r="O32" s="352"/>
      <c r="P32" s="352"/>
      <c r="Q32" s="346"/>
      <c r="R32" s="352"/>
      <c r="S32" s="346"/>
      <c r="T32" s="346"/>
      <c r="U32" s="346"/>
      <c r="V32" s="352"/>
      <c r="W32" s="352"/>
      <c r="X32" s="346"/>
      <c r="Y32" s="352"/>
      <c r="Z32" s="346"/>
      <c r="AA32" s="346"/>
      <c r="AB32" s="346"/>
      <c r="AC32" s="346"/>
      <c r="AD32" s="352"/>
      <c r="AE32" s="352"/>
      <c r="AF32" s="346"/>
      <c r="AG32" s="352"/>
      <c r="AH32" s="346"/>
      <c r="AI32" s="346"/>
    </row>
    <row r="33" spans="1:35">
      <c r="A33" s="357" t="s">
        <v>1340</v>
      </c>
      <c r="B33" s="330" t="s">
        <v>22</v>
      </c>
      <c r="C33" s="394">
        <f>ROUND(SUM(C30:C32),1)</f>
        <v>23417000</v>
      </c>
      <c r="D33" s="380"/>
      <c r="E33" s="818">
        <f>ROUND(SUM(E30:E32),1)</f>
        <v>23407000</v>
      </c>
      <c r="F33" s="380"/>
      <c r="G33" s="394">
        <f>ROUND(SUM(G30:G32),1)</f>
        <v>23619000</v>
      </c>
      <c r="H33" s="335"/>
      <c r="I33" s="358">
        <f>ROUND(SUM(I30:I32),1)</f>
        <v>23575600</v>
      </c>
      <c r="J33" s="335"/>
      <c r="K33" s="358">
        <f>ROUND(SUM(K30:K32),1)</f>
        <v>-43400</v>
      </c>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row>
    <row r="34" spans="1:35">
      <c r="A34" s="330"/>
      <c r="B34" s="330"/>
      <c r="C34" s="360"/>
      <c r="D34" s="345"/>
      <c r="E34" s="354"/>
      <c r="F34" s="385"/>
      <c r="G34" s="395"/>
      <c r="H34" s="345"/>
      <c r="I34" s="360"/>
      <c r="J34" s="345"/>
      <c r="K34" s="360"/>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row>
    <row r="35" spans="1:35">
      <c r="A35" s="64" t="s">
        <v>112</v>
      </c>
      <c r="B35" s="330"/>
      <c r="C35" s="349"/>
      <c r="D35" s="345"/>
      <c r="E35" s="354"/>
      <c r="F35" s="385"/>
      <c r="G35" s="387"/>
      <c r="H35" s="345"/>
      <c r="I35" s="349"/>
      <c r="J35" s="345"/>
      <c r="K35" s="349"/>
      <c r="L35" s="345"/>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row>
    <row r="36" spans="1:35">
      <c r="A36" s="96" t="s">
        <v>527</v>
      </c>
      <c r="B36" s="362" t="s">
        <v>22</v>
      </c>
      <c r="C36" s="363">
        <f>ROUND(SUM(C27-C33),1)</f>
        <v>83000</v>
      </c>
      <c r="D36" s="364"/>
      <c r="E36" s="363">
        <f>ROUND(SUM(E27-E33),1)</f>
        <v>83000</v>
      </c>
      <c r="F36" s="819"/>
      <c r="G36" s="402">
        <f>ROUND(SUM(G27-G33),1)</f>
        <v>84000</v>
      </c>
      <c r="H36" s="364"/>
      <c r="I36" s="363">
        <f>ROUND(SUM(I27-I33),1)</f>
        <v>41000</v>
      </c>
      <c r="J36" s="364"/>
      <c r="K36" s="363">
        <f>ROUND(SUM(K27-K33),1)</f>
        <v>-43000</v>
      </c>
      <c r="L36" s="332"/>
      <c r="M36" s="365"/>
      <c r="N36" s="332"/>
      <c r="O36" s="365"/>
      <c r="P36" s="332"/>
      <c r="Q36" s="365"/>
      <c r="R36" s="332"/>
      <c r="S36" s="365"/>
      <c r="T36" s="332"/>
      <c r="U36" s="365"/>
      <c r="V36" s="332"/>
      <c r="W36" s="332"/>
      <c r="X36" s="365"/>
      <c r="Y36" s="332"/>
      <c r="Z36" s="365"/>
      <c r="AA36" s="332"/>
      <c r="AB36" s="332"/>
      <c r="AC36" s="365"/>
      <c r="AD36" s="332"/>
      <c r="AE36" s="332"/>
      <c r="AF36" s="365"/>
      <c r="AG36" s="332"/>
      <c r="AH36" s="365"/>
      <c r="AI36" s="332"/>
    </row>
    <row r="37" spans="1:35">
      <c r="C37" s="367"/>
      <c r="D37" s="368"/>
      <c r="E37" s="367"/>
      <c r="F37" s="405"/>
      <c r="G37" s="820"/>
      <c r="I37" s="367"/>
      <c r="K37" s="367"/>
      <c r="L37" s="332"/>
      <c r="M37" s="319"/>
      <c r="Q37" s="319"/>
      <c r="R37" s="319"/>
      <c r="S37" s="319"/>
      <c r="T37" s="319"/>
    </row>
    <row r="38" spans="1:35" ht="24" customHeight="1">
      <c r="A38" s="357" t="s">
        <v>1201</v>
      </c>
      <c r="B38" s="369" t="s">
        <v>22</v>
      </c>
      <c r="C38" s="363">
        <v>118000</v>
      </c>
      <c r="D38" s="368"/>
      <c r="E38" s="370">
        <v>118000</v>
      </c>
      <c r="F38" s="368"/>
      <c r="G38" s="363">
        <v>118000</v>
      </c>
      <c r="I38" s="363">
        <v>118700</v>
      </c>
      <c r="K38" s="371">
        <f>SUM(I38)-SUM(G38)</f>
        <v>700</v>
      </c>
      <c r="L38" s="332"/>
      <c r="M38" s="372"/>
      <c r="N38" s="332"/>
      <c r="P38" s="332"/>
      <c r="Q38" s="319"/>
      <c r="R38" s="332"/>
      <c r="S38" s="319"/>
      <c r="T38" s="332"/>
    </row>
    <row r="39" spans="1:35" ht="24.75" customHeight="1" thickBot="1">
      <c r="A39" s="357" t="s">
        <v>1342</v>
      </c>
      <c r="B39" s="373" t="s">
        <v>22</v>
      </c>
      <c r="C39" s="446">
        <f>ROUND(SUM(C36:C38),1)</f>
        <v>201000</v>
      </c>
      <c r="D39" s="373"/>
      <c r="E39" s="446">
        <f>ROUND(SUM(E36:E38),1)</f>
        <v>201000</v>
      </c>
      <c r="F39" s="373"/>
      <c r="G39" s="446">
        <f>ROUND(SUM(G36:G38),1)</f>
        <v>202000</v>
      </c>
      <c r="H39" s="373"/>
      <c r="I39" s="446">
        <f>ROUND(SUM(I36:I38),1)</f>
        <v>159700</v>
      </c>
      <c r="J39" s="373"/>
      <c r="K39" s="446">
        <f>ROUND(SUM(K36:K38),1)</f>
        <v>-42300</v>
      </c>
      <c r="L39" s="332"/>
      <c r="M39" s="374"/>
      <c r="N39" s="332"/>
      <c r="O39" s="365"/>
      <c r="P39" s="332"/>
      <c r="Q39" s="365"/>
      <c r="R39" s="332"/>
      <c r="S39" s="365"/>
      <c r="T39" s="332"/>
    </row>
    <row r="40" spans="1:35" ht="16" thickTop="1">
      <c r="A40" s="327"/>
      <c r="B40" s="369"/>
      <c r="C40" s="375"/>
      <c r="I40" s="319"/>
      <c r="L40" s="319"/>
      <c r="M40" s="319"/>
      <c r="Q40" s="319"/>
      <c r="R40" s="319"/>
      <c r="S40" s="319"/>
      <c r="T40" s="319"/>
    </row>
    <row r="41" spans="1:35">
      <c r="A41" s="1044" t="s">
        <v>1360</v>
      </c>
      <c r="I41" s="368" t="s">
        <v>22</v>
      </c>
      <c r="L41" s="319"/>
      <c r="M41" s="319"/>
      <c r="Q41" s="319"/>
      <c r="R41" s="319"/>
      <c r="S41" s="319"/>
      <c r="T41" s="319"/>
    </row>
    <row r="42" spans="1:35">
      <c r="L42" s="319"/>
      <c r="M42" s="319"/>
    </row>
    <row r="43" spans="1:35">
      <c r="L43" s="319"/>
      <c r="M43" s="319"/>
    </row>
    <row r="44" spans="1:35">
      <c r="L44" s="319"/>
      <c r="M44" s="319"/>
    </row>
    <row r="45" spans="1:35">
      <c r="L45" s="319"/>
      <c r="M45" s="319"/>
    </row>
    <row r="46" spans="1:35">
      <c r="L46" s="319"/>
      <c r="M46" s="319"/>
    </row>
    <row r="47" spans="1:35">
      <c r="L47" s="319"/>
      <c r="M47" s="319"/>
    </row>
    <row r="48" spans="1:35">
      <c r="M48" s="319"/>
    </row>
  </sheetData>
  <mergeCells count="2">
    <mergeCell ref="C13:K13"/>
    <mergeCell ref="C16:G16"/>
  </mergeCells>
  <hyperlinks>
    <hyperlink ref="A41" location="'Footnotes 1 - 11'!A1" display="See Accompanying Footnotes"/>
  </hyperlinks>
  <pageMargins left="1" right="0.46" top="0.65" bottom="0.25" header="0.5" footer="0.25"/>
  <pageSetup scale="73" orientation="landscape"/>
  <headerFooter scaleWithDoc="0">
    <oddFooter>&amp;R&amp;8 16</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6"/>
  <sheetViews>
    <sheetView showGridLines="0" zoomScale="80" zoomScaleNormal="80" zoomScalePageLayoutView="80" workbookViewId="0"/>
  </sheetViews>
  <sheetFormatPr baseColWidth="10" defaultColWidth="8.7109375" defaultRowHeight="15" x14ac:dyDescent="0"/>
  <cols>
    <col min="1" max="1" width="51" style="366" customWidth="1"/>
    <col min="2" max="2" width="2.140625" style="366" customWidth="1"/>
    <col min="3" max="3" width="14.140625" style="319" customWidth="1"/>
    <col min="4" max="4" width="2" style="319" customWidth="1"/>
    <col min="5" max="5" width="14.85546875" style="319" customWidth="1"/>
    <col min="6" max="6" width="2" style="319" customWidth="1"/>
    <col min="7" max="7" width="14.85546875" style="319" customWidth="1"/>
    <col min="8" max="8" width="2.140625" style="368" customWidth="1"/>
    <col min="9" max="9" width="14.85546875" style="368" customWidth="1"/>
    <col min="10" max="10" width="2.42578125" style="368" customWidth="1"/>
    <col min="11" max="11" width="14.85546875" style="368" customWidth="1"/>
    <col min="12" max="12" width="0.85546875" style="368" customWidth="1"/>
    <col min="13" max="13" width="12.5703125" style="368" customWidth="1"/>
    <col min="14" max="14" width="14.85546875" style="368" customWidth="1"/>
    <col min="15" max="16" width="3.5703125" style="368" customWidth="1"/>
    <col min="17" max="17" width="12.42578125" style="319" customWidth="1"/>
    <col min="18" max="18" width="2.140625" style="319" customWidth="1"/>
    <col min="19" max="19" width="12.5703125" style="319" customWidth="1"/>
    <col min="20" max="20" width="2.140625" style="368" customWidth="1"/>
    <col min="21" max="21" width="12.5703125" style="368" customWidth="1"/>
    <col min="22" max="22" width="2.140625" style="368" customWidth="1"/>
    <col min="23" max="23" width="12.5703125" style="368" customWidth="1"/>
    <col min="24" max="24" width="2" style="319" customWidth="1"/>
    <col min="25" max="25" width="11.85546875" style="319" customWidth="1"/>
    <col min="26" max="26" width="11.42578125" style="319" customWidth="1"/>
    <col min="27" max="27" width="1.85546875" style="319" customWidth="1"/>
    <col min="28" max="28" width="11.5703125" style="319" customWidth="1"/>
    <col min="29" max="29" width="2.140625" style="319" customWidth="1"/>
    <col min="30" max="30" width="11.42578125" style="319" customWidth="1"/>
    <col min="31" max="31" width="0.5703125" style="319" customWidth="1"/>
    <col min="32" max="32" width="2.42578125" style="319" customWidth="1"/>
    <col min="33" max="33" width="10.5703125" style="319" customWidth="1"/>
    <col min="34" max="34" width="11.140625" style="319" customWidth="1"/>
    <col min="35" max="35" width="2.140625" style="319" customWidth="1"/>
    <col min="36" max="36" width="11.140625" style="319" customWidth="1"/>
    <col min="37" max="37" width="2.140625" style="319" customWidth="1"/>
    <col min="38" max="38" width="12.42578125" style="319" customWidth="1"/>
    <col min="39" max="43" width="8.7109375" style="319"/>
    <col min="44" max="44" width="8.7109375" style="368"/>
    <col min="45" max="257" width="8.7109375" style="366"/>
    <col min="258" max="258" width="51" style="366" customWidth="1"/>
    <col min="259" max="259" width="2.140625" style="366" customWidth="1"/>
    <col min="260" max="260" width="14.140625" style="366" customWidth="1"/>
    <col min="261" max="262" width="8.85546875" style="366" customWidth="1"/>
    <col min="263" max="263" width="2" style="366" customWidth="1"/>
    <col min="264" max="264" width="14.85546875" style="366" customWidth="1"/>
    <col min="265" max="265" width="2" style="366" customWidth="1"/>
    <col min="266" max="266" width="14.85546875" style="366" customWidth="1"/>
    <col min="267" max="267" width="2.140625" style="366" customWidth="1"/>
    <col min="268" max="268" width="14.85546875" style="366" customWidth="1"/>
    <col min="269" max="269" width="2.140625" style="366" customWidth="1"/>
    <col min="270" max="270" width="14.85546875" style="366" customWidth="1"/>
    <col min="271" max="272" width="3.5703125" style="366" customWidth="1"/>
    <col min="273" max="273" width="12.42578125" style="366" customWidth="1"/>
    <col min="274" max="274" width="2.140625" style="366" customWidth="1"/>
    <col min="275" max="275" width="12.5703125" style="366" customWidth="1"/>
    <col min="276" max="276" width="2.140625" style="366" customWidth="1"/>
    <col min="277" max="277" width="12.5703125" style="366" customWidth="1"/>
    <col min="278" max="278" width="2.140625" style="366" customWidth="1"/>
    <col min="279" max="279" width="12.5703125" style="366" customWidth="1"/>
    <col min="280" max="280" width="2" style="366" customWidth="1"/>
    <col min="281" max="281" width="11.85546875" style="366" customWidth="1"/>
    <col min="282" max="282" width="11.42578125" style="366" customWidth="1"/>
    <col min="283" max="283" width="1.85546875" style="366" customWidth="1"/>
    <col min="284" max="284" width="11.5703125" style="366" customWidth="1"/>
    <col min="285" max="285" width="2.140625" style="366" customWidth="1"/>
    <col min="286" max="286" width="11.42578125" style="366" customWidth="1"/>
    <col min="287" max="287" width="0.5703125" style="366" customWidth="1"/>
    <col min="288" max="288" width="2.42578125" style="366" customWidth="1"/>
    <col min="289" max="289" width="10.5703125" style="366" customWidth="1"/>
    <col min="290" max="290" width="11.140625" style="366" customWidth="1"/>
    <col min="291" max="291" width="2.140625" style="366" customWidth="1"/>
    <col min="292" max="292" width="11.140625" style="366" customWidth="1"/>
    <col min="293" max="293" width="2.140625" style="366" customWidth="1"/>
    <col min="294" max="294" width="12.42578125" style="366" customWidth="1"/>
    <col min="295" max="513" width="8.7109375" style="366"/>
    <col min="514" max="514" width="51" style="366" customWidth="1"/>
    <col min="515" max="515" width="2.140625" style="366" customWidth="1"/>
    <col min="516" max="516" width="14.140625" style="366" customWidth="1"/>
    <col min="517" max="518" width="8.85546875" style="366" customWidth="1"/>
    <col min="519" max="519" width="2" style="366" customWidth="1"/>
    <col min="520" max="520" width="14.85546875" style="366" customWidth="1"/>
    <col min="521" max="521" width="2" style="366" customWidth="1"/>
    <col min="522" max="522" width="14.85546875" style="366" customWidth="1"/>
    <col min="523" max="523" width="2.140625" style="366" customWidth="1"/>
    <col min="524" max="524" width="14.85546875" style="366" customWidth="1"/>
    <col min="525" max="525" width="2.140625" style="366" customWidth="1"/>
    <col min="526" max="526" width="14.85546875" style="366" customWidth="1"/>
    <col min="527" max="528" width="3.5703125" style="366" customWidth="1"/>
    <col min="529" max="529" width="12.42578125" style="366" customWidth="1"/>
    <col min="530" max="530" width="2.140625" style="366" customWidth="1"/>
    <col min="531" max="531" width="12.5703125" style="366" customWidth="1"/>
    <col min="532" max="532" width="2.140625" style="366" customWidth="1"/>
    <col min="533" max="533" width="12.5703125" style="366" customWidth="1"/>
    <col min="534" max="534" width="2.140625" style="366" customWidth="1"/>
    <col min="535" max="535" width="12.5703125" style="366" customWidth="1"/>
    <col min="536" max="536" width="2" style="366" customWidth="1"/>
    <col min="537" max="537" width="11.85546875" style="366" customWidth="1"/>
    <col min="538" max="538" width="11.42578125" style="366" customWidth="1"/>
    <col min="539" max="539" width="1.85546875" style="366" customWidth="1"/>
    <col min="540" max="540" width="11.5703125" style="366" customWidth="1"/>
    <col min="541" max="541" width="2.140625" style="366" customWidth="1"/>
    <col min="542" max="542" width="11.42578125" style="366" customWidth="1"/>
    <col min="543" max="543" width="0.5703125" style="366" customWidth="1"/>
    <col min="544" max="544" width="2.42578125" style="366" customWidth="1"/>
    <col min="545" max="545" width="10.5703125" style="366" customWidth="1"/>
    <col min="546" max="546" width="11.140625" style="366" customWidth="1"/>
    <col min="547" max="547" width="2.140625" style="366" customWidth="1"/>
    <col min="548" max="548" width="11.140625" style="366" customWidth="1"/>
    <col min="549" max="549" width="2.140625" style="366" customWidth="1"/>
    <col min="550" max="550" width="12.42578125" style="366" customWidth="1"/>
    <col min="551" max="769" width="8.7109375" style="366"/>
    <col min="770" max="770" width="51" style="366" customWidth="1"/>
    <col min="771" max="771" width="2.140625" style="366" customWidth="1"/>
    <col min="772" max="772" width="14.140625" style="366" customWidth="1"/>
    <col min="773" max="774" width="8.85546875" style="366" customWidth="1"/>
    <col min="775" max="775" width="2" style="366" customWidth="1"/>
    <col min="776" max="776" width="14.85546875" style="366" customWidth="1"/>
    <col min="777" max="777" width="2" style="366" customWidth="1"/>
    <col min="778" max="778" width="14.85546875" style="366" customWidth="1"/>
    <col min="779" max="779" width="2.140625" style="366" customWidth="1"/>
    <col min="780" max="780" width="14.85546875" style="366" customWidth="1"/>
    <col min="781" max="781" width="2.140625" style="366" customWidth="1"/>
    <col min="782" max="782" width="14.85546875" style="366" customWidth="1"/>
    <col min="783" max="784" width="3.5703125" style="366" customWidth="1"/>
    <col min="785" max="785" width="12.42578125" style="366" customWidth="1"/>
    <col min="786" max="786" width="2.140625" style="366" customWidth="1"/>
    <col min="787" max="787" width="12.5703125" style="366" customWidth="1"/>
    <col min="788" max="788" width="2.140625" style="366" customWidth="1"/>
    <col min="789" max="789" width="12.5703125" style="366" customWidth="1"/>
    <col min="790" max="790" width="2.140625" style="366" customWidth="1"/>
    <col min="791" max="791" width="12.5703125" style="366" customWidth="1"/>
    <col min="792" max="792" width="2" style="366" customWidth="1"/>
    <col min="793" max="793" width="11.85546875" style="366" customWidth="1"/>
    <col min="794" max="794" width="11.42578125" style="366" customWidth="1"/>
    <col min="795" max="795" width="1.85546875" style="366" customWidth="1"/>
    <col min="796" max="796" width="11.5703125" style="366" customWidth="1"/>
    <col min="797" max="797" width="2.140625" style="366" customWidth="1"/>
    <col min="798" max="798" width="11.42578125" style="366" customWidth="1"/>
    <col min="799" max="799" width="0.5703125" style="366" customWidth="1"/>
    <col min="800" max="800" width="2.42578125" style="366" customWidth="1"/>
    <col min="801" max="801" width="10.5703125" style="366" customWidth="1"/>
    <col min="802" max="802" width="11.140625" style="366" customWidth="1"/>
    <col min="803" max="803" width="2.140625" style="366" customWidth="1"/>
    <col min="804" max="804" width="11.140625" style="366" customWidth="1"/>
    <col min="805" max="805" width="2.140625" style="366" customWidth="1"/>
    <col min="806" max="806" width="12.42578125" style="366" customWidth="1"/>
    <col min="807" max="1025" width="8.7109375" style="366"/>
    <col min="1026" max="1026" width="51" style="366" customWidth="1"/>
    <col min="1027" max="1027" width="2.140625" style="366" customWidth="1"/>
    <col min="1028" max="1028" width="14.140625" style="366" customWidth="1"/>
    <col min="1029" max="1030" width="8.85546875" style="366" customWidth="1"/>
    <col min="1031" max="1031" width="2" style="366" customWidth="1"/>
    <col min="1032" max="1032" width="14.85546875" style="366" customWidth="1"/>
    <col min="1033" max="1033" width="2" style="366" customWidth="1"/>
    <col min="1034" max="1034" width="14.85546875" style="366" customWidth="1"/>
    <col min="1035" max="1035" width="2.140625" style="366" customWidth="1"/>
    <col min="1036" max="1036" width="14.85546875" style="366" customWidth="1"/>
    <col min="1037" max="1037" width="2.140625" style="366" customWidth="1"/>
    <col min="1038" max="1038" width="14.85546875" style="366" customWidth="1"/>
    <col min="1039" max="1040" width="3.5703125" style="366" customWidth="1"/>
    <col min="1041" max="1041" width="12.42578125" style="366" customWidth="1"/>
    <col min="1042" max="1042" width="2.140625" style="366" customWidth="1"/>
    <col min="1043" max="1043" width="12.5703125" style="366" customWidth="1"/>
    <col min="1044" max="1044" width="2.140625" style="366" customWidth="1"/>
    <col min="1045" max="1045" width="12.5703125" style="366" customWidth="1"/>
    <col min="1046" max="1046" width="2.140625" style="366" customWidth="1"/>
    <col min="1047" max="1047" width="12.5703125" style="366" customWidth="1"/>
    <col min="1048" max="1048" width="2" style="366" customWidth="1"/>
    <col min="1049" max="1049" width="11.85546875" style="366" customWidth="1"/>
    <col min="1050" max="1050" width="11.42578125" style="366" customWidth="1"/>
    <col min="1051" max="1051" width="1.85546875" style="366" customWidth="1"/>
    <col min="1052" max="1052" width="11.5703125" style="366" customWidth="1"/>
    <col min="1053" max="1053" width="2.140625" style="366" customWidth="1"/>
    <col min="1054" max="1054" width="11.42578125" style="366" customWidth="1"/>
    <col min="1055" max="1055" width="0.5703125" style="366" customWidth="1"/>
    <col min="1056" max="1056" width="2.42578125" style="366" customWidth="1"/>
    <col min="1057" max="1057" width="10.5703125" style="366" customWidth="1"/>
    <col min="1058" max="1058" width="11.140625" style="366" customWidth="1"/>
    <col min="1059" max="1059" width="2.140625" style="366" customWidth="1"/>
    <col min="1060" max="1060" width="11.140625" style="366" customWidth="1"/>
    <col min="1061" max="1061" width="2.140625" style="366" customWidth="1"/>
    <col min="1062" max="1062" width="12.42578125" style="366" customWidth="1"/>
    <col min="1063" max="1281" width="8.7109375" style="366"/>
    <col min="1282" max="1282" width="51" style="366" customWidth="1"/>
    <col min="1283" max="1283" width="2.140625" style="366" customWidth="1"/>
    <col min="1284" max="1284" width="14.140625" style="366" customWidth="1"/>
    <col min="1285" max="1286" width="8.85546875" style="366" customWidth="1"/>
    <col min="1287" max="1287" width="2" style="366" customWidth="1"/>
    <col min="1288" max="1288" width="14.85546875" style="366" customWidth="1"/>
    <col min="1289" max="1289" width="2" style="366" customWidth="1"/>
    <col min="1290" max="1290" width="14.85546875" style="366" customWidth="1"/>
    <col min="1291" max="1291" width="2.140625" style="366" customWidth="1"/>
    <col min="1292" max="1292" width="14.85546875" style="366" customWidth="1"/>
    <col min="1293" max="1293" width="2.140625" style="366" customWidth="1"/>
    <col min="1294" max="1294" width="14.85546875" style="366" customWidth="1"/>
    <col min="1295" max="1296" width="3.5703125" style="366" customWidth="1"/>
    <col min="1297" max="1297" width="12.42578125" style="366" customWidth="1"/>
    <col min="1298" max="1298" width="2.140625" style="366" customWidth="1"/>
    <col min="1299" max="1299" width="12.5703125" style="366" customWidth="1"/>
    <col min="1300" max="1300" width="2.140625" style="366" customWidth="1"/>
    <col min="1301" max="1301" width="12.5703125" style="366" customWidth="1"/>
    <col min="1302" max="1302" width="2.140625" style="366" customWidth="1"/>
    <col min="1303" max="1303" width="12.5703125" style="366" customWidth="1"/>
    <col min="1304" max="1304" width="2" style="366" customWidth="1"/>
    <col min="1305" max="1305" width="11.85546875" style="366" customWidth="1"/>
    <col min="1306" max="1306" width="11.42578125" style="366" customWidth="1"/>
    <col min="1307" max="1307" width="1.85546875" style="366" customWidth="1"/>
    <col min="1308" max="1308" width="11.5703125" style="366" customWidth="1"/>
    <col min="1309" max="1309" width="2.140625" style="366" customWidth="1"/>
    <col min="1310" max="1310" width="11.42578125" style="366" customWidth="1"/>
    <col min="1311" max="1311" width="0.5703125" style="366" customWidth="1"/>
    <col min="1312" max="1312" width="2.42578125" style="366" customWidth="1"/>
    <col min="1313" max="1313" width="10.5703125" style="366" customWidth="1"/>
    <col min="1314" max="1314" width="11.140625" style="366" customWidth="1"/>
    <col min="1315" max="1315" width="2.140625" style="366" customWidth="1"/>
    <col min="1316" max="1316" width="11.140625" style="366" customWidth="1"/>
    <col min="1317" max="1317" width="2.140625" style="366" customWidth="1"/>
    <col min="1318" max="1318" width="12.42578125" style="366" customWidth="1"/>
    <col min="1319" max="1537" width="8.7109375" style="366"/>
    <col min="1538" max="1538" width="51" style="366" customWidth="1"/>
    <col min="1539" max="1539" width="2.140625" style="366" customWidth="1"/>
    <col min="1540" max="1540" width="14.140625" style="366" customWidth="1"/>
    <col min="1541" max="1542" width="8.85546875" style="366" customWidth="1"/>
    <col min="1543" max="1543" width="2" style="366" customWidth="1"/>
    <col min="1544" max="1544" width="14.85546875" style="366" customWidth="1"/>
    <col min="1545" max="1545" width="2" style="366" customWidth="1"/>
    <col min="1546" max="1546" width="14.85546875" style="366" customWidth="1"/>
    <col min="1547" max="1547" width="2.140625" style="366" customWidth="1"/>
    <col min="1548" max="1548" width="14.85546875" style="366" customWidth="1"/>
    <col min="1549" max="1549" width="2.140625" style="366" customWidth="1"/>
    <col min="1550" max="1550" width="14.85546875" style="366" customWidth="1"/>
    <col min="1551" max="1552" width="3.5703125" style="366" customWidth="1"/>
    <col min="1553" max="1553" width="12.42578125" style="366" customWidth="1"/>
    <col min="1554" max="1554" width="2.140625" style="366" customWidth="1"/>
    <col min="1555" max="1555" width="12.5703125" style="366" customWidth="1"/>
    <col min="1556" max="1556" width="2.140625" style="366" customWidth="1"/>
    <col min="1557" max="1557" width="12.5703125" style="366" customWidth="1"/>
    <col min="1558" max="1558" width="2.140625" style="366" customWidth="1"/>
    <col min="1559" max="1559" width="12.5703125" style="366" customWidth="1"/>
    <col min="1560" max="1560" width="2" style="366" customWidth="1"/>
    <col min="1561" max="1561" width="11.85546875" style="366" customWidth="1"/>
    <col min="1562" max="1562" width="11.42578125" style="366" customWidth="1"/>
    <col min="1563" max="1563" width="1.85546875" style="366" customWidth="1"/>
    <col min="1564" max="1564" width="11.5703125" style="366" customWidth="1"/>
    <col min="1565" max="1565" width="2.140625" style="366" customWidth="1"/>
    <col min="1566" max="1566" width="11.42578125" style="366" customWidth="1"/>
    <col min="1567" max="1567" width="0.5703125" style="366" customWidth="1"/>
    <col min="1568" max="1568" width="2.42578125" style="366" customWidth="1"/>
    <col min="1569" max="1569" width="10.5703125" style="366" customWidth="1"/>
    <col min="1570" max="1570" width="11.140625" style="366" customWidth="1"/>
    <col min="1571" max="1571" width="2.140625" style="366" customWidth="1"/>
    <col min="1572" max="1572" width="11.140625" style="366" customWidth="1"/>
    <col min="1573" max="1573" width="2.140625" style="366" customWidth="1"/>
    <col min="1574" max="1574" width="12.42578125" style="366" customWidth="1"/>
    <col min="1575" max="1793" width="8.7109375" style="366"/>
    <col min="1794" max="1794" width="51" style="366" customWidth="1"/>
    <col min="1795" max="1795" width="2.140625" style="366" customWidth="1"/>
    <col min="1796" max="1796" width="14.140625" style="366" customWidth="1"/>
    <col min="1797" max="1798" width="8.85546875" style="366" customWidth="1"/>
    <col min="1799" max="1799" width="2" style="366" customWidth="1"/>
    <col min="1800" max="1800" width="14.85546875" style="366" customWidth="1"/>
    <col min="1801" max="1801" width="2" style="366" customWidth="1"/>
    <col min="1802" max="1802" width="14.85546875" style="366" customWidth="1"/>
    <col min="1803" max="1803" width="2.140625" style="366" customWidth="1"/>
    <col min="1804" max="1804" width="14.85546875" style="366" customWidth="1"/>
    <col min="1805" max="1805" width="2.140625" style="366" customWidth="1"/>
    <col min="1806" max="1806" width="14.85546875" style="366" customWidth="1"/>
    <col min="1807" max="1808" width="3.5703125" style="366" customWidth="1"/>
    <col min="1809" max="1809" width="12.42578125" style="366" customWidth="1"/>
    <col min="1810" max="1810" width="2.140625" style="366" customWidth="1"/>
    <col min="1811" max="1811" width="12.5703125" style="366" customWidth="1"/>
    <col min="1812" max="1812" width="2.140625" style="366" customWidth="1"/>
    <col min="1813" max="1813" width="12.5703125" style="366" customWidth="1"/>
    <col min="1814" max="1814" width="2.140625" style="366" customWidth="1"/>
    <col min="1815" max="1815" width="12.5703125" style="366" customWidth="1"/>
    <col min="1816" max="1816" width="2" style="366" customWidth="1"/>
    <col min="1817" max="1817" width="11.85546875" style="366" customWidth="1"/>
    <col min="1818" max="1818" width="11.42578125" style="366" customWidth="1"/>
    <col min="1819" max="1819" width="1.85546875" style="366" customWidth="1"/>
    <col min="1820" max="1820" width="11.5703125" style="366" customWidth="1"/>
    <col min="1821" max="1821" width="2.140625" style="366" customWidth="1"/>
    <col min="1822" max="1822" width="11.42578125" style="366" customWidth="1"/>
    <col min="1823" max="1823" width="0.5703125" style="366" customWidth="1"/>
    <col min="1824" max="1824" width="2.42578125" style="366" customWidth="1"/>
    <col min="1825" max="1825" width="10.5703125" style="366" customWidth="1"/>
    <col min="1826" max="1826" width="11.140625" style="366" customWidth="1"/>
    <col min="1827" max="1827" width="2.140625" style="366" customWidth="1"/>
    <col min="1828" max="1828" width="11.140625" style="366" customWidth="1"/>
    <col min="1829" max="1829" width="2.140625" style="366" customWidth="1"/>
    <col min="1830" max="1830" width="12.42578125" style="366" customWidth="1"/>
    <col min="1831" max="2049" width="8.7109375" style="366"/>
    <col min="2050" max="2050" width="51" style="366" customWidth="1"/>
    <col min="2051" max="2051" width="2.140625" style="366" customWidth="1"/>
    <col min="2052" max="2052" width="14.140625" style="366" customWidth="1"/>
    <col min="2053" max="2054" width="8.85546875" style="366" customWidth="1"/>
    <col min="2055" max="2055" width="2" style="366" customWidth="1"/>
    <col min="2056" max="2056" width="14.85546875" style="366" customWidth="1"/>
    <col min="2057" max="2057" width="2" style="366" customWidth="1"/>
    <col min="2058" max="2058" width="14.85546875" style="366" customWidth="1"/>
    <col min="2059" max="2059" width="2.140625" style="366" customWidth="1"/>
    <col min="2060" max="2060" width="14.85546875" style="366" customWidth="1"/>
    <col min="2061" max="2061" width="2.140625" style="366" customWidth="1"/>
    <col min="2062" max="2062" width="14.85546875" style="366" customWidth="1"/>
    <col min="2063" max="2064" width="3.5703125" style="366" customWidth="1"/>
    <col min="2065" max="2065" width="12.42578125" style="366" customWidth="1"/>
    <col min="2066" max="2066" width="2.140625" style="366" customWidth="1"/>
    <col min="2067" max="2067" width="12.5703125" style="366" customWidth="1"/>
    <col min="2068" max="2068" width="2.140625" style="366" customWidth="1"/>
    <col min="2069" max="2069" width="12.5703125" style="366" customWidth="1"/>
    <col min="2070" max="2070" width="2.140625" style="366" customWidth="1"/>
    <col min="2071" max="2071" width="12.5703125" style="366" customWidth="1"/>
    <col min="2072" max="2072" width="2" style="366" customWidth="1"/>
    <col min="2073" max="2073" width="11.85546875" style="366" customWidth="1"/>
    <col min="2074" max="2074" width="11.42578125" style="366" customWidth="1"/>
    <col min="2075" max="2075" width="1.85546875" style="366" customWidth="1"/>
    <col min="2076" max="2076" width="11.5703125" style="366" customWidth="1"/>
    <col min="2077" max="2077" width="2.140625" style="366" customWidth="1"/>
    <col min="2078" max="2078" width="11.42578125" style="366" customWidth="1"/>
    <col min="2079" max="2079" width="0.5703125" style="366" customWidth="1"/>
    <col min="2080" max="2080" width="2.42578125" style="366" customWidth="1"/>
    <col min="2081" max="2081" width="10.5703125" style="366" customWidth="1"/>
    <col min="2082" max="2082" width="11.140625" style="366" customWidth="1"/>
    <col min="2083" max="2083" width="2.140625" style="366" customWidth="1"/>
    <col min="2084" max="2084" width="11.140625" style="366" customWidth="1"/>
    <col min="2085" max="2085" width="2.140625" style="366" customWidth="1"/>
    <col min="2086" max="2086" width="12.42578125" style="366" customWidth="1"/>
    <col min="2087" max="2305" width="8.7109375" style="366"/>
    <col min="2306" max="2306" width="51" style="366" customWidth="1"/>
    <col min="2307" max="2307" width="2.140625" style="366" customWidth="1"/>
    <col min="2308" max="2308" width="14.140625" style="366" customWidth="1"/>
    <col min="2309" max="2310" width="8.85546875" style="366" customWidth="1"/>
    <col min="2311" max="2311" width="2" style="366" customWidth="1"/>
    <col min="2312" max="2312" width="14.85546875" style="366" customWidth="1"/>
    <col min="2313" max="2313" width="2" style="366" customWidth="1"/>
    <col min="2314" max="2314" width="14.85546875" style="366" customWidth="1"/>
    <col min="2315" max="2315" width="2.140625" style="366" customWidth="1"/>
    <col min="2316" max="2316" width="14.85546875" style="366" customWidth="1"/>
    <col min="2317" max="2317" width="2.140625" style="366" customWidth="1"/>
    <col min="2318" max="2318" width="14.85546875" style="366" customWidth="1"/>
    <col min="2319" max="2320" width="3.5703125" style="366" customWidth="1"/>
    <col min="2321" max="2321" width="12.42578125" style="366" customWidth="1"/>
    <col min="2322" max="2322" width="2.140625" style="366" customWidth="1"/>
    <col min="2323" max="2323" width="12.5703125" style="366" customWidth="1"/>
    <col min="2324" max="2324" width="2.140625" style="366" customWidth="1"/>
    <col min="2325" max="2325" width="12.5703125" style="366" customWidth="1"/>
    <col min="2326" max="2326" width="2.140625" style="366" customWidth="1"/>
    <col min="2327" max="2327" width="12.5703125" style="366" customWidth="1"/>
    <col min="2328" max="2328" width="2" style="366" customWidth="1"/>
    <col min="2329" max="2329" width="11.85546875" style="366" customWidth="1"/>
    <col min="2330" max="2330" width="11.42578125" style="366" customWidth="1"/>
    <col min="2331" max="2331" width="1.85546875" style="366" customWidth="1"/>
    <col min="2332" max="2332" width="11.5703125" style="366" customWidth="1"/>
    <col min="2333" max="2333" width="2.140625" style="366" customWidth="1"/>
    <col min="2334" max="2334" width="11.42578125" style="366" customWidth="1"/>
    <col min="2335" max="2335" width="0.5703125" style="366" customWidth="1"/>
    <col min="2336" max="2336" width="2.42578125" style="366" customWidth="1"/>
    <col min="2337" max="2337" width="10.5703125" style="366" customWidth="1"/>
    <col min="2338" max="2338" width="11.140625" style="366" customWidth="1"/>
    <col min="2339" max="2339" width="2.140625" style="366" customWidth="1"/>
    <col min="2340" max="2340" width="11.140625" style="366" customWidth="1"/>
    <col min="2341" max="2341" width="2.140625" style="366" customWidth="1"/>
    <col min="2342" max="2342" width="12.42578125" style="366" customWidth="1"/>
    <col min="2343" max="2561" width="8.7109375" style="366"/>
    <col min="2562" max="2562" width="51" style="366" customWidth="1"/>
    <col min="2563" max="2563" width="2.140625" style="366" customWidth="1"/>
    <col min="2564" max="2564" width="14.140625" style="366" customWidth="1"/>
    <col min="2565" max="2566" width="8.85546875" style="366" customWidth="1"/>
    <col min="2567" max="2567" width="2" style="366" customWidth="1"/>
    <col min="2568" max="2568" width="14.85546875" style="366" customWidth="1"/>
    <col min="2569" max="2569" width="2" style="366" customWidth="1"/>
    <col min="2570" max="2570" width="14.85546875" style="366" customWidth="1"/>
    <col min="2571" max="2571" width="2.140625" style="366" customWidth="1"/>
    <col min="2572" max="2572" width="14.85546875" style="366" customWidth="1"/>
    <col min="2573" max="2573" width="2.140625" style="366" customWidth="1"/>
    <col min="2574" max="2574" width="14.85546875" style="366" customWidth="1"/>
    <col min="2575" max="2576" width="3.5703125" style="366" customWidth="1"/>
    <col min="2577" max="2577" width="12.42578125" style="366" customWidth="1"/>
    <col min="2578" max="2578" width="2.140625" style="366" customWidth="1"/>
    <col min="2579" max="2579" width="12.5703125" style="366" customWidth="1"/>
    <col min="2580" max="2580" width="2.140625" style="366" customWidth="1"/>
    <col min="2581" max="2581" width="12.5703125" style="366" customWidth="1"/>
    <col min="2582" max="2582" width="2.140625" style="366" customWidth="1"/>
    <col min="2583" max="2583" width="12.5703125" style="366" customWidth="1"/>
    <col min="2584" max="2584" width="2" style="366" customWidth="1"/>
    <col min="2585" max="2585" width="11.85546875" style="366" customWidth="1"/>
    <col min="2586" max="2586" width="11.42578125" style="366" customWidth="1"/>
    <col min="2587" max="2587" width="1.85546875" style="366" customWidth="1"/>
    <col min="2588" max="2588" width="11.5703125" style="366" customWidth="1"/>
    <col min="2589" max="2589" width="2.140625" style="366" customWidth="1"/>
    <col min="2590" max="2590" width="11.42578125" style="366" customWidth="1"/>
    <col min="2591" max="2591" width="0.5703125" style="366" customWidth="1"/>
    <col min="2592" max="2592" width="2.42578125" style="366" customWidth="1"/>
    <col min="2593" max="2593" width="10.5703125" style="366" customWidth="1"/>
    <col min="2594" max="2594" width="11.140625" style="366" customWidth="1"/>
    <col min="2595" max="2595" width="2.140625" style="366" customWidth="1"/>
    <col min="2596" max="2596" width="11.140625" style="366" customWidth="1"/>
    <col min="2597" max="2597" width="2.140625" style="366" customWidth="1"/>
    <col min="2598" max="2598" width="12.42578125" style="366" customWidth="1"/>
    <col min="2599" max="2817" width="8.7109375" style="366"/>
    <col min="2818" max="2818" width="51" style="366" customWidth="1"/>
    <col min="2819" max="2819" width="2.140625" style="366" customWidth="1"/>
    <col min="2820" max="2820" width="14.140625" style="366" customWidth="1"/>
    <col min="2821" max="2822" width="8.85546875" style="366" customWidth="1"/>
    <col min="2823" max="2823" width="2" style="366" customWidth="1"/>
    <col min="2824" max="2824" width="14.85546875" style="366" customWidth="1"/>
    <col min="2825" max="2825" width="2" style="366" customWidth="1"/>
    <col min="2826" max="2826" width="14.85546875" style="366" customWidth="1"/>
    <col min="2827" max="2827" width="2.140625" style="366" customWidth="1"/>
    <col min="2828" max="2828" width="14.85546875" style="366" customWidth="1"/>
    <col min="2829" max="2829" width="2.140625" style="366" customWidth="1"/>
    <col min="2830" max="2830" width="14.85546875" style="366" customWidth="1"/>
    <col min="2831" max="2832" width="3.5703125" style="366" customWidth="1"/>
    <col min="2833" max="2833" width="12.42578125" style="366" customWidth="1"/>
    <col min="2834" max="2834" width="2.140625" style="366" customWidth="1"/>
    <col min="2835" max="2835" width="12.5703125" style="366" customWidth="1"/>
    <col min="2836" max="2836" width="2.140625" style="366" customWidth="1"/>
    <col min="2837" max="2837" width="12.5703125" style="366" customWidth="1"/>
    <col min="2838" max="2838" width="2.140625" style="366" customWidth="1"/>
    <col min="2839" max="2839" width="12.5703125" style="366" customWidth="1"/>
    <col min="2840" max="2840" width="2" style="366" customWidth="1"/>
    <col min="2841" max="2841" width="11.85546875" style="366" customWidth="1"/>
    <col min="2842" max="2842" width="11.42578125" style="366" customWidth="1"/>
    <col min="2843" max="2843" width="1.85546875" style="366" customWidth="1"/>
    <col min="2844" max="2844" width="11.5703125" style="366" customWidth="1"/>
    <col min="2845" max="2845" width="2.140625" style="366" customWidth="1"/>
    <col min="2846" max="2846" width="11.42578125" style="366" customWidth="1"/>
    <col min="2847" max="2847" width="0.5703125" style="366" customWidth="1"/>
    <col min="2848" max="2848" width="2.42578125" style="366" customWidth="1"/>
    <col min="2849" max="2849" width="10.5703125" style="366" customWidth="1"/>
    <col min="2850" max="2850" width="11.140625" style="366" customWidth="1"/>
    <col min="2851" max="2851" width="2.140625" style="366" customWidth="1"/>
    <col min="2852" max="2852" width="11.140625" style="366" customWidth="1"/>
    <col min="2853" max="2853" width="2.140625" style="366" customWidth="1"/>
    <col min="2854" max="2854" width="12.42578125" style="366" customWidth="1"/>
    <col min="2855" max="3073" width="8.7109375" style="366"/>
    <col min="3074" max="3074" width="51" style="366" customWidth="1"/>
    <col min="3075" max="3075" width="2.140625" style="366" customWidth="1"/>
    <col min="3076" max="3076" width="14.140625" style="366" customWidth="1"/>
    <col min="3077" max="3078" width="8.85546875" style="366" customWidth="1"/>
    <col min="3079" max="3079" width="2" style="366" customWidth="1"/>
    <col min="3080" max="3080" width="14.85546875" style="366" customWidth="1"/>
    <col min="3081" max="3081" width="2" style="366" customWidth="1"/>
    <col min="3082" max="3082" width="14.85546875" style="366" customWidth="1"/>
    <col min="3083" max="3083" width="2.140625" style="366" customWidth="1"/>
    <col min="3084" max="3084" width="14.85546875" style="366" customWidth="1"/>
    <col min="3085" max="3085" width="2.140625" style="366" customWidth="1"/>
    <col min="3086" max="3086" width="14.85546875" style="366" customWidth="1"/>
    <col min="3087" max="3088" width="3.5703125" style="366" customWidth="1"/>
    <col min="3089" max="3089" width="12.42578125" style="366" customWidth="1"/>
    <col min="3090" max="3090" width="2.140625" style="366" customWidth="1"/>
    <col min="3091" max="3091" width="12.5703125" style="366" customWidth="1"/>
    <col min="3092" max="3092" width="2.140625" style="366" customWidth="1"/>
    <col min="3093" max="3093" width="12.5703125" style="366" customWidth="1"/>
    <col min="3094" max="3094" width="2.140625" style="366" customWidth="1"/>
    <col min="3095" max="3095" width="12.5703125" style="366" customWidth="1"/>
    <col min="3096" max="3096" width="2" style="366" customWidth="1"/>
    <col min="3097" max="3097" width="11.85546875" style="366" customWidth="1"/>
    <col min="3098" max="3098" width="11.42578125" style="366" customWidth="1"/>
    <col min="3099" max="3099" width="1.85546875" style="366" customWidth="1"/>
    <col min="3100" max="3100" width="11.5703125" style="366" customWidth="1"/>
    <col min="3101" max="3101" width="2.140625" style="366" customWidth="1"/>
    <col min="3102" max="3102" width="11.42578125" style="366" customWidth="1"/>
    <col min="3103" max="3103" width="0.5703125" style="366" customWidth="1"/>
    <col min="3104" max="3104" width="2.42578125" style="366" customWidth="1"/>
    <col min="3105" max="3105" width="10.5703125" style="366" customWidth="1"/>
    <col min="3106" max="3106" width="11.140625" style="366" customWidth="1"/>
    <col min="3107" max="3107" width="2.140625" style="366" customWidth="1"/>
    <col min="3108" max="3108" width="11.140625" style="366" customWidth="1"/>
    <col min="3109" max="3109" width="2.140625" style="366" customWidth="1"/>
    <col min="3110" max="3110" width="12.42578125" style="366" customWidth="1"/>
    <col min="3111" max="3329" width="8.7109375" style="366"/>
    <col min="3330" max="3330" width="51" style="366" customWidth="1"/>
    <col min="3331" max="3331" width="2.140625" style="366" customWidth="1"/>
    <col min="3332" max="3332" width="14.140625" style="366" customWidth="1"/>
    <col min="3333" max="3334" width="8.85546875" style="366" customWidth="1"/>
    <col min="3335" max="3335" width="2" style="366" customWidth="1"/>
    <col min="3336" max="3336" width="14.85546875" style="366" customWidth="1"/>
    <col min="3337" max="3337" width="2" style="366" customWidth="1"/>
    <col min="3338" max="3338" width="14.85546875" style="366" customWidth="1"/>
    <col min="3339" max="3339" width="2.140625" style="366" customWidth="1"/>
    <col min="3340" max="3340" width="14.85546875" style="366" customWidth="1"/>
    <col min="3341" max="3341" width="2.140625" style="366" customWidth="1"/>
    <col min="3342" max="3342" width="14.85546875" style="366" customWidth="1"/>
    <col min="3343" max="3344" width="3.5703125" style="366" customWidth="1"/>
    <col min="3345" max="3345" width="12.42578125" style="366" customWidth="1"/>
    <col min="3346" max="3346" width="2.140625" style="366" customWidth="1"/>
    <col min="3347" max="3347" width="12.5703125" style="366" customWidth="1"/>
    <col min="3348" max="3348" width="2.140625" style="366" customWidth="1"/>
    <col min="3349" max="3349" width="12.5703125" style="366" customWidth="1"/>
    <col min="3350" max="3350" width="2.140625" style="366" customWidth="1"/>
    <col min="3351" max="3351" width="12.5703125" style="366" customWidth="1"/>
    <col min="3352" max="3352" width="2" style="366" customWidth="1"/>
    <col min="3353" max="3353" width="11.85546875" style="366" customWidth="1"/>
    <col min="3354" max="3354" width="11.42578125" style="366" customWidth="1"/>
    <col min="3355" max="3355" width="1.85546875" style="366" customWidth="1"/>
    <col min="3356" max="3356" width="11.5703125" style="366" customWidth="1"/>
    <col min="3357" max="3357" width="2.140625" style="366" customWidth="1"/>
    <col min="3358" max="3358" width="11.42578125" style="366" customWidth="1"/>
    <col min="3359" max="3359" width="0.5703125" style="366" customWidth="1"/>
    <col min="3360" max="3360" width="2.42578125" style="366" customWidth="1"/>
    <col min="3361" max="3361" width="10.5703125" style="366" customWidth="1"/>
    <col min="3362" max="3362" width="11.140625" style="366" customWidth="1"/>
    <col min="3363" max="3363" width="2.140625" style="366" customWidth="1"/>
    <col min="3364" max="3364" width="11.140625" style="366" customWidth="1"/>
    <col min="3365" max="3365" width="2.140625" style="366" customWidth="1"/>
    <col min="3366" max="3366" width="12.42578125" style="366" customWidth="1"/>
    <col min="3367" max="3585" width="8.7109375" style="366"/>
    <col min="3586" max="3586" width="51" style="366" customWidth="1"/>
    <col min="3587" max="3587" width="2.140625" style="366" customWidth="1"/>
    <col min="3588" max="3588" width="14.140625" style="366" customWidth="1"/>
    <col min="3589" max="3590" width="8.85546875" style="366" customWidth="1"/>
    <col min="3591" max="3591" width="2" style="366" customWidth="1"/>
    <col min="3592" max="3592" width="14.85546875" style="366" customWidth="1"/>
    <col min="3593" max="3593" width="2" style="366" customWidth="1"/>
    <col min="3594" max="3594" width="14.85546875" style="366" customWidth="1"/>
    <col min="3595" max="3595" width="2.140625" style="366" customWidth="1"/>
    <col min="3596" max="3596" width="14.85546875" style="366" customWidth="1"/>
    <col min="3597" max="3597" width="2.140625" style="366" customWidth="1"/>
    <col min="3598" max="3598" width="14.85546875" style="366" customWidth="1"/>
    <col min="3599" max="3600" width="3.5703125" style="366" customWidth="1"/>
    <col min="3601" max="3601" width="12.42578125" style="366" customWidth="1"/>
    <col min="3602" max="3602" width="2.140625" style="366" customWidth="1"/>
    <col min="3603" max="3603" width="12.5703125" style="366" customWidth="1"/>
    <col min="3604" max="3604" width="2.140625" style="366" customWidth="1"/>
    <col min="3605" max="3605" width="12.5703125" style="366" customWidth="1"/>
    <col min="3606" max="3606" width="2.140625" style="366" customWidth="1"/>
    <col min="3607" max="3607" width="12.5703125" style="366" customWidth="1"/>
    <col min="3608" max="3608" width="2" style="366" customWidth="1"/>
    <col min="3609" max="3609" width="11.85546875" style="366" customWidth="1"/>
    <col min="3610" max="3610" width="11.42578125" style="366" customWidth="1"/>
    <col min="3611" max="3611" width="1.85546875" style="366" customWidth="1"/>
    <col min="3612" max="3612" width="11.5703125" style="366" customWidth="1"/>
    <col min="3613" max="3613" width="2.140625" style="366" customWidth="1"/>
    <col min="3614" max="3614" width="11.42578125" style="366" customWidth="1"/>
    <col min="3615" max="3615" width="0.5703125" style="366" customWidth="1"/>
    <col min="3616" max="3616" width="2.42578125" style="366" customWidth="1"/>
    <col min="3617" max="3617" width="10.5703125" style="366" customWidth="1"/>
    <col min="3618" max="3618" width="11.140625" style="366" customWidth="1"/>
    <col min="3619" max="3619" width="2.140625" style="366" customWidth="1"/>
    <col min="3620" max="3620" width="11.140625" style="366" customWidth="1"/>
    <col min="3621" max="3621" width="2.140625" style="366" customWidth="1"/>
    <col min="3622" max="3622" width="12.42578125" style="366" customWidth="1"/>
    <col min="3623" max="3841" width="8.7109375" style="366"/>
    <col min="3842" max="3842" width="51" style="366" customWidth="1"/>
    <col min="3843" max="3843" width="2.140625" style="366" customWidth="1"/>
    <col min="3844" max="3844" width="14.140625" style="366" customWidth="1"/>
    <col min="3845" max="3846" width="8.85546875" style="366" customWidth="1"/>
    <col min="3847" max="3847" width="2" style="366" customWidth="1"/>
    <col min="3848" max="3848" width="14.85546875" style="366" customWidth="1"/>
    <col min="3849" max="3849" width="2" style="366" customWidth="1"/>
    <col min="3850" max="3850" width="14.85546875" style="366" customWidth="1"/>
    <col min="3851" max="3851" width="2.140625" style="366" customWidth="1"/>
    <col min="3852" max="3852" width="14.85546875" style="366" customWidth="1"/>
    <col min="3853" max="3853" width="2.140625" style="366" customWidth="1"/>
    <col min="3854" max="3854" width="14.85546875" style="366" customWidth="1"/>
    <col min="3855" max="3856" width="3.5703125" style="366" customWidth="1"/>
    <col min="3857" max="3857" width="12.42578125" style="366" customWidth="1"/>
    <col min="3858" max="3858" width="2.140625" style="366" customWidth="1"/>
    <col min="3859" max="3859" width="12.5703125" style="366" customWidth="1"/>
    <col min="3860" max="3860" width="2.140625" style="366" customWidth="1"/>
    <col min="3861" max="3861" width="12.5703125" style="366" customWidth="1"/>
    <col min="3862" max="3862" width="2.140625" style="366" customWidth="1"/>
    <col min="3863" max="3863" width="12.5703125" style="366" customWidth="1"/>
    <col min="3864" max="3864" width="2" style="366" customWidth="1"/>
    <col min="3865" max="3865" width="11.85546875" style="366" customWidth="1"/>
    <col min="3866" max="3866" width="11.42578125" style="366" customWidth="1"/>
    <col min="3867" max="3867" width="1.85546875" style="366" customWidth="1"/>
    <col min="3868" max="3868" width="11.5703125" style="366" customWidth="1"/>
    <col min="3869" max="3869" width="2.140625" style="366" customWidth="1"/>
    <col min="3870" max="3870" width="11.42578125" style="366" customWidth="1"/>
    <col min="3871" max="3871" width="0.5703125" style="366" customWidth="1"/>
    <col min="3872" max="3872" width="2.42578125" style="366" customWidth="1"/>
    <col min="3873" max="3873" width="10.5703125" style="366" customWidth="1"/>
    <col min="3874" max="3874" width="11.140625" style="366" customWidth="1"/>
    <col min="3875" max="3875" width="2.140625" style="366" customWidth="1"/>
    <col min="3876" max="3876" width="11.140625" style="366" customWidth="1"/>
    <col min="3877" max="3877" width="2.140625" style="366" customWidth="1"/>
    <col min="3878" max="3878" width="12.42578125" style="366" customWidth="1"/>
    <col min="3879" max="4097" width="8.7109375" style="366"/>
    <col min="4098" max="4098" width="51" style="366" customWidth="1"/>
    <col min="4099" max="4099" width="2.140625" style="366" customWidth="1"/>
    <col min="4100" max="4100" width="14.140625" style="366" customWidth="1"/>
    <col min="4101" max="4102" width="8.85546875" style="366" customWidth="1"/>
    <col min="4103" max="4103" width="2" style="366" customWidth="1"/>
    <col min="4104" max="4104" width="14.85546875" style="366" customWidth="1"/>
    <col min="4105" max="4105" width="2" style="366" customWidth="1"/>
    <col min="4106" max="4106" width="14.85546875" style="366" customWidth="1"/>
    <col min="4107" max="4107" width="2.140625" style="366" customWidth="1"/>
    <col min="4108" max="4108" width="14.85546875" style="366" customWidth="1"/>
    <col min="4109" max="4109" width="2.140625" style="366" customWidth="1"/>
    <col min="4110" max="4110" width="14.85546875" style="366" customWidth="1"/>
    <col min="4111" max="4112" width="3.5703125" style="366" customWidth="1"/>
    <col min="4113" max="4113" width="12.42578125" style="366" customWidth="1"/>
    <col min="4114" max="4114" width="2.140625" style="366" customWidth="1"/>
    <col min="4115" max="4115" width="12.5703125" style="366" customWidth="1"/>
    <col min="4116" max="4116" width="2.140625" style="366" customWidth="1"/>
    <col min="4117" max="4117" width="12.5703125" style="366" customWidth="1"/>
    <col min="4118" max="4118" width="2.140625" style="366" customWidth="1"/>
    <col min="4119" max="4119" width="12.5703125" style="366" customWidth="1"/>
    <col min="4120" max="4120" width="2" style="366" customWidth="1"/>
    <col min="4121" max="4121" width="11.85546875" style="366" customWidth="1"/>
    <col min="4122" max="4122" width="11.42578125" style="366" customWidth="1"/>
    <col min="4123" max="4123" width="1.85546875" style="366" customWidth="1"/>
    <col min="4124" max="4124" width="11.5703125" style="366" customWidth="1"/>
    <col min="4125" max="4125" width="2.140625" style="366" customWidth="1"/>
    <col min="4126" max="4126" width="11.42578125" style="366" customWidth="1"/>
    <col min="4127" max="4127" width="0.5703125" style="366" customWidth="1"/>
    <col min="4128" max="4128" width="2.42578125" style="366" customWidth="1"/>
    <col min="4129" max="4129" width="10.5703125" style="366" customWidth="1"/>
    <col min="4130" max="4130" width="11.140625" style="366" customWidth="1"/>
    <col min="4131" max="4131" width="2.140625" style="366" customWidth="1"/>
    <col min="4132" max="4132" width="11.140625" style="366" customWidth="1"/>
    <col min="4133" max="4133" width="2.140625" style="366" customWidth="1"/>
    <col min="4134" max="4134" width="12.42578125" style="366" customWidth="1"/>
    <col min="4135" max="4353" width="8.7109375" style="366"/>
    <col min="4354" max="4354" width="51" style="366" customWidth="1"/>
    <col min="4355" max="4355" width="2.140625" style="366" customWidth="1"/>
    <col min="4356" max="4356" width="14.140625" style="366" customWidth="1"/>
    <col min="4357" max="4358" width="8.85546875" style="366" customWidth="1"/>
    <col min="4359" max="4359" width="2" style="366" customWidth="1"/>
    <col min="4360" max="4360" width="14.85546875" style="366" customWidth="1"/>
    <col min="4361" max="4361" width="2" style="366" customWidth="1"/>
    <col min="4362" max="4362" width="14.85546875" style="366" customWidth="1"/>
    <col min="4363" max="4363" width="2.140625" style="366" customWidth="1"/>
    <col min="4364" max="4364" width="14.85546875" style="366" customWidth="1"/>
    <col min="4365" max="4365" width="2.140625" style="366" customWidth="1"/>
    <col min="4366" max="4366" width="14.85546875" style="366" customWidth="1"/>
    <col min="4367" max="4368" width="3.5703125" style="366" customWidth="1"/>
    <col min="4369" max="4369" width="12.42578125" style="366" customWidth="1"/>
    <col min="4370" max="4370" width="2.140625" style="366" customWidth="1"/>
    <col min="4371" max="4371" width="12.5703125" style="366" customWidth="1"/>
    <col min="4372" max="4372" width="2.140625" style="366" customWidth="1"/>
    <col min="4373" max="4373" width="12.5703125" style="366" customWidth="1"/>
    <col min="4374" max="4374" width="2.140625" style="366" customWidth="1"/>
    <col min="4375" max="4375" width="12.5703125" style="366" customWidth="1"/>
    <col min="4376" max="4376" width="2" style="366" customWidth="1"/>
    <col min="4377" max="4377" width="11.85546875" style="366" customWidth="1"/>
    <col min="4378" max="4378" width="11.42578125" style="366" customWidth="1"/>
    <col min="4379" max="4379" width="1.85546875" style="366" customWidth="1"/>
    <col min="4380" max="4380" width="11.5703125" style="366" customWidth="1"/>
    <col min="4381" max="4381" width="2.140625" style="366" customWidth="1"/>
    <col min="4382" max="4382" width="11.42578125" style="366" customWidth="1"/>
    <col min="4383" max="4383" width="0.5703125" style="366" customWidth="1"/>
    <col min="4384" max="4384" width="2.42578125" style="366" customWidth="1"/>
    <col min="4385" max="4385" width="10.5703125" style="366" customWidth="1"/>
    <col min="4386" max="4386" width="11.140625" style="366" customWidth="1"/>
    <col min="4387" max="4387" width="2.140625" style="366" customWidth="1"/>
    <col min="4388" max="4388" width="11.140625" style="366" customWidth="1"/>
    <col min="4389" max="4389" width="2.140625" style="366" customWidth="1"/>
    <col min="4390" max="4390" width="12.42578125" style="366" customWidth="1"/>
    <col min="4391" max="4609" width="8.7109375" style="366"/>
    <col min="4610" max="4610" width="51" style="366" customWidth="1"/>
    <col min="4611" max="4611" width="2.140625" style="366" customWidth="1"/>
    <col min="4612" max="4612" width="14.140625" style="366" customWidth="1"/>
    <col min="4613" max="4614" width="8.85546875" style="366" customWidth="1"/>
    <col min="4615" max="4615" width="2" style="366" customWidth="1"/>
    <col min="4616" max="4616" width="14.85546875" style="366" customWidth="1"/>
    <col min="4617" max="4617" width="2" style="366" customWidth="1"/>
    <col min="4618" max="4618" width="14.85546875" style="366" customWidth="1"/>
    <col min="4619" max="4619" width="2.140625" style="366" customWidth="1"/>
    <col min="4620" max="4620" width="14.85546875" style="366" customWidth="1"/>
    <col min="4621" max="4621" width="2.140625" style="366" customWidth="1"/>
    <col min="4622" max="4622" width="14.85546875" style="366" customWidth="1"/>
    <col min="4623" max="4624" width="3.5703125" style="366" customWidth="1"/>
    <col min="4625" max="4625" width="12.42578125" style="366" customWidth="1"/>
    <col min="4626" max="4626" width="2.140625" style="366" customWidth="1"/>
    <col min="4627" max="4627" width="12.5703125" style="366" customWidth="1"/>
    <col min="4628" max="4628" width="2.140625" style="366" customWidth="1"/>
    <col min="4629" max="4629" width="12.5703125" style="366" customWidth="1"/>
    <col min="4630" max="4630" width="2.140625" style="366" customWidth="1"/>
    <col min="4631" max="4631" width="12.5703125" style="366" customWidth="1"/>
    <col min="4632" max="4632" width="2" style="366" customWidth="1"/>
    <col min="4633" max="4633" width="11.85546875" style="366" customWidth="1"/>
    <col min="4634" max="4634" width="11.42578125" style="366" customWidth="1"/>
    <col min="4635" max="4635" width="1.85546875" style="366" customWidth="1"/>
    <col min="4636" max="4636" width="11.5703125" style="366" customWidth="1"/>
    <col min="4637" max="4637" width="2.140625" style="366" customWidth="1"/>
    <col min="4638" max="4638" width="11.42578125" style="366" customWidth="1"/>
    <col min="4639" max="4639" width="0.5703125" style="366" customWidth="1"/>
    <col min="4640" max="4640" width="2.42578125" style="366" customWidth="1"/>
    <col min="4641" max="4641" width="10.5703125" style="366" customWidth="1"/>
    <col min="4642" max="4642" width="11.140625" style="366" customWidth="1"/>
    <col min="4643" max="4643" width="2.140625" style="366" customWidth="1"/>
    <col min="4644" max="4644" width="11.140625" style="366" customWidth="1"/>
    <col min="4645" max="4645" width="2.140625" style="366" customWidth="1"/>
    <col min="4646" max="4646" width="12.42578125" style="366" customWidth="1"/>
    <col min="4647" max="4865" width="8.7109375" style="366"/>
    <col min="4866" max="4866" width="51" style="366" customWidth="1"/>
    <col min="4867" max="4867" width="2.140625" style="366" customWidth="1"/>
    <col min="4868" max="4868" width="14.140625" style="366" customWidth="1"/>
    <col min="4869" max="4870" width="8.85546875" style="366" customWidth="1"/>
    <col min="4871" max="4871" width="2" style="366" customWidth="1"/>
    <col min="4872" max="4872" width="14.85546875" style="366" customWidth="1"/>
    <col min="4873" max="4873" width="2" style="366" customWidth="1"/>
    <col min="4874" max="4874" width="14.85546875" style="366" customWidth="1"/>
    <col min="4875" max="4875" width="2.140625" style="366" customWidth="1"/>
    <col min="4876" max="4876" width="14.85546875" style="366" customWidth="1"/>
    <col min="4877" max="4877" width="2.140625" style="366" customWidth="1"/>
    <col min="4878" max="4878" width="14.85546875" style="366" customWidth="1"/>
    <col min="4879" max="4880" width="3.5703125" style="366" customWidth="1"/>
    <col min="4881" max="4881" width="12.42578125" style="366" customWidth="1"/>
    <col min="4882" max="4882" width="2.140625" style="366" customWidth="1"/>
    <col min="4883" max="4883" width="12.5703125" style="366" customWidth="1"/>
    <col min="4884" max="4884" width="2.140625" style="366" customWidth="1"/>
    <col min="4885" max="4885" width="12.5703125" style="366" customWidth="1"/>
    <col min="4886" max="4886" width="2.140625" style="366" customWidth="1"/>
    <col min="4887" max="4887" width="12.5703125" style="366" customWidth="1"/>
    <col min="4888" max="4888" width="2" style="366" customWidth="1"/>
    <col min="4889" max="4889" width="11.85546875" style="366" customWidth="1"/>
    <col min="4890" max="4890" width="11.42578125" style="366" customWidth="1"/>
    <col min="4891" max="4891" width="1.85546875" style="366" customWidth="1"/>
    <col min="4892" max="4892" width="11.5703125" style="366" customWidth="1"/>
    <col min="4893" max="4893" width="2.140625" style="366" customWidth="1"/>
    <col min="4894" max="4894" width="11.42578125" style="366" customWidth="1"/>
    <col min="4895" max="4895" width="0.5703125" style="366" customWidth="1"/>
    <col min="4896" max="4896" width="2.42578125" style="366" customWidth="1"/>
    <col min="4897" max="4897" width="10.5703125" style="366" customWidth="1"/>
    <col min="4898" max="4898" width="11.140625" style="366" customWidth="1"/>
    <col min="4899" max="4899" width="2.140625" style="366" customWidth="1"/>
    <col min="4900" max="4900" width="11.140625" style="366" customWidth="1"/>
    <col min="4901" max="4901" width="2.140625" style="366" customWidth="1"/>
    <col min="4902" max="4902" width="12.42578125" style="366" customWidth="1"/>
    <col min="4903" max="5121" width="8.7109375" style="366"/>
    <col min="5122" max="5122" width="51" style="366" customWidth="1"/>
    <col min="5123" max="5123" width="2.140625" style="366" customWidth="1"/>
    <col min="5124" max="5124" width="14.140625" style="366" customWidth="1"/>
    <col min="5125" max="5126" width="8.85546875" style="366" customWidth="1"/>
    <col min="5127" max="5127" width="2" style="366" customWidth="1"/>
    <col min="5128" max="5128" width="14.85546875" style="366" customWidth="1"/>
    <col min="5129" max="5129" width="2" style="366" customWidth="1"/>
    <col min="5130" max="5130" width="14.85546875" style="366" customWidth="1"/>
    <col min="5131" max="5131" width="2.140625" style="366" customWidth="1"/>
    <col min="5132" max="5132" width="14.85546875" style="366" customWidth="1"/>
    <col min="5133" max="5133" width="2.140625" style="366" customWidth="1"/>
    <col min="5134" max="5134" width="14.85546875" style="366" customWidth="1"/>
    <col min="5135" max="5136" width="3.5703125" style="366" customWidth="1"/>
    <col min="5137" max="5137" width="12.42578125" style="366" customWidth="1"/>
    <col min="5138" max="5138" width="2.140625" style="366" customWidth="1"/>
    <col min="5139" max="5139" width="12.5703125" style="366" customWidth="1"/>
    <col min="5140" max="5140" width="2.140625" style="366" customWidth="1"/>
    <col min="5141" max="5141" width="12.5703125" style="366" customWidth="1"/>
    <col min="5142" max="5142" width="2.140625" style="366" customWidth="1"/>
    <col min="5143" max="5143" width="12.5703125" style="366" customWidth="1"/>
    <col min="5144" max="5144" width="2" style="366" customWidth="1"/>
    <col min="5145" max="5145" width="11.85546875" style="366" customWidth="1"/>
    <col min="5146" max="5146" width="11.42578125" style="366" customWidth="1"/>
    <col min="5147" max="5147" width="1.85546875" style="366" customWidth="1"/>
    <col min="5148" max="5148" width="11.5703125" style="366" customWidth="1"/>
    <col min="5149" max="5149" width="2.140625" style="366" customWidth="1"/>
    <col min="5150" max="5150" width="11.42578125" style="366" customWidth="1"/>
    <col min="5151" max="5151" width="0.5703125" style="366" customWidth="1"/>
    <col min="5152" max="5152" width="2.42578125" style="366" customWidth="1"/>
    <col min="5153" max="5153" width="10.5703125" style="366" customWidth="1"/>
    <col min="5154" max="5154" width="11.140625" style="366" customWidth="1"/>
    <col min="5155" max="5155" width="2.140625" style="366" customWidth="1"/>
    <col min="5156" max="5156" width="11.140625" style="366" customWidth="1"/>
    <col min="5157" max="5157" width="2.140625" style="366" customWidth="1"/>
    <col min="5158" max="5158" width="12.42578125" style="366" customWidth="1"/>
    <col min="5159" max="5377" width="8.7109375" style="366"/>
    <col min="5378" max="5378" width="51" style="366" customWidth="1"/>
    <col min="5379" max="5379" width="2.140625" style="366" customWidth="1"/>
    <col min="5380" max="5380" width="14.140625" style="366" customWidth="1"/>
    <col min="5381" max="5382" width="8.85546875" style="366" customWidth="1"/>
    <col min="5383" max="5383" width="2" style="366" customWidth="1"/>
    <col min="5384" max="5384" width="14.85546875" style="366" customWidth="1"/>
    <col min="5385" max="5385" width="2" style="366" customWidth="1"/>
    <col min="5386" max="5386" width="14.85546875" style="366" customWidth="1"/>
    <col min="5387" max="5387" width="2.140625" style="366" customWidth="1"/>
    <col min="5388" max="5388" width="14.85546875" style="366" customWidth="1"/>
    <col min="5389" max="5389" width="2.140625" style="366" customWidth="1"/>
    <col min="5390" max="5390" width="14.85546875" style="366" customWidth="1"/>
    <col min="5391" max="5392" width="3.5703125" style="366" customWidth="1"/>
    <col min="5393" max="5393" width="12.42578125" style="366" customWidth="1"/>
    <col min="5394" max="5394" width="2.140625" style="366" customWidth="1"/>
    <col min="5395" max="5395" width="12.5703125" style="366" customWidth="1"/>
    <col min="5396" max="5396" width="2.140625" style="366" customWidth="1"/>
    <col min="5397" max="5397" width="12.5703125" style="366" customWidth="1"/>
    <col min="5398" max="5398" width="2.140625" style="366" customWidth="1"/>
    <col min="5399" max="5399" width="12.5703125" style="366" customWidth="1"/>
    <col min="5400" max="5400" width="2" style="366" customWidth="1"/>
    <col min="5401" max="5401" width="11.85546875" style="366" customWidth="1"/>
    <col min="5402" max="5402" width="11.42578125" style="366" customWidth="1"/>
    <col min="5403" max="5403" width="1.85546875" style="366" customWidth="1"/>
    <col min="5404" max="5404" width="11.5703125" style="366" customWidth="1"/>
    <col min="5405" max="5405" width="2.140625" style="366" customWidth="1"/>
    <col min="5406" max="5406" width="11.42578125" style="366" customWidth="1"/>
    <col min="5407" max="5407" width="0.5703125" style="366" customWidth="1"/>
    <col min="5408" max="5408" width="2.42578125" style="366" customWidth="1"/>
    <col min="5409" max="5409" width="10.5703125" style="366" customWidth="1"/>
    <col min="5410" max="5410" width="11.140625" style="366" customWidth="1"/>
    <col min="5411" max="5411" width="2.140625" style="366" customWidth="1"/>
    <col min="5412" max="5412" width="11.140625" style="366" customWidth="1"/>
    <col min="5413" max="5413" width="2.140625" style="366" customWidth="1"/>
    <col min="5414" max="5414" width="12.42578125" style="366" customWidth="1"/>
    <col min="5415" max="5633" width="8.7109375" style="366"/>
    <col min="5634" max="5634" width="51" style="366" customWidth="1"/>
    <col min="5635" max="5635" width="2.140625" style="366" customWidth="1"/>
    <col min="5636" max="5636" width="14.140625" style="366" customWidth="1"/>
    <col min="5637" max="5638" width="8.85546875" style="366" customWidth="1"/>
    <col min="5639" max="5639" width="2" style="366" customWidth="1"/>
    <col min="5640" max="5640" width="14.85546875" style="366" customWidth="1"/>
    <col min="5641" max="5641" width="2" style="366" customWidth="1"/>
    <col min="5642" max="5642" width="14.85546875" style="366" customWidth="1"/>
    <col min="5643" max="5643" width="2.140625" style="366" customWidth="1"/>
    <col min="5644" max="5644" width="14.85546875" style="366" customWidth="1"/>
    <col min="5645" max="5645" width="2.140625" style="366" customWidth="1"/>
    <col min="5646" max="5646" width="14.85546875" style="366" customWidth="1"/>
    <col min="5647" max="5648" width="3.5703125" style="366" customWidth="1"/>
    <col min="5649" max="5649" width="12.42578125" style="366" customWidth="1"/>
    <col min="5650" max="5650" width="2.140625" style="366" customWidth="1"/>
    <col min="5651" max="5651" width="12.5703125" style="366" customWidth="1"/>
    <col min="5652" max="5652" width="2.140625" style="366" customWidth="1"/>
    <col min="5653" max="5653" width="12.5703125" style="366" customWidth="1"/>
    <col min="5654" max="5654" width="2.140625" style="366" customWidth="1"/>
    <col min="5655" max="5655" width="12.5703125" style="366" customWidth="1"/>
    <col min="5656" max="5656" width="2" style="366" customWidth="1"/>
    <col min="5657" max="5657" width="11.85546875" style="366" customWidth="1"/>
    <col min="5658" max="5658" width="11.42578125" style="366" customWidth="1"/>
    <col min="5659" max="5659" width="1.85546875" style="366" customWidth="1"/>
    <col min="5660" max="5660" width="11.5703125" style="366" customWidth="1"/>
    <col min="5661" max="5661" width="2.140625" style="366" customWidth="1"/>
    <col min="5662" max="5662" width="11.42578125" style="366" customWidth="1"/>
    <col min="5663" max="5663" width="0.5703125" style="366" customWidth="1"/>
    <col min="5664" max="5664" width="2.42578125" style="366" customWidth="1"/>
    <col min="5665" max="5665" width="10.5703125" style="366" customWidth="1"/>
    <col min="5666" max="5666" width="11.140625" style="366" customWidth="1"/>
    <col min="5667" max="5667" width="2.140625" style="366" customWidth="1"/>
    <col min="5668" max="5668" width="11.140625" style="366" customWidth="1"/>
    <col min="5669" max="5669" width="2.140625" style="366" customWidth="1"/>
    <col min="5670" max="5670" width="12.42578125" style="366" customWidth="1"/>
    <col min="5671" max="5889" width="8.7109375" style="366"/>
    <col min="5890" max="5890" width="51" style="366" customWidth="1"/>
    <col min="5891" max="5891" width="2.140625" style="366" customWidth="1"/>
    <col min="5892" max="5892" width="14.140625" style="366" customWidth="1"/>
    <col min="5893" max="5894" width="8.85546875" style="366" customWidth="1"/>
    <col min="5895" max="5895" width="2" style="366" customWidth="1"/>
    <col min="5896" max="5896" width="14.85546875" style="366" customWidth="1"/>
    <col min="5897" max="5897" width="2" style="366" customWidth="1"/>
    <col min="5898" max="5898" width="14.85546875" style="366" customWidth="1"/>
    <col min="5899" max="5899" width="2.140625" style="366" customWidth="1"/>
    <col min="5900" max="5900" width="14.85546875" style="366" customWidth="1"/>
    <col min="5901" max="5901" width="2.140625" style="366" customWidth="1"/>
    <col min="5902" max="5902" width="14.85546875" style="366" customWidth="1"/>
    <col min="5903" max="5904" width="3.5703125" style="366" customWidth="1"/>
    <col min="5905" max="5905" width="12.42578125" style="366" customWidth="1"/>
    <col min="5906" max="5906" width="2.140625" style="366" customWidth="1"/>
    <col min="5907" max="5907" width="12.5703125" style="366" customWidth="1"/>
    <col min="5908" max="5908" width="2.140625" style="366" customWidth="1"/>
    <col min="5909" max="5909" width="12.5703125" style="366" customWidth="1"/>
    <col min="5910" max="5910" width="2.140625" style="366" customWidth="1"/>
    <col min="5911" max="5911" width="12.5703125" style="366" customWidth="1"/>
    <col min="5912" max="5912" width="2" style="366" customWidth="1"/>
    <col min="5913" max="5913" width="11.85546875" style="366" customWidth="1"/>
    <col min="5914" max="5914" width="11.42578125" style="366" customWidth="1"/>
    <col min="5915" max="5915" width="1.85546875" style="366" customWidth="1"/>
    <col min="5916" max="5916" width="11.5703125" style="366" customWidth="1"/>
    <col min="5917" max="5917" width="2.140625" style="366" customWidth="1"/>
    <col min="5918" max="5918" width="11.42578125" style="366" customWidth="1"/>
    <col min="5919" max="5919" width="0.5703125" style="366" customWidth="1"/>
    <col min="5920" max="5920" width="2.42578125" style="366" customWidth="1"/>
    <col min="5921" max="5921" width="10.5703125" style="366" customWidth="1"/>
    <col min="5922" max="5922" width="11.140625" style="366" customWidth="1"/>
    <col min="5923" max="5923" width="2.140625" style="366" customWidth="1"/>
    <col min="5924" max="5924" width="11.140625" style="366" customWidth="1"/>
    <col min="5925" max="5925" width="2.140625" style="366" customWidth="1"/>
    <col min="5926" max="5926" width="12.42578125" style="366" customWidth="1"/>
    <col min="5927" max="6145" width="8.7109375" style="366"/>
    <col min="6146" max="6146" width="51" style="366" customWidth="1"/>
    <col min="6147" max="6147" width="2.140625" style="366" customWidth="1"/>
    <col min="6148" max="6148" width="14.140625" style="366" customWidth="1"/>
    <col min="6149" max="6150" width="8.85546875" style="366" customWidth="1"/>
    <col min="6151" max="6151" width="2" style="366" customWidth="1"/>
    <col min="6152" max="6152" width="14.85546875" style="366" customWidth="1"/>
    <col min="6153" max="6153" width="2" style="366" customWidth="1"/>
    <col min="6154" max="6154" width="14.85546875" style="366" customWidth="1"/>
    <col min="6155" max="6155" width="2.140625" style="366" customWidth="1"/>
    <col min="6156" max="6156" width="14.85546875" style="366" customWidth="1"/>
    <col min="6157" max="6157" width="2.140625" style="366" customWidth="1"/>
    <col min="6158" max="6158" width="14.85546875" style="366" customWidth="1"/>
    <col min="6159" max="6160" width="3.5703125" style="366" customWidth="1"/>
    <col min="6161" max="6161" width="12.42578125" style="366" customWidth="1"/>
    <col min="6162" max="6162" width="2.140625" style="366" customWidth="1"/>
    <col min="6163" max="6163" width="12.5703125" style="366" customWidth="1"/>
    <col min="6164" max="6164" width="2.140625" style="366" customWidth="1"/>
    <col min="6165" max="6165" width="12.5703125" style="366" customWidth="1"/>
    <col min="6166" max="6166" width="2.140625" style="366" customWidth="1"/>
    <col min="6167" max="6167" width="12.5703125" style="366" customWidth="1"/>
    <col min="6168" max="6168" width="2" style="366" customWidth="1"/>
    <col min="6169" max="6169" width="11.85546875" style="366" customWidth="1"/>
    <col min="6170" max="6170" width="11.42578125" style="366" customWidth="1"/>
    <col min="6171" max="6171" width="1.85546875" style="366" customWidth="1"/>
    <col min="6172" max="6172" width="11.5703125" style="366" customWidth="1"/>
    <col min="6173" max="6173" width="2.140625" style="366" customWidth="1"/>
    <col min="6174" max="6174" width="11.42578125" style="366" customWidth="1"/>
    <col min="6175" max="6175" width="0.5703125" style="366" customWidth="1"/>
    <col min="6176" max="6176" width="2.42578125" style="366" customWidth="1"/>
    <col min="6177" max="6177" width="10.5703125" style="366" customWidth="1"/>
    <col min="6178" max="6178" width="11.140625" style="366" customWidth="1"/>
    <col min="6179" max="6179" width="2.140625" style="366" customWidth="1"/>
    <col min="6180" max="6180" width="11.140625" style="366" customWidth="1"/>
    <col min="6181" max="6181" width="2.140625" style="366" customWidth="1"/>
    <col min="6182" max="6182" width="12.42578125" style="366" customWidth="1"/>
    <col min="6183" max="6401" width="8.7109375" style="366"/>
    <col min="6402" max="6402" width="51" style="366" customWidth="1"/>
    <col min="6403" max="6403" width="2.140625" style="366" customWidth="1"/>
    <col min="6404" max="6404" width="14.140625" style="366" customWidth="1"/>
    <col min="6405" max="6406" width="8.85546875" style="366" customWidth="1"/>
    <col min="6407" max="6407" width="2" style="366" customWidth="1"/>
    <col min="6408" max="6408" width="14.85546875" style="366" customWidth="1"/>
    <col min="6409" max="6409" width="2" style="366" customWidth="1"/>
    <col min="6410" max="6410" width="14.85546875" style="366" customWidth="1"/>
    <col min="6411" max="6411" width="2.140625" style="366" customWidth="1"/>
    <col min="6412" max="6412" width="14.85546875" style="366" customWidth="1"/>
    <col min="6413" max="6413" width="2.140625" style="366" customWidth="1"/>
    <col min="6414" max="6414" width="14.85546875" style="366" customWidth="1"/>
    <col min="6415" max="6416" width="3.5703125" style="366" customWidth="1"/>
    <col min="6417" max="6417" width="12.42578125" style="366" customWidth="1"/>
    <col min="6418" max="6418" width="2.140625" style="366" customWidth="1"/>
    <col min="6419" max="6419" width="12.5703125" style="366" customWidth="1"/>
    <col min="6420" max="6420" width="2.140625" style="366" customWidth="1"/>
    <col min="6421" max="6421" width="12.5703125" style="366" customWidth="1"/>
    <col min="6422" max="6422" width="2.140625" style="366" customWidth="1"/>
    <col min="6423" max="6423" width="12.5703125" style="366" customWidth="1"/>
    <col min="6424" max="6424" width="2" style="366" customWidth="1"/>
    <col min="6425" max="6425" width="11.85546875" style="366" customWidth="1"/>
    <col min="6426" max="6426" width="11.42578125" style="366" customWidth="1"/>
    <col min="6427" max="6427" width="1.85546875" style="366" customWidth="1"/>
    <col min="6428" max="6428" width="11.5703125" style="366" customWidth="1"/>
    <col min="6429" max="6429" width="2.140625" style="366" customWidth="1"/>
    <col min="6430" max="6430" width="11.42578125" style="366" customWidth="1"/>
    <col min="6431" max="6431" width="0.5703125" style="366" customWidth="1"/>
    <col min="6432" max="6432" width="2.42578125" style="366" customWidth="1"/>
    <col min="6433" max="6433" width="10.5703125" style="366" customWidth="1"/>
    <col min="6434" max="6434" width="11.140625" style="366" customWidth="1"/>
    <col min="6435" max="6435" width="2.140625" style="366" customWidth="1"/>
    <col min="6436" max="6436" width="11.140625" style="366" customWidth="1"/>
    <col min="6437" max="6437" width="2.140625" style="366" customWidth="1"/>
    <col min="6438" max="6438" width="12.42578125" style="366" customWidth="1"/>
    <col min="6439" max="6657" width="8.7109375" style="366"/>
    <col min="6658" max="6658" width="51" style="366" customWidth="1"/>
    <col min="6659" max="6659" width="2.140625" style="366" customWidth="1"/>
    <col min="6660" max="6660" width="14.140625" style="366" customWidth="1"/>
    <col min="6661" max="6662" width="8.85546875" style="366" customWidth="1"/>
    <col min="6663" max="6663" width="2" style="366" customWidth="1"/>
    <col min="6664" max="6664" width="14.85546875" style="366" customWidth="1"/>
    <col min="6665" max="6665" width="2" style="366" customWidth="1"/>
    <col min="6666" max="6666" width="14.85546875" style="366" customWidth="1"/>
    <col min="6667" max="6667" width="2.140625" style="366" customWidth="1"/>
    <col min="6668" max="6668" width="14.85546875" style="366" customWidth="1"/>
    <col min="6669" max="6669" width="2.140625" style="366" customWidth="1"/>
    <col min="6670" max="6670" width="14.85546875" style="366" customWidth="1"/>
    <col min="6671" max="6672" width="3.5703125" style="366" customWidth="1"/>
    <col min="6673" max="6673" width="12.42578125" style="366" customWidth="1"/>
    <col min="6674" max="6674" width="2.140625" style="366" customWidth="1"/>
    <col min="6675" max="6675" width="12.5703125" style="366" customWidth="1"/>
    <col min="6676" max="6676" width="2.140625" style="366" customWidth="1"/>
    <col min="6677" max="6677" width="12.5703125" style="366" customWidth="1"/>
    <col min="6678" max="6678" width="2.140625" style="366" customWidth="1"/>
    <col min="6679" max="6679" width="12.5703125" style="366" customWidth="1"/>
    <col min="6680" max="6680" width="2" style="366" customWidth="1"/>
    <col min="6681" max="6681" width="11.85546875" style="366" customWidth="1"/>
    <col min="6682" max="6682" width="11.42578125" style="366" customWidth="1"/>
    <col min="6683" max="6683" width="1.85546875" style="366" customWidth="1"/>
    <col min="6684" max="6684" width="11.5703125" style="366" customWidth="1"/>
    <col min="6685" max="6685" width="2.140625" style="366" customWidth="1"/>
    <col min="6686" max="6686" width="11.42578125" style="366" customWidth="1"/>
    <col min="6687" max="6687" width="0.5703125" style="366" customWidth="1"/>
    <col min="6688" max="6688" width="2.42578125" style="366" customWidth="1"/>
    <col min="6689" max="6689" width="10.5703125" style="366" customWidth="1"/>
    <col min="6690" max="6690" width="11.140625" style="366" customWidth="1"/>
    <col min="6691" max="6691" width="2.140625" style="366" customWidth="1"/>
    <col min="6692" max="6692" width="11.140625" style="366" customWidth="1"/>
    <col min="6693" max="6693" width="2.140625" style="366" customWidth="1"/>
    <col min="6694" max="6694" width="12.42578125" style="366" customWidth="1"/>
    <col min="6695" max="6913" width="8.7109375" style="366"/>
    <col min="6914" max="6914" width="51" style="366" customWidth="1"/>
    <col min="6915" max="6915" width="2.140625" style="366" customWidth="1"/>
    <col min="6916" max="6916" width="14.140625" style="366" customWidth="1"/>
    <col min="6917" max="6918" width="8.85546875" style="366" customWidth="1"/>
    <col min="6919" max="6919" width="2" style="366" customWidth="1"/>
    <col min="6920" max="6920" width="14.85546875" style="366" customWidth="1"/>
    <col min="6921" max="6921" width="2" style="366" customWidth="1"/>
    <col min="6922" max="6922" width="14.85546875" style="366" customWidth="1"/>
    <col min="6923" max="6923" width="2.140625" style="366" customWidth="1"/>
    <col min="6924" max="6924" width="14.85546875" style="366" customWidth="1"/>
    <col min="6925" max="6925" width="2.140625" style="366" customWidth="1"/>
    <col min="6926" max="6926" width="14.85546875" style="366" customWidth="1"/>
    <col min="6927" max="6928" width="3.5703125" style="366" customWidth="1"/>
    <col min="6929" max="6929" width="12.42578125" style="366" customWidth="1"/>
    <col min="6930" max="6930" width="2.140625" style="366" customWidth="1"/>
    <col min="6931" max="6931" width="12.5703125" style="366" customWidth="1"/>
    <col min="6932" max="6932" width="2.140625" style="366" customWidth="1"/>
    <col min="6933" max="6933" width="12.5703125" style="366" customWidth="1"/>
    <col min="6934" max="6934" width="2.140625" style="366" customWidth="1"/>
    <col min="6935" max="6935" width="12.5703125" style="366" customWidth="1"/>
    <col min="6936" max="6936" width="2" style="366" customWidth="1"/>
    <col min="6937" max="6937" width="11.85546875" style="366" customWidth="1"/>
    <col min="6938" max="6938" width="11.42578125" style="366" customWidth="1"/>
    <col min="6939" max="6939" width="1.85546875" style="366" customWidth="1"/>
    <col min="6940" max="6940" width="11.5703125" style="366" customWidth="1"/>
    <col min="6941" max="6941" width="2.140625" style="366" customWidth="1"/>
    <col min="6942" max="6942" width="11.42578125" style="366" customWidth="1"/>
    <col min="6943" max="6943" width="0.5703125" style="366" customWidth="1"/>
    <col min="6944" max="6944" width="2.42578125" style="366" customWidth="1"/>
    <col min="6945" max="6945" width="10.5703125" style="366" customWidth="1"/>
    <col min="6946" max="6946" width="11.140625" style="366" customWidth="1"/>
    <col min="6947" max="6947" width="2.140625" style="366" customWidth="1"/>
    <col min="6948" max="6948" width="11.140625" style="366" customWidth="1"/>
    <col min="6949" max="6949" width="2.140625" style="366" customWidth="1"/>
    <col min="6950" max="6950" width="12.42578125" style="366" customWidth="1"/>
    <col min="6951" max="7169" width="8.7109375" style="366"/>
    <col min="7170" max="7170" width="51" style="366" customWidth="1"/>
    <col min="7171" max="7171" width="2.140625" style="366" customWidth="1"/>
    <col min="7172" max="7172" width="14.140625" style="366" customWidth="1"/>
    <col min="7173" max="7174" width="8.85546875" style="366" customWidth="1"/>
    <col min="7175" max="7175" width="2" style="366" customWidth="1"/>
    <col min="7176" max="7176" width="14.85546875" style="366" customWidth="1"/>
    <col min="7177" max="7177" width="2" style="366" customWidth="1"/>
    <col min="7178" max="7178" width="14.85546875" style="366" customWidth="1"/>
    <col min="7179" max="7179" width="2.140625" style="366" customWidth="1"/>
    <col min="7180" max="7180" width="14.85546875" style="366" customWidth="1"/>
    <col min="7181" max="7181" width="2.140625" style="366" customWidth="1"/>
    <col min="7182" max="7182" width="14.85546875" style="366" customWidth="1"/>
    <col min="7183" max="7184" width="3.5703125" style="366" customWidth="1"/>
    <col min="7185" max="7185" width="12.42578125" style="366" customWidth="1"/>
    <col min="7186" max="7186" width="2.140625" style="366" customWidth="1"/>
    <col min="7187" max="7187" width="12.5703125" style="366" customWidth="1"/>
    <col min="7188" max="7188" width="2.140625" style="366" customWidth="1"/>
    <col min="7189" max="7189" width="12.5703125" style="366" customWidth="1"/>
    <col min="7190" max="7190" width="2.140625" style="366" customWidth="1"/>
    <col min="7191" max="7191" width="12.5703125" style="366" customWidth="1"/>
    <col min="7192" max="7192" width="2" style="366" customWidth="1"/>
    <col min="7193" max="7193" width="11.85546875" style="366" customWidth="1"/>
    <col min="7194" max="7194" width="11.42578125" style="366" customWidth="1"/>
    <col min="7195" max="7195" width="1.85546875" style="366" customWidth="1"/>
    <col min="7196" max="7196" width="11.5703125" style="366" customWidth="1"/>
    <col min="7197" max="7197" width="2.140625" style="366" customWidth="1"/>
    <col min="7198" max="7198" width="11.42578125" style="366" customWidth="1"/>
    <col min="7199" max="7199" width="0.5703125" style="366" customWidth="1"/>
    <col min="7200" max="7200" width="2.42578125" style="366" customWidth="1"/>
    <col min="7201" max="7201" width="10.5703125" style="366" customWidth="1"/>
    <col min="7202" max="7202" width="11.140625" style="366" customWidth="1"/>
    <col min="7203" max="7203" width="2.140625" style="366" customWidth="1"/>
    <col min="7204" max="7204" width="11.140625" style="366" customWidth="1"/>
    <col min="7205" max="7205" width="2.140625" style="366" customWidth="1"/>
    <col min="7206" max="7206" width="12.42578125" style="366" customWidth="1"/>
    <col min="7207" max="7425" width="8.7109375" style="366"/>
    <col min="7426" max="7426" width="51" style="366" customWidth="1"/>
    <col min="7427" max="7427" width="2.140625" style="366" customWidth="1"/>
    <col min="7428" max="7428" width="14.140625" style="366" customWidth="1"/>
    <col min="7429" max="7430" width="8.85546875" style="366" customWidth="1"/>
    <col min="7431" max="7431" width="2" style="366" customWidth="1"/>
    <col min="7432" max="7432" width="14.85546875" style="366" customWidth="1"/>
    <col min="7433" max="7433" width="2" style="366" customWidth="1"/>
    <col min="7434" max="7434" width="14.85546875" style="366" customWidth="1"/>
    <col min="7435" max="7435" width="2.140625" style="366" customWidth="1"/>
    <col min="7436" max="7436" width="14.85546875" style="366" customWidth="1"/>
    <col min="7437" max="7437" width="2.140625" style="366" customWidth="1"/>
    <col min="7438" max="7438" width="14.85546875" style="366" customWidth="1"/>
    <col min="7439" max="7440" width="3.5703125" style="366" customWidth="1"/>
    <col min="7441" max="7441" width="12.42578125" style="366" customWidth="1"/>
    <col min="7442" max="7442" width="2.140625" style="366" customWidth="1"/>
    <col min="7443" max="7443" width="12.5703125" style="366" customWidth="1"/>
    <col min="7444" max="7444" width="2.140625" style="366" customWidth="1"/>
    <col min="7445" max="7445" width="12.5703125" style="366" customWidth="1"/>
    <col min="7446" max="7446" width="2.140625" style="366" customWidth="1"/>
    <col min="7447" max="7447" width="12.5703125" style="366" customWidth="1"/>
    <col min="7448" max="7448" width="2" style="366" customWidth="1"/>
    <col min="7449" max="7449" width="11.85546875" style="366" customWidth="1"/>
    <col min="7450" max="7450" width="11.42578125" style="366" customWidth="1"/>
    <col min="7451" max="7451" width="1.85546875" style="366" customWidth="1"/>
    <col min="7452" max="7452" width="11.5703125" style="366" customWidth="1"/>
    <col min="7453" max="7453" width="2.140625" style="366" customWidth="1"/>
    <col min="7454" max="7454" width="11.42578125" style="366" customWidth="1"/>
    <col min="7455" max="7455" width="0.5703125" style="366" customWidth="1"/>
    <col min="7456" max="7456" width="2.42578125" style="366" customWidth="1"/>
    <col min="7457" max="7457" width="10.5703125" style="366" customWidth="1"/>
    <col min="7458" max="7458" width="11.140625" style="366" customWidth="1"/>
    <col min="7459" max="7459" width="2.140625" style="366" customWidth="1"/>
    <col min="7460" max="7460" width="11.140625" style="366" customWidth="1"/>
    <col min="7461" max="7461" width="2.140625" style="366" customWidth="1"/>
    <col min="7462" max="7462" width="12.42578125" style="366" customWidth="1"/>
    <col min="7463" max="7681" width="8.7109375" style="366"/>
    <col min="7682" max="7682" width="51" style="366" customWidth="1"/>
    <col min="7683" max="7683" width="2.140625" style="366" customWidth="1"/>
    <col min="7684" max="7684" width="14.140625" style="366" customWidth="1"/>
    <col min="7685" max="7686" width="8.85546875" style="366" customWidth="1"/>
    <col min="7687" max="7687" width="2" style="366" customWidth="1"/>
    <col min="7688" max="7688" width="14.85546875" style="366" customWidth="1"/>
    <col min="7689" max="7689" width="2" style="366" customWidth="1"/>
    <col min="7690" max="7690" width="14.85546875" style="366" customWidth="1"/>
    <col min="7691" max="7691" width="2.140625" style="366" customWidth="1"/>
    <col min="7692" max="7692" width="14.85546875" style="366" customWidth="1"/>
    <col min="7693" max="7693" width="2.140625" style="366" customWidth="1"/>
    <col min="7694" max="7694" width="14.85546875" style="366" customWidth="1"/>
    <col min="7695" max="7696" width="3.5703125" style="366" customWidth="1"/>
    <col min="7697" max="7697" width="12.42578125" style="366" customWidth="1"/>
    <col min="7698" max="7698" width="2.140625" style="366" customWidth="1"/>
    <col min="7699" max="7699" width="12.5703125" style="366" customWidth="1"/>
    <col min="7700" max="7700" width="2.140625" style="366" customWidth="1"/>
    <col min="7701" max="7701" width="12.5703125" style="366" customWidth="1"/>
    <col min="7702" max="7702" width="2.140625" style="366" customWidth="1"/>
    <col min="7703" max="7703" width="12.5703125" style="366" customWidth="1"/>
    <col min="7704" max="7704" width="2" style="366" customWidth="1"/>
    <col min="7705" max="7705" width="11.85546875" style="366" customWidth="1"/>
    <col min="7706" max="7706" width="11.42578125" style="366" customWidth="1"/>
    <col min="7707" max="7707" width="1.85546875" style="366" customWidth="1"/>
    <col min="7708" max="7708" width="11.5703125" style="366" customWidth="1"/>
    <col min="7709" max="7709" width="2.140625" style="366" customWidth="1"/>
    <col min="7710" max="7710" width="11.42578125" style="366" customWidth="1"/>
    <col min="7711" max="7711" width="0.5703125" style="366" customWidth="1"/>
    <col min="7712" max="7712" width="2.42578125" style="366" customWidth="1"/>
    <col min="7713" max="7713" width="10.5703125" style="366" customWidth="1"/>
    <col min="7714" max="7714" width="11.140625" style="366" customWidth="1"/>
    <col min="7715" max="7715" width="2.140625" style="366" customWidth="1"/>
    <col min="7716" max="7716" width="11.140625" style="366" customWidth="1"/>
    <col min="7717" max="7717" width="2.140625" style="366" customWidth="1"/>
    <col min="7718" max="7718" width="12.42578125" style="366" customWidth="1"/>
    <col min="7719" max="7937" width="8.7109375" style="366"/>
    <col min="7938" max="7938" width="51" style="366" customWidth="1"/>
    <col min="7939" max="7939" width="2.140625" style="366" customWidth="1"/>
    <col min="7940" max="7940" width="14.140625" style="366" customWidth="1"/>
    <col min="7941" max="7942" width="8.85546875" style="366" customWidth="1"/>
    <col min="7943" max="7943" width="2" style="366" customWidth="1"/>
    <col min="7944" max="7944" width="14.85546875" style="366" customWidth="1"/>
    <col min="7945" max="7945" width="2" style="366" customWidth="1"/>
    <col min="7946" max="7946" width="14.85546875" style="366" customWidth="1"/>
    <col min="7947" max="7947" width="2.140625" style="366" customWidth="1"/>
    <col min="7948" max="7948" width="14.85546875" style="366" customWidth="1"/>
    <col min="7949" max="7949" width="2.140625" style="366" customWidth="1"/>
    <col min="7950" max="7950" width="14.85546875" style="366" customWidth="1"/>
    <col min="7951" max="7952" width="3.5703125" style="366" customWidth="1"/>
    <col min="7953" max="7953" width="12.42578125" style="366" customWidth="1"/>
    <col min="7954" max="7954" width="2.140625" style="366" customWidth="1"/>
    <col min="7955" max="7955" width="12.5703125" style="366" customWidth="1"/>
    <col min="7956" max="7956" width="2.140625" style="366" customWidth="1"/>
    <col min="7957" max="7957" width="12.5703125" style="366" customWidth="1"/>
    <col min="7958" max="7958" width="2.140625" style="366" customWidth="1"/>
    <col min="7959" max="7959" width="12.5703125" style="366" customWidth="1"/>
    <col min="7960" max="7960" width="2" style="366" customWidth="1"/>
    <col min="7961" max="7961" width="11.85546875" style="366" customWidth="1"/>
    <col min="7962" max="7962" width="11.42578125" style="366" customWidth="1"/>
    <col min="7963" max="7963" width="1.85546875" style="366" customWidth="1"/>
    <col min="7964" max="7964" width="11.5703125" style="366" customWidth="1"/>
    <col min="7965" max="7965" width="2.140625" style="366" customWidth="1"/>
    <col min="7966" max="7966" width="11.42578125" style="366" customWidth="1"/>
    <col min="7967" max="7967" width="0.5703125" style="366" customWidth="1"/>
    <col min="7968" max="7968" width="2.42578125" style="366" customWidth="1"/>
    <col min="7969" max="7969" width="10.5703125" style="366" customWidth="1"/>
    <col min="7970" max="7970" width="11.140625" style="366" customWidth="1"/>
    <col min="7971" max="7971" width="2.140625" style="366" customWidth="1"/>
    <col min="7972" max="7972" width="11.140625" style="366" customWidth="1"/>
    <col min="7973" max="7973" width="2.140625" style="366" customWidth="1"/>
    <col min="7974" max="7974" width="12.42578125" style="366" customWidth="1"/>
    <col min="7975" max="8193" width="8.7109375" style="366"/>
    <col min="8194" max="8194" width="51" style="366" customWidth="1"/>
    <col min="8195" max="8195" width="2.140625" style="366" customWidth="1"/>
    <col min="8196" max="8196" width="14.140625" style="366" customWidth="1"/>
    <col min="8197" max="8198" width="8.85546875" style="366" customWidth="1"/>
    <col min="8199" max="8199" width="2" style="366" customWidth="1"/>
    <col min="8200" max="8200" width="14.85546875" style="366" customWidth="1"/>
    <col min="8201" max="8201" width="2" style="366" customWidth="1"/>
    <col min="8202" max="8202" width="14.85546875" style="366" customWidth="1"/>
    <col min="8203" max="8203" width="2.140625" style="366" customWidth="1"/>
    <col min="8204" max="8204" width="14.85546875" style="366" customWidth="1"/>
    <col min="8205" max="8205" width="2.140625" style="366" customWidth="1"/>
    <col min="8206" max="8206" width="14.85546875" style="366" customWidth="1"/>
    <col min="8207" max="8208" width="3.5703125" style="366" customWidth="1"/>
    <col min="8209" max="8209" width="12.42578125" style="366" customWidth="1"/>
    <col min="8210" max="8210" width="2.140625" style="366" customWidth="1"/>
    <col min="8211" max="8211" width="12.5703125" style="366" customWidth="1"/>
    <col min="8212" max="8212" width="2.140625" style="366" customWidth="1"/>
    <col min="8213" max="8213" width="12.5703125" style="366" customWidth="1"/>
    <col min="8214" max="8214" width="2.140625" style="366" customWidth="1"/>
    <col min="8215" max="8215" width="12.5703125" style="366" customWidth="1"/>
    <col min="8216" max="8216" width="2" style="366" customWidth="1"/>
    <col min="8217" max="8217" width="11.85546875" style="366" customWidth="1"/>
    <col min="8218" max="8218" width="11.42578125" style="366" customWidth="1"/>
    <col min="8219" max="8219" width="1.85546875" style="366" customWidth="1"/>
    <col min="8220" max="8220" width="11.5703125" style="366" customWidth="1"/>
    <col min="8221" max="8221" width="2.140625" style="366" customWidth="1"/>
    <col min="8222" max="8222" width="11.42578125" style="366" customWidth="1"/>
    <col min="8223" max="8223" width="0.5703125" style="366" customWidth="1"/>
    <col min="8224" max="8224" width="2.42578125" style="366" customWidth="1"/>
    <col min="8225" max="8225" width="10.5703125" style="366" customWidth="1"/>
    <col min="8226" max="8226" width="11.140625" style="366" customWidth="1"/>
    <col min="8227" max="8227" width="2.140625" style="366" customWidth="1"/>
    <col min="8228" max="8228" width="11.140625" style="366" customWidth="1"/>
    <col min="8229" max="8229" width="2.140625" style="366" customWidth="1"/>
    <col min="8230" max="8230" width="12.42578125" style="366" customWidth="1"/>
    <col min="8231" max="8449" width="8.7109375" style="366"/>
    <col min="8450" max="8450" width="51" style="366" customWidth="1"/>
    <col min="8451" max="8451" width="2.140625" style="366" customWidth="1"/>
    <col min="8452" max="8452" width="14.140625" style="366" customWidth="1"/>
    <col min="8453" max="8454" width="8.85546875" style="366" customWidth="1"/>
    <col min="8455" max="8455" width="2" style="366" customWidth="1"/>
    <col min="8456" max="8456" width="14.85546875" style="366" customWidth="1"/>
    <col min="8457" max="8457" width="2" style="366" customWidth="1"/>
    <col min="8458" max="8458" width="14.85546875" style="366" customWidth="1"/>
    <col min="8459" max="8459" width="2.140625" style="366" customWidth="1"/>
    <col min="8460" max="8460" width="14.85546875" style="366" customWidth="1"/>
    <col min="8461" max="8461" width="2.140625" style="366" customWidth="1"/>
    <col min="8462" max="8462" width="14.85546875" style="366" customWidth="1"/>
    <col min="8463" max="8464" width="3.5703125" style="366" customWidth="1"/>
    <col min="8465" max="8465" width="12.42578125" style="366" customWidth="1"/>
    <col min="8466" max="8466" width="2.140625" style="366" customWidth="1"/>
    <col min="8467" max="8467" width="12.5703125" style="366" customWidth="1"/>
    <col min="8468" max="8468" width="2.140625" style="366" customWidth="1"/>
    <col min="8469" max="8469" width="12.5703125" style="366" customWidth="1"/>
    <col min="8470" max="8470" width="2.140625" style="366" customWidth="1"/>
    <col min="8471" max="8471" width="12.5703125" style="366" customWidth="1"/>
    <col min="8472" max="8472" width="2" style="366" customWidth="1"/>
    <col min="8473" max="8473" width="11.85546875" style="366" customWidth="1"/>
    <col min="8474" max="8474" width="11.42578125" style="366" customWidth="1"/>
    <col min="8475" max="8475" width="1.85546875" style="366" customWidth="1"/>
    <col min="8476" max="8476" width="11.5703125" style="366" customWidth="1"/>
    <col min="8477" max="8477" width="2.140625" style="366" customWidth="1"/>
    <col min="8478" max="8478" width="11.42578125" style="366" customWidth="1"/>
    <col min="8479" max="8479" width="0.5703125" style="366" customWidth="1"/>
    <col min="8480" max="8480" width="2.42578125" style="366" customWidth="1"/>
    <col min="8481" max="8481" width="10.5703125" style="366" customWidth="1"/>
    <col min="8482" max="8482" width="11.140625" style="366" customWidth="1"/>
    <col min="8483" max="8483" width="2.140625" style="366" customWidth="1"/>
    <col min="8484" max="8484" width="11.140625" style="366" customWidth="1"/>
    <col min="8485" max="8485" width="2.140625" style="366" customWidth="1"/>
    <col min="8486" max="8486" width="12.42578125" style="366" customWidth="1"/>
    <col min="8487" max="8705" width="8.7109375" style="366"/>
    <col min="8706" max="8706" width="51" style="366" customWidth="1"/>
    <col min="8707" max="8707" width="2.140625" style="366" customWidth="1"/>
    <col min="8708" max="8708" width="14.140625" style="366" customWidth="1"/>
    <col min="8709" max="8710" width="8.85546875" style="366" customWidth="1"/>
    <col min="8711" max="8711" width="2" style="366" customWidth="1"/>
    <col min="8712" max="8712" width="14.85546875" style="366" customWidth="1"/>
    <col min="8713" max="8713" width="2" style="366" customWidth="1"/>
    <col min="8714" max="8714" width="14.85546875" style="366" customWidth="1"/>
    <col min="8715" max="8715" width="2.140625" style="366" customWidth="1"/>
    <col min="8716" max="8716" width="14.85546875" style="366" customWidth="1"/>
    <col min="8717" max="8717" width="2.140625" style="366" customWidth="1"/>
    <col min="8718" max="8718" width="14.85546875" style="366" customWidth="1"/>
    <col min="8719" max="8720" width="3.5703125" style="366" customWidth="1"/>
    <col min="8721" max="8721" width="12.42578125" style="366" customWidth="1"/>
    <col min="8722" max="8722" width="2.140625" style="366" customWidth="1"/>
    <col min="8723" max="8723" width="12.5703125" style="366" customWidth="1"/>
    <col min="8724" max="8724" width="2.140625" style="366" customWidth="1"/>
    <col min="8725" max="8725" width="12.5703125" style="366" customWidth="1"/>
    <col min="8726" max="8726" width="2.140625" style="366" customWidth="1"/>
    <col min="8727" max="8727" width="12.5703125" style="366" customWidth="1"/>
    <col min="8728" max="8728" width="2" style="366" customWidth="1"/>
    <col min="8729" max="8729" width="11.85546875" style="366" customWidth="1"/>
    <col min="8730" max="8730" width="11.42578125" style="366" customWidth="1"/>
    <col min="8731" max="8731" width="1.85546875" style="366" customWidth="1"/>
    <col min="8732" max="8732" width="11.5703125" style="366" customWidth="1"/>
    <col min="8733" max="8733" width="2.140625" style="366" customWidth="1"/>
    <col min="8734" max="8734" width="11.42578125" style="366" customWidth="1"/>
    <col min="8735" max="8735" width="0.5703125" style="366" customWidth="1"/>
    <col min="8736" max="8736" width="2.42578125" style="366" customWidth="1"/>
    <col min="8737" max="8737" width="10.5703125" style="366" customWidth="1"/>
    <col min="8738" max="8738" width="11.140625" style="366" customWidth="1"/>
    <col min="8739" max="8739" width="2.140625" style="366" customWidth="1"/>
    <col min="8740" max="8740" width="11.140625" style="366" customWidth="1"/>
    <col min="8741" max="8741" width="2.140625" style="366" customWidth="1"/>
    <col min="8742" max="8742" width="12.42578125" style="366" customWidth="1"/>
    <col min="8743" max="8961" width="8.7109375" style="366"/>
    <col min="8962" max="8962" width="51" style="366" customWidth="1"/>
    <col min="8963" max="8963" width="2.140625" style="366" customWidth="1"/>
    <col min="8964" max="8964" width="14.140625" style="366" customWidth="1"/>
    <col min="8965" max="8966" width="8.85546875" style="366" customWidth="1"/>
    <col min="8967" max="8967" width="2" style="366" customWidth="1"/>
    <col min="8968" max="8968" width="14.85546875" style="366" customWidth="1"/>
    <col min="8969" max="8969" width="2" style="366" customWidth="1"/>
    <col min="8970" max="8970" width="14.85546875" style="366" customWidth="1"/>
    <col min="8971" max="8971" width="2.140625" style="366" customWidth="1"/>
    <col min="8972" max="8972" width="14.85546875" style="366" customWidth="1"/>
    <col min="8973" max="8973" width="2.140625" style="366" customWidth="1"/>
    <col min="8974" max="8974" width="14.85546875" style="366" customWidth="1"/>
    <col min="8975" max="8976" width="3.5703125" style="366" customWidth="1"/>
    <col min="8977" max="8977" width="12.42578125" style="366" customWidth="1"/>
    <col min="8978" max="8978" width="2.140625" style="366" customWidth="1"/>
    <col min="8979" max="8979" width="12.5703125" style="366" customWidth="1"/>
    <col min="8980" max="8980" width="2.140625" style="366" customWidth="1"/>
    <col min="8981" max="8981" width="12.5703125" style="366" customWidth="1"/>
    <col min="8982" max="8982" width="2.140625" style="366" customWidth="1"/>
    <col min="8983" max="8983" width="12.5703125" style="366" customWidth="1"/>
    <col min="8984" max="8984" width="2" style="366" customWidth="1"/>
    <col min="8985" max="8985" width="11.85546875" style="366" customWidth="1"/>
    <col min="8986" max="8986" width="11.42578125" style="366" customWidth="1"/>
    <col min="8987" max="8987" width="1.85546875" style="366" customWidth="1"/>
    <col min="8988" max="8988" width="11.5703125" style="366" customWidth="1"/>
    <col min="8989" max="8989" width="2.140625" style="366" customWidth="1"/>
    <col min="8990" max="8990" width="11.42578125" style="366" customWidth="1"/>
    <col min="8991" max="8991" width="0.5703125" style="366" customWidth="1"/>
    <col min="8992" max="8992" width="2.42578125" style="366" customWidth="1"/>
    <col min="8993" max="8993" width="10.5703125" style="366" customWidth="1"/>
    <col min="8994" max="8994" width="11.140625" style="366" customWidth="1"/>
    <col min="8995" max="8995" width="2.140625" style="366" customWidth="1"/>
    <col min="8996" max="8996" width="11.140625" style="366" customWidth="1"/>
    <col min="8997" max="8997" width="2.140625" style="366" customWidth="1"/>
    <col min="8998" max="8998" width="12.42578125" style="366" customWidth="1"/>
    <col min="8999" max="9217" width="8.7109375" style="366"/>
    <col min="9218" max="9218" width="51" style="366" customWidth="1"/>
    <col min="9219" max="9219" width="2.140625" style="366" customWidth="1"/>
    <col min="9220" max="9220" width="14.140625" style="366" customWidth="1"/>
    <col min="9221" max="9222" width="8.85546875" style="366" customWidth="1"/>
    <col min="9223" max="9223" width="2" style="366" customWidth="1"/>
    <col min="9224" max="9224" width="14.85546875" style="366" customWidth="1"/>
    <col min="9225" max="9225" width="2" style="366" customWidth="1"/>
    <col min="9226" max="9226" width="14.85546875" style="366" customWidth="1"/>
    <col min="9227" max="9227" width="2.140625" style="366" customWidth="1"/>
    <col min="9228" max="9228" width="14.85546875" style="366" customWidth="1"/>
    <col min="9229" max="9229" width="2.140625" style="366" customWidth="1"/>
    <col min="9230" max="9230" width="14.85546875" style="366" customWidth="1"/>
    <col min="9231" max="9232" width="3.5703125" style="366" customWidth="1"/>
    <col min="9233" max="9233" width="12.42578125" style="366" customWidth="1"/>
    <col min="9234" max="9234" width="2.140625" style="366" customWidth="1"/>
    <col min="9235" max="9235" width="12.5703125" style="366" customWidth="1"/>
    <col min="9236" max="9236" width="2.140625" style="366" customWidth="1"/>
    <col min="9237" max="9237" width="12.5703125" style="366" customWidth="1"/>
    <col min="9238" max="9238" width="2.140625" style="366" customWidth="1"/>
    <col min="9239" max="9239" width="12.5703125" style="366" customWidth="1"/>
    <col min="9240" max="9240" width="2" style="366" customWidth="1"/>
    <col min="9241" max="9241" width="11.85546875" style="366" customWidth="1"/>
    <col min="9242" max="9242" width="11.42578125" style="366" customWidth="1"/>
    <col min="9243" max="9243" width="1.85546875" style="366" customWidth="1"/>
    <col min="9244" max="9244" width="11.5703125" style="366" customWidth="1"/>
    <col min="9245" max="9245" width="2.140625" style="366" customWidth="1"/>
    <col min="9246" max="9246" width="11.42578125" style="366" customWidth="1"/>
    <col min="9247" max="9247" width="0.5703125" style="366" customWidth="1"/>
    <col min="9248" max="9248" width="2.42578125" style="366" customWidth="1"/>
    <col min="9249" max="9249" width="10.5703125" style="366" customWidth="1"/>
    <col min="9250" max="9250" width="11.140625" style="366" customWidth="1"/>
    <col min="9251" max="9251" width="2.140625" style="366" customWidth="1"/>
    <col min="9252" max="9252" width="11.140625" style="366" customWidth="1"/>
    <col min="9253" max="9253" width="2.140625" style="366" customWidth="1"/>
    <col min="9254" max="9254" width="12.42578125" style="366" customWidth="1"/>
    <col min="9255" max="9473" width="8.7109375" style="366"/>
    <col min="9474" max="9474" width="51" style="366" customWidth="1"/>
    <col min="9475" max="9475" width="2.140625" style="366" customWidth="1"/>
    <col min="9476" max="9476" width="14.140625" style="366" customWidth="1"/>
    <col min="9477" max="9478" width="8.85546875" style="366" customWidth="1"/>
    <col min="9479" max="9479" width="2" style="366" customWidth="1"/>
    <col min="9480" max="9480" width="14.85546875" style="366" customWidth="1"/>
    <col min="9481" max="9481" width="2" style="366" customWidth="1"/>
    <col min="9482" max="9482" width="14.85546875" style="366" customWidth="1"/>
    <col min="9483" max="9483" width="2.140625" style="366" customWidth="1"/>
    <col min="9484" max="9484" width="14.85546875" style="366" customWidth="1"/>
    <col min="9485" max="9485" width="2.140625" style="366" customWidth="1"/>
    <col min="9486" max="9486" width="14.85546875" style="366" customWidth="1"/>
    <col min="9487" max="9488" width="3.5703125" style="366" customWidth="1"/>
    <col min="9489" max="9489" width="12.42578125" style="366" customWidth="1"/>
    <col min="9490" max="9490" width="2.140625" style="366" customWidth="1"/>
    <col min="9491" max="9491" width="12.5703125" style="366" customWidth="1"/>
    <col min="9492" max="9492" width="2.140625" style="366" customWidth="1"/>
    <col min="9493" max="9493" width="12.5703125" style="366" customWidth="1"/>
    <col min="9494" max="9494" width="2.140625" style="366" customWidth="1"/>
    <col min="9495" max="9495" width="12.5703125" style="366" customWidth="1"/>
    <col min="9496" max="9496" width="2" style="366" customWidth="1"/>
    <col min="9497" max="9497" width="11.85546875" style="366" customWidth="1"/>
    <col min="9498" max="9498" width="11.42578125" style="366" customWidth="1"/>
    <col min="9499" max="9499" width="1.85546875" style="366" customWidth="1"/>
    <col min="9500" max="9500" width="11.5703125" style="366" customWidth="1"/>
    <col min="9501" max="9501" width="2.140625" style="366" customWidth="1"/>
    <col min="9502" max="9502" width="11.42578125" style="366" customWidth="1"/>
    <col min="9503" max="9503" width="0.5703125" style="366" customWidth="1"/>
    <col min="9504" max="9504" width="2.42578125" style="366" customWidth="1"/>
    <col min="9505" max="9505" width="10.5703125" style="366" customWidth="1"/>
    <col min="9506" max="9506" width="11.140625" style="366" customWidth="1"/>
    <col min="9507" max="9507" width="2.140625" style="366" customWidth="1"/>
    <col min="9508" max="9508" width="11.140625" style="366" customWidth="1"/>
    <col min="9509" max="9509" width="2.140625" style="366" customWidth="1"/>
    <col min="9510" max="9510" width="12.42578125" style="366" customWidth="1"/>
    <col min="9511" max="9729" width="8.7109375" style="366"/>
    <col min="9730" max="9730" width="51" style="366" customWidth="1"/>
    <col min="9731" max="9731" width="2.140625" style="366" customWidth="1"/>
    <col min="9732" max="9732" width="14.140625" style="366" customWidth="1"/>
    <col min="9733" max="9734" width="8.85546875" style="366" customWidth="1"/>
    <col min="9735" max="9735" width="2" style="366" customWidth="1"/>
    <col min="9736" max="9736" width="14.85546875" style="366" customWidth="1"/>
    <col min="9737" max="9737" width="2" style="366" customWidth="1"/>
    <col min="9738" max="9738" width="14.85546875" style="366" customWidth="1"/>
    <col min="9739" max="9739" width="2.140625" style="366" customWidth="1"/>
    <col min="9740" max="9740" width="14.85546875" style="366" customWidth="1"/>
    <col min="9741" max="9741" width="2.140625" style="366" customWidth="1"/>
    <col min="9742" max="9742" width="14.85546875" style="366" customWidth="1"/>
    <col min="9743" max="9744" width="3.5703125" style="366" customWidth="1"/>
    <col min="9745" max="9745" width="12.42578125" style="366" customWidth="1"/>
    <col min="9746" max="9746" width="2.140625" style="366" customWidth="1"/>
    <col min="9747" max="9747" width="12.5703125" style="366" customWidth="1"/>
    <col min="9748" max="9748" width="2.140625" style="366" customWidth="1"/>
    <col min="9749" max="9749" width="12.5703125" style="366" customWidth="1"/>
    <col min="9750" max="9750" width="2.140625" style="366" customWidth="1"/>
    <col min="9751" max="9751" width="12.5703125" style="366" customWidth="1"/>
    <col min="9752" max="9752" width="2" style="366" customWidth="1"/>
    <col min="9753" max="9753" width="11.85546875" style="366" customWidth="1"/>
    <col min="9754" max="9754" width="11.42578125" style="366" customWidth="1"/>
    <col min="9755" max="9755" width="1.85546875" style="366" customWidth="1"/>
    <col min="9756" max="9756" width="11.5703125" style="366" customWidth="1"/>
    <col min="9757" max="9757" width="2.140625" style="366" customWidth="1"/>
    <col min="9758" max="9758" width="11.42578125" style="366" customWidth="1"/>
    <col min="9759" max="9759" width="0.5703125" style="366" customWidth="1"/>
    <col min="9760" max="9760" width="2.42578125" style="366" customWidth="1"/>
    <col min="9761" max="9761" width="10.5703125" style="366" customWidth="1"/>
    <col min="9762" max="9762" width="11.140625" style="366" customWidth="1"/>
    <col min="9763" max="9763" width="2.140625" style="366" customWidth="1"/>
    <col min="9764" max="9764" width="11.140625" style="366" customWidth="1"/>
    <col min="9765" max="9765" width="2.140625" style="366" customWidth="1"/>
    <col min="9766" max="9766" width="12.42578125" style="366" customWidth="1"/>
    <col min="9767" max="9985" width="8.7109375" style="366"/>
    <col min="9986" max="9986" width="51" style="366" customWidth="1"/>
    <col min="9987" max="9987" width="2.140625" style="366" customWidth="1"/>
    <col min="9988" max="9988" width="14.140625" style="366" customWidth="1"/>
    <col min="9989" max="9990" width="8.85546875" style="366" customWidth="1"/>
    <col min="9991" max="9991" width="2" style="366" customWidth="1"/>
    <col min="9992" max="9992" width="14.85546875" style="366" customWidth="1"/>
    <col min="9993" max="9993" width="2" style="366" customWidth="1"/>
    <col min="9994" max="9994" width="14.85546875" style="366" customWidth="1"/>
    <col min="9995" max="9995" width="2.140625" style="366" customWidth="1"/>
    <col min="9996" max="9996" width="14.85546875" style="366" customWidth="1"/>
    <col min="9997" max="9997" width="2.140625" style="366" customWidth="1"/>
    <col min="9998" max="9998" width="14.85546875" style="366" customWidth="1"/>
    <col min="9999" max="10000" width="3.5703125" style="366" customWidth="1"/>
    <col min="10001" max="10001" width="12.42578125" style="366" customWidth="1"/>
    <col min="10002" max="10002" width="2.140625" style="366" customWidth="1"/>
    <col min="10003" max="10003" width="12.5703125" style="366" customWidth="1"/>
    <col min="10004" max="10004" width="2.140625" style="366" customWidth="1"/>
    <col min="10005" max="10005" width="12.5703125" style="366" customWidth="1"/>
    <col min="10006" max="10006" width="2.140625" style="366" customWidth="1"/>
    <col min="10007" max="10007" width="12.5703125" style="366" customWidth="1"/>
    <col min="10008" max="10008" width="2" style="366" customWidth="1"/>
    <col min="10009" max="10009" width="11.85546875" style="366" customWidth="1"/>
    <col min="10010" max="10010" width="11.42578125" style="366" customWidth="1"/>
    <col min="10011" max="10011" width="1.85546875" style="366" customWidth="1"/>
    <col min="10012" max="10012" width="11.5703125" style="366" customWidth="1"/>
    <col min="10013" max="10013" width="2.140625" style="366" customWidth="1"/>
    <col min="10014" max="10014" width="11.42578125" style="366" customWidth="1"/>
    <col min="10015" max="10015" width="0.5703125" style="366" customWidth="1"/>
    <col min="10016" max="10016" width="2.42578125" style="366" customWidth="1"/>
    <col min="10017" max="10017" width="10.5703125" style="366" customWidth="1"/>
    <col min="10018" max="10018" width="11.140625" style="366" customWidth="1"/>
    <col min="10019" max="10019" width="2.140625" style="366" customWidth="1"/>
    <col min="10020" max="10020" width="11.140625" style="366" customWidth="1"/>
    <col min="10021" max="10021" width="2.140625" style="366" customWidth="1"/>
    <col min="10022" max="10022" width="12.42578125" style="366" customWidth="1"/>
    <col min="10023" max="10241" width="8.7109375" style="366"/>
    <col min="10242" max="10242" width="51" style="366" customWidth="1"/>
    <col min="10243" max="10243" width="2.140625" style="366" customWidth="1"/>
    <col min="10244" max="10244" width="14.140625" style="366" customWidth="1"/>
    <col min="10245" max="10246" width="8.85546875" style="366" customWidth="1"/>
    <col min="10247" max="10247" width="2" style="366" customWidth="1"/>
    <col min="10248" max="10248" width="14.85546875" style="366" customWidth="1"/>
    <col min="10249" max="10249" width="2" style="366" customWidth="1"/>
    <col min="10250" max="10250" width="14.85546875" style="366" customWidth="1"/>
    <col min="10251" max="10251" width="2.140625" style="366" customWidth="1"/>
    <col min="10252" max="10252" width="14.85546875" style="366" customWidth="1"/>
    <col min="10253" max="10253" width="2.140625" style="366" customWidth="1"/>
    <col min="10254" max="10254" width="14.85546875" style="366" customWidth="1"/>
    <col min="10255" max="10256" width="3.5703125" style="366" customWidth="1"/>
    <col min="10257" max="10257" width="12.42578125" style="366" customWidth="1"/>
    <col min="10258" max="10258" width="2.140625" style="366" customWidth="1"/>
    <col min="10259" max="10259" width="12.5703125" style="366" customWidth="1"/>
    <col min="10260" max="10260" width="2.140625" style="366" customWidth="1"/>
    <col min="10261" max="10261" width="12.5703125" style="366" customWidth="1"/>
    <col min="10262" max="10262" width="2.140625" style="366" customWidth="1"/>
    <col min="10263" max="10263" width="12.5703125" style="366" customWidth="1"/>
    <col min="10264" max="10264" width="2" style="366" customWidth="1"/>
    <col min="10265" max="10265" width="11.85546875" style="366" customWidth="1"/>
    <col min="10266" max="10266" width="11.42578125" style="366" customWidth="1"/>
    <col min="10267" max="10267" width="1.85546875" style="366" customWidth="1"/>
    <col min="10268" max="10268" width="11.5703125" style="366" customWidth="1"/>
    <col min="10269" max="10269" width="2.140625" style="366" customWidth="1"/>
    <col min="10270" max="10270" width="11.42578125" style="366" customWidth="1"/>
    <col min="10271" max="10271" width="0.5703125" style="366" customWidth="1"/>
    <col min="10272" max="10272" width="2.42578125" style="366" customWidth="1"/>
    <col min="10273" max="10273" width="10.5703125" style="366" customWidth="1"/>
    <col min="10274" max="10274" width="11.140625" style="366" customWidth="1"/>
    <col min="10275" max="10275" width="2.140625" style="366" customWidth="1"/>
    <col min="10276" max="10276" width="11.140625" style="366" customWidth="1"/>
    <col min="10277" max="10277" width="2.140625" style="366" customWidth="1"/>
    <col min="10278" max="10278" width="12.42578125" style="366" customWidth="1"/>
    <col min="10279" max="10497" width="8.7109375" style="366"/>
    <col min="10498" max="10498" width="51" style="366" customWidth="1"/>
    <col min="10499" max="10499" width="2.140625" style="366" customWidth="1"/>
    <col min="10500" max="10500" width="14.140625" style="366" customWidth="1"/>
    <col min="10501" max="10502" width="8.85546875" style="366" customWidth="1"/>
    <col min="10503" max="10503" width="2" style="366" customWidth="1"/>
    <col min="10504" max="10504" width="14.85546875" style="366" customWidth="1"/>
    <col min="10505" max="10505" width="2" style="366" customWidth="1"/>
    <col min="10506" max="10506" width="14.85546875" style="366" customWidth="1"/>
    <col min="10507" max="10507" width="2.140625" style="366" customWidth="1"/>
    <col min="10508" max="10508" width="14.85546875" style="366" customWidth="1"/>
    <col min="10509" max="10509" width="2.140625" style="366" customWidth="1"/>
    <col min="10510" max="10510" width="14.85546875" style="366" customWidth="1"/>
    <col min="10511" max="10512" width="3.5703125" style="366" customWidth="1"/>
    <col min="10513" max="10513" width="12.42578125" style="366" customWidth="1"/>
    <col min="10514" max="10514" width="2.140625" style="366" customWidth="1"/>
    <col min="10515" max="10515" width="12.5703125" style="366" customWidth="1"/>
    <col min="10516" max="10516" width="2.140625" style="366" customWidth="1"/>
    <col min="10517" max="10517" width="12.5703125" style="366" customWidth="1"/>
    <col min="10518" max="10518" width="2.140625" style="366" customWidth="1"/>
    <col min="10519" max="10519" width="12.5703125" style="366" customWidth="1"/>
    <col min="10520" max="10520" width="2" style="366" customWidth="1"/>
    <col min="10521" max="10521" width="11.85546875" style="366" customWidth="1"/>
    <col min="10522" max="10522" width="11.42578125" style="366" customWidth="1"/>
    <col min="10523" max="10523" width="1.85546875" style="366" customWidth="1"/>
    <col min="10524" max="10524" width="11.5703125" style="366" customWidth="1"/>
    <col min="10525" max="10525" width="2.140625" style="366" customWidth="1"/>
    <col min="10526" max="10526" width="11.42578125" style="366" customWidth="1"/>
    <col min="10527" max="10527" width="0.5703125" style="366" customWidth="1"/>
    <col min="10528" max="10528" width="2.42578125" style="366" customWidth="1"/>
    <col min="10529" max="10529" width="10.5703125" style="366" customWidth="1"/>
    <col min="10530" max="10530" width="11.140625" style="366" customWidth="1"/>
    <col min="10531" max="10531" width="2.140625" style="366" customWidth="1"/>
    <col min="10532" max="10532" width="11.140625" style="366" customWidth="1"/>
    <col min="10533" max="10533" width="2.140625" style="366" customWidth="1"/>
    <col min="10534" max="10534" width="12.42578125" style="366" customWidth="1"/>
    <col min="10535" max="10753" width="8.7109375" style="366"/>
    <col min="10754" max="10754" width="51" style="366" customWidth="1"/>
    <col min="10755" max="10755" width="2.140625" style="366" customWidth="1"/>
    <col min="10756" max="10756" width="14.140625" style="366" customWidth="1"/>
    <col min="10757" max="10758" width="8.85546875" style="366" customWidth="1"/>
    <col min="10759" max="10759" width="2" style="366" customWidth="1"/>
    <col min="10760" max="10760" width="14.85546875" style="366" customWidth="1"/>
    <col min="10761" max="10761" width="2" style="366" customWidth="1"/>
    <col min="10762" max="10762" width="14.85546875" style="366" customWidth="1"/>
    <col min="10763" max="10763" width="2.140625" style="366" customWidth="1"/>
    <col min="10764" max="10764" width="14.85546875" style="366" customWidth="1"/>
    <col min="10765" max="10765" width="2.140625" style="366" customWidth="1"/>
    <col min="10766" max="10766" width="14.85546875" style="366" customWidth="1"/>
    <col min="10767" max="10768" width="3.5703125" style="366" customWidth="1"/>
    <col min="10769" max="10769" width="12.42578125" style="366" customWidth="1"/>
    <col min="10770" max="10770" width="2.140625" style="366" customWidth="1"/>
    <col min="10771" max="10771" width="12.5703125" style="366" customWidth="1"/>
    <col min="10772" max="10772" width="2.140625" style="366" customWidth="1"/>
    <col min="10773" max="10773" width="12.5703125" style="366" customWidth="1"/>
    <col min="10774" max="10774" width="2.140625" style="366" customWidth="1"/>
    <col min="10775" max="10775" width="12.5703125" style="366" customWidth="1"/>
    <col min="10776" max="10776" width="2" style="366" customWidth="1"/>
    <col min="10777" max="10777" width="11.85546875" style="366" customWidth="1"/>
    <col min="10778" max="10778" width="11.42578125" style="366" customWidth="1"/>
    <col min="10779" max="10779" width="1.85546875" style="366" customWidth="1"/>
    <col min="10780" max="10780" width="11.5703125" style="366" customWidth="1"/>
    <col min="10781" max="10781" width="2.140625" style="366" customWidth="1"/>
    <col min="10782" max="10782" width="11.42578125" style="366" customWidth="1"/>
    <col min="10783" max="10783" width="0.5703125" style="366" customWidth="1"/>
    <col min="10784" max="10784" width="2.42578125" style="366" customWidth="1"/>
    <col min="10785" max="10785" width="10.5703125" style="366" customWidth="1"/>
    <col min="10786" max="10786" width="11.140625" style="366" customWidth="1"/>
    <col min="10787" max="10787" width="2.140625" style="366" customWidth="1"/>
    <col min="10788" max="10788" width="11.140625" style="366" customWidth="1"/>
    <col min="10789" max="10789" width="2.140625" style="366" customWidth="1"/>
    <col min="10790" max="10790" width="12.42578125" style="366" customWidth="1"/>
    <col min="10791" max="11009" width="8.7109375" style="366"/>
    <col min="11010" max="11010" width="51" style="366" customWidth="1"/>
    <col min="11011" max="11011" width="2.140625" style="366" customWidth="1"/>
    <col min="11012" max="11012" width="14.140625" style="366" customWidth="1"/>
    <col min="11013" max="11014" width="8.85546875" style="366" customWidth="1"/>
    <col min="11015" max="11015" width="2" style="366" customWidth="1"/>
    <col min="11016" max="11016" width="14.85546875" style="366" customWidth="1"/>
    <col min="11017" max="11017" width="2" style="366" customWidth="1"/>
    <col min="11018" max="11018" width="14.85546875" style="366" customWidth="1"/>
    <col min="11019" max="11019" width="2.140625" style="366" customWidth="1"/>
    <col min="11020" max="11020" width="14.85546875" style="366" customWidth="1"/>
    <col min="11021" max="11021" width="2.140625" style="366" customWidth="1"/>
    <col min="11022" max="11022" width="14.85546875" style="366" customWidth="1"/>
    <col min="11023" max="11024" width="3.5703125" style="366" customWidth="1"/>
    <col min="11025" max="11025" width="12.42578125" style="366" customWidth="1"/>
    <col min="11026" max="11026" width="2.140625" style="366" customWidth="1"/>
    <col min="11027" max="11027" width="12.5703125" style="366" customWidth="1"/>
    <col min="11028" max="11028" width="2.140625" style="366" customWidth="1"/>
    <col min="11029" max="11029" width="12.5703125" style="366" customWidth="1"/>
    <col min="11030" max="11030" width="2.140625" style="366" customWidth="1"/>
    <col min="11031" max="11031" width="12.5703125" style="366" customWidth="1"/>
    <col min="11032" max="11032" width="2" style="366" customWidth="1"/>
    <col min="11033" max="11033" width="11.85546875" style="366" customWidth="1"/>
    <col min="11034" max="11034" width="11.42578125" style="366" customWidth="1"/>
    <col min="11035" max="11035" width="1.85546875" style="366" customWidth="1"/>
    <col min="11036" max="11036" width="11.5703125" style="366" customWidth="1"/>
    <col min="11037" max="11037" width="2.140625" style="366" customWidth="1"/>
    <col min="11038" max="11038" width="11.42578125" style="366" customWidth="1"/>
    <col min="11039" max="11039" width="0.5703125" style="366" customWidth="1"/>
    <col min="11040" max="11040" width="2.42578125" style="366" customWidth="1"/>
    <col min="11041" max="11041" width="10.5703125" style="366" customWidth="1"/>
    <col min="11042" max="11042" width="11.140625" style="366" customWidth="1"/>
    <col min="11043" max="11043" width="2.140625" style="366" customWidth="1"/>
    <col min="11044" max="11044" width="11.140625" style="366" customWidth="1"/>
    <col min="11045" max="11045" width="2.140625" style="366" customWidth="1"/>
    <col min="11046" max="11046" width="12.42578125" style="366" customWidth="1"/>
    <col min="11047" max="11265" width="8.7109375" style="366"/>
    <col min="11266" max="11266" width="51" style="366" customWidth="1"/>
    <col min="11267" max="11267" width="2.140625" style="366" customWidth="1"/>
    <col min="11268" max="11268" width="14.140625" style="366" customWidth="1"/>
    <col min="11269" max="11270" width="8.85546875" style="366" customWidth="1"/>
    <col min="11271" max="11271" width="2" style="366" customWidth="1"/>
    <col min="11272" max="11272" width="14.85546875" style="366" customWidth="1"/>
    <col min="11273" max="11273" width="2" style="366" customWidth="1"/>
    <col min="11274" max="11274" width="14.85546875" style="366" customWidth="1"/>
    <col min="11275" max="11275" width="2.140625" style="366" customWidth="1"/>
    <col min="11276" max="11276" width="14.85546875" style="366" customWidth="1"/>
    <col min="11277" max="11277" width="2.140625" style="366" customWidth="1"/>
    <col min="11278" max="11278" width="14.85546875" style="366" customWidth="1"/>
    <col min="11279" max="11280" width="3.5703125" style="366" customWidth="1"/>
    <col min="11281" max="11281" width="12.42578125" style="366" customWidth="1"/>
    <col min="11282" max="11282" width="2.140625" style="366" customWidth="1"/>
    <col min="11283" max="11283" width="12.5703125" style="366" customWidth="1"/>
    <col min="11284" max="11284" width="2.140625" style="366" customWidth="1"/>
    <col min="11285" max="11285" width="12.5703125" style="366" customWidth="1"/>
    <col min="11286" max="11286" width="2.140625" style="366" customWidth="1"/>
    <col min="11287" max="11287" width="12.5703125" style="366" customWidth="1"/>
    <col min="11288" max="11288" width="2" style="366" customWidth="1"/>
    <col min="11289" max="11289" width="11.85546875" style="366" customWidth="1"/>
    <col min="11290" max="11290" width="11.42578125" style="366" customWidth="1"/>
    <col min="11291" max="11291" width="1.85546875" style="366" customWidth="1"/>
    <col min="11292" max="11292" width="11.5703125" style="366" customWidth="1"/>
    <col min="11293" max="11293" width="2.140625" style="366" customWidth="1"/>
    <col min="11294" max="11294" width="11.42578125" style="366" customWidth="1"/>
    <col min="11295" max="11295" width="0.5703125" style="366" customWidth="1"/>
    <col min="11296" max="11296" width="2.42578125" style="366" customWidth="1"/>
    <col min="11297" max="11297" width="10.5703125" style="366" customWidth="1"/>
    <col min="11298" max="11298" width="11.140625" style="366" customWidth="1"/>
    <col min="11299" max="11299" width="2.140625" style="366" customWidth="1"/>
    <col min="11300" max="11300" width="11.140625" style="366" customWidth="1"/>
    <col min="11301" max="11301" width="2.140625" style="366" customWidth="1"/>
    <col min="11302" max="11302" width="12.42578125" style="366" customWidth="1"/>
    <col min="11303" max="11521" width="8.7109375" style="366"/>
    <col min="11522" max="11522" width="51" style="366" customWidth="1"/>
    <col min="11523" max="11523" width="2.140625" style="366" customWidth="1"/>
    <col min="11524" max="11524" width="14.140625" style="366" customWidth="1"/>
    <col min="11525" max="11526" width="8.85546875" style="366" customWidth="1"/>
    <col min="11527" max="11527" width="2" style="366" customWidth="1"/>
    <col min="11528" max="11528" width="14.85546875" style="366" customWidth="1"/>
    <col min="11529" max="11529" width="2" style="366" customWidth="1"/>
    <col min="11530" max="11530" width="14.85546875" style="366" customWidth="1"/>
    <col min="11531" max="11531" width="2.140625" style="366" customWidth="1"/>
    <col min="11532" max="11532" width="14.85546875" style="366" customWidth="1"/>
    <col min="11533" max="11533" width="2.140625" style="366" customWidth="1"/>
    <col min="11534" max="11534" width="14.85546875" style="366" customWidth="1"/>
    <col min="11535" max="11536" width="3.5703125" style="366" customWidth="1"/>
    <col min="11537" max="11537" width="12.42578125" style="366" customWidth="1"/>
    <col min="11538" max="11538" width="2.140625" style="366" customWidth="1"/>
    <col min="11539" max="11539" width="12.5703125" style="366" customWidth="1"/>
    <col min="11540" max="11540" width="2.140625" style="366" customWidth="1"/>
    <col min="11541" max="11541" width="12.5703125" style="366" customWidth="1"/>
    <col min="11542" max="11542" width="2.140625" style="366" customWidth="1"/>
    <col min="11543" max="11543" width="12.5703125" style="366" customWidth="1"/>
    <col min="11544" max="11544" width="2" style="366" customWidth="1"/>
    <col min="11545" max="11545" width="11.85546875" style="366" customWidth="1"/>
    <col min="11546" max="11546" width="11.42578125" style="366" customWidth="1"/>
    <col min="11547" max="11547" width="1.85546875" style="366" customWidth="1"/>
    <col min="11548" max="11548" width="11.5703125" style="366" customWidth="1"/>
    <col min="11549" max="11549" width="2.140625" style="366" customWidth="1"/>
    <col min="11550" max="11550" width="11.42578125" style="366" customWidth="1"/>
    <col min="11551" max="11551" width="0.5703125" style="366" customWidth="1"/>
    <col min="11552" max="11552" width="2.42578125" style="366" customWidth="1"/>
    <col min="11553" max="11553" width="10.5703125" style="366" customWidth="1"/>
    <col min="11554" max="11554" width="11.140625" style="366" customWidth="1"/>
    <col min="11555" max="11555" width="2.140625" style="366" customWidth="1"/>
    <col min="11556" max="11556" width="11.140625" style="366" customWidth="1"/>
    <col min="11557" max="11557" width="2.140625" style="366" customWidth="1"/>
    <col min="11558" max="11558" width="12.42578125" style="366" customWidth="1"/>
    <col min="11559" max="11777" width="8.7109375" style="366"/>
    <col min="11778" max="11778" width="51" style="366" customWidth="1"/>
    <col min="11779" max="11779" width="2.140625" style="366" customWidth="1"/>
    <col min="11780" max="11780" width="14.140625" style="366" customWidth="1"/>
    <col min="11781" max="11782" width="8.85546875" style="366" customWidth="1"/>
    <col min="11783" max="11783" width="2" style="366" customWidth="1"/>
    <col min="11784" max="11784" width="14.85546875" style="366" customWidth="1"/>
    <col min="11785" max="11785" width="2" style="366" customWidth="1"/>
    <col min="11786" max="11786" width="14.85546875" style="366" customWidth="1"/>
    <col min="11787" max="11787" width="2.140625" style="366" customWidth="1"/>
    <col min="11788" max="11788" width="14.85546875" style="366" customWidth="1"/>
    <col min="11789" max="11789" width="2.140625" style="366" customWidth="1"/>
    <col min="11790" max="11790" width="14.85546875" style="366" customWidth="1"/>
    <col min="11791" max="11792" width="3.5703125" style="366" customWidth="1"/>
    <col min="11793" max="11793" width="12.42578125" style="366" customWidth="1"/>
    <col min="11794" max="11794" width="2.140625" style="366" customWidth="1"/>
    <col min="11795" max="11795" width="12.5703125" style="366" customWidth="1"/>
    <col min="11796" max="11796" width="2.140625" style="366" customWidth="1"/>
    <col min="11797" max="11797" width="12.5703125" style="366" customWidth="1"/>
    <col min="11798" max="11798" width="2.140625" style="366" customWidth="1"/>
    <col min="11799" max="11799" width="12.5703125" style="366" customWidth="1"/>
    <col min="11800" max="11800" width="2" style="366" customWidth="1"/>
    <col min="11801" max="11801" width="11.85546875" style="366" customWidth="1"/>
    <col min="11802" max="11802" width="11.42578125" style="366" customWidth="1"/>
    <col min="11803" max="11803" width="1.85546875" style="366" customWidth="1"/>
    <col min="11804" max="11804" width="11.5703125" style="366" customWidth="1"/>
    <col min="11805" max="11805" width="2.140625" style="366" customWidth="1"/>
    <col min="11806" max="11806" width="11.42578125" style="366" customWidth="1"/>
    <col min="11807" max="11807" width="0.5703125" style="366" customWidth="1"/>
    <col min="11808" max="11808" width="2.42578125" style="366" customWidth="1"/>
    <col min="11809" max="11809" width="10.5703125" style="366" customWidth="1"/>
    <col min="11810" max="11810" width="11.140625" style="366" customWidth="1"/>
    <col min="11811" max="11811" width="2.140625" style="366" customWidth="1"/>
    <col min="11812" max="11812" width="11.140625" style="366" customWidth="1"/>
    <col min="11813" max="11813" width="2.140625" style="366" customWidth="1"/>
    <col min="11814" max="11814" width="12.42578125" style="366" customWidth="1"/>
    <col min="11815" max="12033" width="8.7109375" style="366"/>
    <col min="12034" max="12034" width="51" style="366" customWidth="1"/>
    <col min="12035" max="12035" width="2.140625" style="366" customWidth="1"/>
    <col min="12036" max="12036" width="14.140625" style="366" customWidth="1"/>
    <col min="12037" max="12038" width="8.85546875" style="366" customWidth="1"/>
    <col min="12039" max="12039" width="2" style="366" customWidth="1"/>
    <col min="12040" max="12040" width="14.85546875" style="366" customWidth="1"/>
    <col min="12041" max="12041" width="2" style="366" customWidth="1"/>
    <col min="12042" max="12042" width="14.85546875" style="366" customWidth="1"/>
    <col min="12043" max="12043" width="2.140625" style="366" customWidth="1"/>
    <col min="12044" max="12044" width="14.85546875" style="366" customWidth="1"/>
    <col min="12045" max="12045" width="2.140625" style="366" customWidth="1"/>
    <col min="12046" max="12046" width="14.85546875" style="366" customWidth="1"/>
    <col min="12047" max="12048" width="3.5703125" style="366" customWidth="1"/>
    <col min="12049" max="12049" width="12.42578125" style="366" customWidth="1"/>
    <col min="12050" max="12050" width="2.140625" style="366" customWidth="1"/>
    <col min="12051" max="12051" width="12.5703125" style="366" customWidth="1"/>
    <col min="12052" max="12052" width="2.140625" style="366" customWidth="1"/>
    <col min="12053" max="12053" width="12.5703125" style="366" customWidth="1"/>
    <col min="12054" max="12054" width="2.140625" style="366" customWidth="1"/>
    <col min="12055" max="12055" width="12.5703125" style="366" customWidth="1"/>
    <col min="12056" max="12056" width="2" style="366" customWidth="1"/>
    <col min="12057" max="12057" width="11.85546875" style="366" customWidth="1"/>
    <col min="12058" max="12058" width="11.42578125" style="366" customWidth="1"/>
    <col min="12059" max="12059" width="1.85546875" style="366" customWidth="1"/>
    <col min="12060" max="12060" width="11.5703125" style="366" customWidth="1"/>
    <col min="12061" max="12061" width="2.140625" style="366" customWidth="1"/>
    <col min="12062" max="12062" width="11.42578125" style="366" customWidth="1"/>
    <col min="12063" max="12063" width="0.5703125" style="366" customWidth="1"/>
    <col min="12064" max="12064" width="2.42578125" style="366" customWidth="1"/>
    <col min="12065" max="12065" width="10.5703125" style="366" customWidth="1"/>
    <col min="12066" max="12066" width="11.140625" style="366" customWidth="1"/>
    <col min="12067" max="12067" width="2.140625" style="366" customWidth="1"/>
    <col min="12068" max="12068" width="11.140625" style="366" customWidth="1"/>
    <col min="12069" max="12069" width="2.140625" style="366" customWidth="1"/>
    <col min="12070" max="12070" width="12.42578125" style="366" customWidth="1"/>
    <col min="12071" max="12289" width="8.7109375" style="366"/>
    <col min="12290" max="12290" width="51" style="366" customWidth="1"/>
    <col min="12291" max="12291" width="2.140625" style="366" customWidth="1"/>
    <col min="12292" max="12292" width="14.140625" style="366" customWidth="1"/>
    <col min="12293" max="12294" width="8.85546875" style="366" customWidth="1"/>
    <col min="12295" max="12295" width="2" style="366" customWidth="1"/>
    <col min="12296" max="12296" width="14.85546875" style="366" customWidth="1"/>
    <col min="12297" max="12297" width="2" style="366" customWidth="1"/>
    <col min="12298" max="12298" width="14.85546875" style="366" customWidth="1"/>
    <col min="12299" max="12299" width="2.140625" style="366" customWidth="1"/>
    <col min="12300" max="12300" width="14.85546875" style="366" customWidth="1"/>
    <col min="12301" max="12301" width="2.140625" style="366" customWidth="1"/>
    <col min="12302" max="12302" width="14.85546875" style="366" customWidth="1"/>
    <col min="12303" max="12304" width="3.5703125" style="366" customWidth="1"/>
    <col min="12305" max="12305" width="12.42578125" style="366" customWidth="1"/>
    <col min="12306" max="12306" width="2.140625" style="366" customWidth="1"/>
    <col min="12307" max="12307" width="12.5703125" style="366" customWidth="1"/>
    <col min="12308" max="12308" width="2.140625" style="366" customWidth="1"/>
    <col min="12309" max="12309" width="12.5703125" style="366" customWidth="1"/>
    <col min="12310" max="12310" width="2.140625" style="366" customWidth="1"/>
    <col min="12311" max="12311" width="12.5703125" style="366" customWidth="1"/>
    <col min="12312" max="12312" width="2" style="366" customWidth="1"/>
    <col min="12313" max="12313" width="11.85546875" style="366" customWidth="1"/>
    <col min="12314" max="12314" width="11.42578125" style="366" customWidth="1"/>
    <col min="12315" max="12315" width="1.85546875" style="366" customWidth="1"/>
    <col min="12316" max="12316" width="11.5703125" style="366" customWidth="1"/>
    <col min="12317" max="12317" width="2.140625" style="366" customWidth="1"/>
    <col min="12318" max="12318" width="11.42578125" style="366" customWidth="1"/>
    <col min="12319" max="12319" width="0.5703125" style="366" customWidth="1"/>
    <col min="12320" max="12320" width="2.42578125" style="366" customWidth="1"/>
    <col min="12321" max="12321" width="10.5703125" style="366" customWidth="1"/>
    <col min="12322" max="12322" width="11.140625" style="366" customWidth="1"/>
    <col min="12323" max="12323" width="2.140625" style="366" customWidth="1"/>
    <col min="12324" max="12324" width="11.140625" style="366" customWidth="1"/>
    <col min="12325" max="12325" width="2.140625" style="366" customWidth="1"/>
    <col min="12326" max="12326" width="12.42578125" style="366" customWidth="1"/>
    <col min="12327" max="12545" width="8.7109375" style="366"/>
    <col min="12546" max="12546" width="51" style="366" customWidth="1"/>
    <col min="12547" max="12547" width="2.140625" style="366" customWidth="1"/>
    <col min="12548" max="12548" width="14.140625" style="366" customWidth="1"/>
    <col min="12549" max="12550" width="8.85546875" style="366" customWidth="1"/>
    <col min="12551" max="12551" width="2" style="366" customWidth="1"/>
    <col min="12552" max="12552" width="14.85546875" style="366" customWidth="1"/>
    <col min="12553" max="12553" width="2" style="366" customWidth="1"/>
    <col min="12554" max="12554" width="14.85546875" style="366" customWidth="1"/>
    <col min="12555" max="12555" width="2.140625" style="366" customWidth="1"/>
    <col min="12556" max="12556" width="14.85546875" style="366" customWidth="1"/>
    <col min="12557" max="12557" width="2.140625" style="366" customWidth="1"/>
    <col min="12558" max="12558" width="14.85546875" style="366" customWidth="1"/>
    <col min="12559" max="12560" width="3.5703125" style="366" customWidth="1"/>
    <col min="12561" max="12561" width="12.42578125" style="366" customWidth="1"/>
    <col min="12562" max="12562" width="2.140625" style="366" customWidth="1"/>
    <col min="12563" max="12563" width="12.5703125" style="366" customWidth="1"/>
    <col min="12564" max="12564" width="2.140625" style="366" customWidth="1"/>
    <col min="12565" max="12565" width="12.5703125" style="366" customWidth="1"/>
    <col min="12566" max="12566" width="2.140625" style="366" customWidth="1"/>
    <col min="12567" max="12567" width="12.5703125" style="366" customWidth="1"/>
    <col min="12568" max="12568" width="2" style="366" customWidth="1"/>
    <col min="12569" max="12569" width="11.85546875" style="366" customWidth="1"/>
    <col min="12570" max="12570" width="11.42578125" style="366" customWidth="1"/>
    <col min="12571" max="12571" width="1.85546875" style="366" customWidth="1"/>
    <col min="12572" max="12572" width="11.5703125" style="366" customWidth="1"/>
    <col min="12573" max="12573" width="2.140625" style="366" customWidth="1"/>
    <col min="12574" max="12574" width="11.42578125" style="366" customWidth="1"/>
    <col min="12575" max="12575" width="0.5703125" style="366" customWidth="1"/>
    <col min="12576" max="12576" width="2.42578125" style="366" customWidth="1"/>
    <col min="12577" max="12577" width="10.5703125" style="366" customWidth="1"/>
    <col min="12578" max="12578" width="11.140625" style="366" customWidth="1"/>
    <col min="12579" max="12579" width="2.140625" style="366" customWidth="1"/>
    <col min="12580" max="12580" width="11.140625" style="366" customWidth="1"/>
    <col min="12581" max="12581" width="2.140625" style="366" customWidth="1"/>
    <col min="12582" max="12582" width="12.42578125" style="366" customWidth="1"/>
    <col min="12583" max="12801" width="8.7109375" style="366"/>
    <col min="12802" max="12802" width="51" style="366" customWidth="1"/>
    <col min="12803" max="12803" width="2.140625" style="366" customWidth="1"/>
    <col min="12804" max="12804" width="14.140625" style="366" customWidth="1"/>
    <col min="12805" max="12806" width="8.85546875" style="366" customWidth="1"/>
    <col min="12807" max="12807" width="2" style="366" customWidth="1"/>
    <col min="12808" max="12808" width="14.85546875" style="366" customWidth="1"/>
    <col min="12809" max="12809" width="2" style="366" customWidth="1"/>
    <col min="12810" max="12810" width="14.85546875" style="366" customWidth="1"/>
    <col min="12811" max="12811" width="2.140625" style="366" customWidth="1"/>
    <col min="12812" max="12812" width="14.85546875" style="366" customWidth="1"/>
    <col min="12813" max="12813" width="2.140625" style="366" customWidth="1"/>
    <col min="12814" max="12814" width="14.85546875" style="366" customWidth="1"/>
    <col min="12815" max="12816" width="3.5703125" style="366" customWidth="1"/>
    <col min="12817" max="12817" width="12.42578125" style="366" customWidth="1"/>
    <col min="12818" max="12818" width="2.140625" style="366" customWidth="1"/>
    <col min="12819" max="12819" width="12.5703125" style="366" customWidth="1"/>
    <col min="12820" max="12820" width="2.140625" style="366" customWidth="1"/>
    <col min="12821" max="12821" width="12.5703125" style="366" customWidth="1"/>
    <col min="12822" max="12822" width="2.140625" style="366" customWidth="1"/>
    <col min="12823" max="12823" width="12.5703125" style="366" customWidth="1"/>
    <col min="12824" max="12824" width="2" style="366" customWidth="1"/>
    <col min="12825" max="12825" width="11.85546875" style="366" customWidth="1"/>
    <col min="12826" max="12826" width="11.42578125" style="366" customWidth="1"/>
    <col min="12827" max="12827" width="1.85546875" style="366" customWidth="1"/>
    <col min="12828" max="12828" width="11.5703125" style="366" customWidth="1"/>
    <col min="12829" max="12829" width="2.140625" style="366" customWidth="1"/>
    <col min="12830" max="12830" width="11.42578125" style="366" customWidth="1"/>
    <col min="12831" max="12831" width="0.5703125" style="366" customWidth="1"/>
    <col min="12832" max="12832" width="2.42578125" style="366" customWidth="1"/>
    <col min="12833" max="12833" width="10.5703125" style="366" customWidth="1"/>
    <col min="12834" max="12834" width="11.140625" style="366" customWidth="1"/>
    <col min="12835" max="12835" width="2.140625" style="366" customWidth="1"/>
    <col min="12836" max="12836" width="11.140625" style="366" customWidth="1"/>
    <col min="12837" max="12837" width="2.140625" style="366" customWidth="1"/>
    <col min="12838" max="12838" width="12.42578125" style="366" customWidth="1"/>
    <col min="12839" max="13057" width="8.7109375" style="366"/>
    <col min="13058" max="13058" width="51" style="366" customWidth="1"/>
    <col min="13059" max="13059" width="2.140625" style="366" customWidth="1"/>
    <col min="13060" max="13060" width="14.140625" style="366" customWidth="1"/>
    <col min="13061" max="13062" width="8.85546875" style="366" customWidth="1"/>
    <col min="13063" max="13063" width="2" style="366" customWidth="1"/>
    <col min="13064" max="13064" width="14.85546875" style="366" customWidth="1"/>
    <col min="13065" max="13065" width="2" style="366" customWidth="1"/>
    <col min="13066" max="13066" width="14.85546875" style="366" customWidth="1"/>
    <col min="13067" max="13067" width="2.140625" style="366" customWidth="1"/>
    <col min="13068" max="13068" width="14.85546875" style="366" customWidth="1"/>
    <col min="13069" max="13069" width="2.140625" style="366" customWidth="1"/>
    <col min="13070" max="13070" width="14.85546875" style="366" customWidth="1"/>
    <col min="13071" max="13072" width="3.5703125" style="366" customWidth="1"/>
    <col min="13073" max="13073" width="12.42578125" style="366" customWidth="1"/>
    <col min="13074" max="13074" width="2.140625" style="366" customWidth="1"/>
    <col min="13075" max="13075" width="12.5703125" style="366" customWidth="1"/>
    <col min="13076" max="13076" width="2.140625" style="366" customWidth="1"/>
    <col min="13077" max="13077" width="12.5703125" style="366" customWidth="1"/>
    <col min="13078" max="13078" width="2.140625" style="366" customWidth="1"/>
    <col min="13079" max="13079" width="12.5703125" style="366" customWidth="1"/>
    <col min="13080" max="13080" width="2" style="366" customWidth="1"/>
    <col min="13081" max="13081" width="11.85546875" style="366" customWidth="1"/>
    <col min="13082" max="13082" width="11.42578125" style="366" customWidth="1"/>
    <col min="13083" max="13083" width="1.85546875" style="366" customWidth="1"/>
    <col min="13084" max="13084" width="11.5703125" style="366" customWidth="1"/>
    <col min="13085" max="13085" width="2.140625" style="366" customWidth="1"/>
    <col min="13086" max="13086" width="11.42578125" style="366" customWidth="1"/>
    <col min="13087" max="13087" width="0.5703125" style="366" customWidth="1"/>
    <col min="13088" max="13088" width="2.42578125" style="366" customWidth="1"/>
    <col min="13089" max="13089" width="10.5703125" style="366" customWidth="1"/>
    <col min="13090" max="13090" width="11.140625" style="366" customWidth="1"/>
    <col min="13091" max="13091" width="2.140625" style="366" customWidth="1"/>
    <col min="13092" max="13092" width="11.140625" style="366" customWidth="1"/>
    <col min="13093" max="13093" width="2.140625" style="366" customWidth="1"/>
    <col min="13094" max="13094" width="12.42578125" style="366" customWidth="1"/>
    <col min="13095" max="13313" width="8.7109375" style="366"/>
    <col min="13314" max="13314" width="51" style="366" customWidth="1"/>
    <col min="13315" max="13315" width="2.140625" style="366" customWidth="1"/>
    <col min="13316" max="13316" width="14.140625" style="366" customWidth="1"/>
    <col min="13317" max="13318" width="8.85546875" style="366" customWidth="1"/>
    <col min="13319" max="13319" width="2" style="366" customWidth="1"/>
    <col min="13320" max="13320" width="14.85546875" style="366" customWidth="1"/>
    <col min="13321" max="13321" width="2" style="366" customWidth="1"/>
    <col min="13322" max="13322" width="14.85546875" style="366" customWidth="1"/>
    <col min="13323" max="13323" width="2.140625" style="366" customWidth="1"/>
    <col min="13324" max="13324" width="14.85546875" style="366" customWidth="1"/>
    <col min="13325" max="13325" width="2.140625" style="366" customWidth="1"/>
    <col min="13326" max="13326" width="14.85546875" style="366" customWidth="1"/>
    <col min="13327" max="13328" width="3.5703125" style="366" customWidth="1"/>
    <col min="13329" max="13329" width="12.42578125" style="366" customWidth="1"/>
    <col min="13330" max="13330" width="2.140625" style="366" customWidth="1"/>
    <col min="13331" max="13331" width="12.5703125" style="366" customWidth="1"/>
    <col min="13332" max="13332" width="2.140625" style="366" customWidth="1"/>
    <col min="13333" max="13333" width="12.5703125" style="366" customWidth="1"/>
    <col min="13334" max="13334" width="2.140625" style="366" customWidth="1"/>
    <col min="13335" max="13335" width="12.5703125" style="366" customWidth="1"/>
    <col min="13336" max="13336" width="2" style="366" customWidth="1"/>
    <col min="13337" max="13337" width="11.85546875" style="366" customWidth="1"/>
    <col min="13338" max="13338" width="11.42578125" style="366" customWidth="1"/>
    <col min="13339" max="13339" width="1.85546875" style="366" customWidth="1"/>
    <col min="13340" max="13340" width="11.5703125" style="366" customWidth="1"/>
    <col min="13341" max="13341" width="2.140625" style="366" customWidth="1"/>
    <col min="13342" max="13342" width="11.42578125" style="366" customWidth="1"/>
    <col min="13343" max="13343" width="0.5703125" style="366" customWidth="1"/>
    <col min="13344" max="13344" width="2.42578125" style="366" customWidth="1"/>
    <col min="13345" max="13345" width="10.5703125" style="366" customWidth="1"/>
    <col min="13346" max="13346" width="11.140625" style="366" customWidth="1"/>
    <col min="13347" max="13347" width="2.140625" style="366" customWidth="1"/>
    <col min="13348" max="13348" width="11.140625" style="366" customWidth="1"/>
    <col min="13349" max="13349" width="2.140625" style="366" customWidth="1"/>
    <col min="13350" max="13350" width="12.42578125" style="366" customWidth="1"/>
    <col min="13351" max="13569" width="8.7109375" style="366"/>
    <col min="13570" max="13570" width="51" style="366" customWidth="1"/>
    <col min="13571" max="13571" width="2.140625" style="366" customWidth="1"/>
    <col min="13572" max="13572" width="14.140625" style="366" customWidth="1"/>
    <col min="13573" max="13574" width="8.85546875" style="366" customWidth="1"/>
    <col min="13575" max="13575" width="2" style="366" customWidth="1"/>
    <col min="13576" max="13576" width="14.85546875" style="366" customWidth="1"/>
    <col min="13577" max="13577" width="2" style="366" customWidth="1"/>
    <col min="13578" max="13578" width="14.85546875" style="366" customWidth="1"/>
    <col min="13579" max="13579" width="2.140625" style="366" customWidth="1"/>
    <col min="13580" max="13580" width="14.85546875" style="366" customWidth="1"/>
    <col min="13581" max="13581" width="2.140625" style="366" customWidth="1"/>
    <col min="13582" max="13582" width="14.85546875" style="366" customWidth="1"/>
    <col min="13583" max="13584" width="3.5703125" style="366" customWidth="1"/>
    <col min="13585" max="13585" width="12.42578125" style="366" customWidth="1"/>
    <col min="13586" max="13586" width="2.140625" style="366" customWidth="1"/>
    <col min="13587" max="13587" width="12.5703125" style="366" customWidth="1"/>
    <col min="13588" max="13588" width="2.140625" style="366" customWidth="1"/>
    <col min="13589" max="13589" width="12.5703125" style="366" customWidth="1"/>
    <col min="13590" max="13590" width="2.140625" style="366" customWidth="1"/>
    <col min="13591" max="13591" width="12.5703125" style="366" customWidth="1"/>
    <col min="13592" max="13592" width="2" style="366" customWidth="1"/>
    <col min="13593" max="13593" width="11.85546875" style="366" customWidth="1"/>
    <col min="13594" max="13594" width="11.42578125" style="366" customWidth="1"/>
    <col min="13595" max="13595" width="1.85546875" style="366" customWidth="1"/>
    <col min="13596" max="13596" width="11.5703125" style="366" customWidth="1"/>
    <col min="13597" max="13597" width="2.140625" style="366" customWidth="1"/>
    <col min="13598" max="13598" width="11.42578125" style="366" customWidth="1"/>
    <col min="13599" max="13599" width="0.5703125" style="366" customWidth="1"/>
    <col min="13600" max="13600" width="2.42578125" style="366" customWidth="1"/>
    <col min="13601" max="13601" width="10.5703125" style="366" customWidth="1"/>
    <col min="13602" max="13602" width="11.140625" style="366" customWidth="1"/>
    <col min="13603" max="13603" width="2.140625" style="366" customWidth="1"/>
    <col min="13604" max="13604" width="11.140625" style="366" customWidth="1"/>
    <col min="13605" max="13605" width="2.140625" style="366" customWidth="1"/>
    <col min="13606" max="13606" width="12.42578125" style="366" customWidth="1"/>
    <col min="13607" max="13825" width="8.7109375" style="366"/>
    <col min="13826" max="13826" width="51" style="366" customWidth="1"/>
    <col min="13827" max="13827" width="2.140625" style="366" customWidth="1"/>
    <col min="13828" max="13828" width="14.140625" style="366" customWidth="1"/>
    <col min="13829" max="13830" width="8.85546875" style="366" customWidth="1"/>
    <col min="13831" max="13831" width="2" style="366" customWidth="1"/>
    <col min="13832" max="13832" width="14.85546875" style="366" customWidth="1"/>
    <col min="13833" max="13833" width="2" style="366" customWidth="1"/>
    <col min="13834" max="13834" width="14.85546875" style="366" customWidth="1"/>
    <col min="13835" max="13835" width="2.140625" style="366" customWidth="1"/>
    <col min="13836" max="13836" width="14.85546875" style="366" customWidth="1"/>
    <col min="13837" max="13837" width="2.140625" style="366" customWidth="1"/>
    <col min="13838" max="13838" width="14.85546875" style="366" customWidth="1"/>
    <col min="13839" max="13840" width="3.5703125" style="366" customWidth="1"/>
    <col min="13841" max="13841" width="12.42578125" style="366" customWidth="1"/>
    <col min="13842" max="13842" width="2.140625" style="366" customWidth="1"/>
    <col min="13843" max="13843" width="12.5703125" style="366" customWidth="1"/>
    <col min="13844" max="13844" width="2.140625" style="366" customWidth="1"/>
    <col min="13845" max="13845" width="12.5703125" style="366" customWidth="1"/>
    <col min="13846" max="13846" width="2.140625" style="366" customWidth="1"/>
    <col min="13847" max="13847" width="12.5703125" style="366" customWidth="1"/>
    <col min="13848" max="13848" width="2" style="366" customWidth="1"/>
    <col min="13849" max="13849" width="11.85546875" style="366" customWidth="1"/>
    <col min="13850" max="13850" width="11.42578125" style="366" customWidth="1"/>
    <col min="13851" max="13851" width="1.85546875" style="366" customWidth="1"/>
    <col min="13852" max="13852" width="11.5703125" style="366" customWidth="1"/>
    <col min="13853" max="13853" width="2.140625" style="366" customWidth="1"/>
    <col min="13854" max="13854" width="11.42578125" style="366" customWidth="1"/>
    <col min="13855" max="13855" width="0.5703125" style="366" customWidth="1"/>
    <col min="13856" max="13856" width="2.42578125" style="366" customWidth="1"/>
    <col min="13857" max="13857" width="10.5703125" style="366" customWidth="1"/>
    <col min="13858" max="13858" width="11.140625" style="366" customWidth="1"/>
    <col min="13859" max="13859" width="2.140625" style="366" customWidth="1"/>
    <col min="13860" max="13860" width="11.140625" style="366" customWidth="1"/>
    <col min="13861" max="13861" width="2.140625" style="366" customWidth="1"/>
    <col min="13862" max="13862" width="12.42578125" style="366" customWidth="1"/>
    <col min="13863" max="14081" width="8.7109375" style="366"/>
    <col min="14082" max="14082" width="51" style="366" customWidth="1"/>
    <col min="14083" max="14083" width="2.140625" style="366" customWidth="1"/>
    <col min="14084" max="14084" width="14.140625" style="366" customWidth="1"/>
    <col min="14085" max="14086" width="8.85546875" style="366" customWidth="1"/>
    <col min="14087" max="14087" width="2" style="366" customWidth="1"/>
    <col min="14088" max="14088" width="14.85546875" style="366" customWidth="1"/>
    <col min="14089" max="14089" width="2" style="366" customWidth="1"/>
    <col min="14090" max="14090" width="14.85546875" style="366" customWidth="1"/>
    <col min="14091" max="14091" width="2.140625" style="366" customWidth="1"/>
    <col min="14092" max="14092" width="14.85546875" style="366" customWidth="1"/>
    <col min="14093" max="14093" width="2.140625" style="366" customWidth="1"/>
    <col min="14094" max="14094" width="14.85546875" style="366" customWidth="1"/>
    <col min="14095" max="14096" width="3.5703125" style="366" customWidth="1"/>
    <col min="14097" max="14097" width="12.42578125" style="366" customWidth="1"/>
    <col min="14098" max="14098" width="2.140625" style="366" customWidth="1"/>
    <col min="14099" max="14099" width="12.5703125" style="366" customWidth="1"/>
    <col min="14100" max="14100" width="2.140625" style="366" customWidth="1"/>
    <col min="14101" max="14101" width="12.5703125" style="366" customWidth="1"/>
    <col min="14102" max="14102" width="2.140625" style="366" customWidth="1"/>
    <col min="14103" max="14103" width="12.5703125" style="366" customWidth="1"/>
    <col min="14104" max="14104" width="2" style="366" customWidth="1"/>
    <col min="14105" max="14105" width="11.85546875" style="366" customWidth="1"/>
    <col min="14106" max="14106" width="11.42578125" style="366" customWidth="1"/>
    <col min="14107" max="14107" width="1.85546875" style="366" customWidth="1"/>
    <col min="14108" max="14108" width="11.5703125" style="366" customWidth="1"/>
    <col min="14109" max="14109" width="2.140625" style="366" customWidth="1"/>
    <col min="14110" max="14110" width="11.42578125" style="366" customWidth="1"/>
    <col min="14111" max="14111" width="0.5703125" style="366" customWidth="1"/>
    <col min="14112" max="14112" width="2.42578125" style="366" customWidth="1"/>
    <col min="14113" max="14113" width="10.5703125" style="366" customWidth="1"/>
    <col min="14114" max="14114" width="11.140625" style="366" customWidth="1"/>
    <col min="14115" max="14115" width="2.140625" style="366" customWidth="1"/>
    <col min="14116" max="14116" width="11.140625" style="366" customWidth="1"/>
    <col min="14117" max="14117" width="2.140625" style="366" customWidth="1"/>
    <col min="14118" max="14118" width="12.42578125" style="366" customWidth="1"/>
    <col min="14119" max="14337" width="8.7109375" style="366"/>
    <col min="14338" max="14338" width="51" style="366" customWidth="1"/>
    <col min="14339" max="14339" width="2.140625" style="366" customWidth="1"/>
    <col min="14340" max="14340" width="14.140625" style="366" customWidth="1"/>
    <col min="14341" max="14342" width="8.85546875" style="366" customWidth="1"/>
    <col min="14343" max="14343" width="2" style="366" customWidth="1"/>
    <col min="14344" max="14344" width="14.85546875" style="366" customWidth="1"/>
    <col min="14345" max="14345" width="2" style="366" customWidth="1"/>
    <col min="14346" max="14346" width="14.85546875" style="366" customWidth="1"/>
    <col min="14347" max="14347" width="2.140625" style="366" customWidth="1"/>
    <col min="14348" max="14348" width="14.85546875" style="366" customWidth="1"/>
    <col min="14349" max="14349" width="2.140625" style="366" customWidth="1"/>
    <col min="14350" max="14350" width="14.85546875" style="366" customWidth="1"/>
    <col min="14351" max="14352" width="3.5703125" style="366" customWidth="1"/>
    <col min="14353" max="14353" width="12.42578125" style="366" customWidth="1"/>
    <col min="14354" max="14354" width="2.140625" style="366" customWidth="1"/>
    <col min="14355" max="14355" width="12.5703125" style="366" customWidth="1"/>
    <col min="14356" max="14356" width="2.140625" style="366" customWidth="1"/>
    <col min="14357" max="14357" width="12.5703125" style="366" customWidth="1"/>
    <col min="14358" max="14358" width="2.140625" style="366" customWidth="1"/>
    <col min="14359" max="14359" width="12.5703125" style="366" customWidth="1"/>
    <col min="14360" max="14360" width="2" style="366" customWidth="1"/>
    <col min="14361" max="14361" width="11.85546875" style="366" customWidth="1"/>
    <col min="14362" max="14362" width="11.42578125" style="366" customWidth="1"/>
    <col min="14363" max="14363" width="1.85546875" style="366" customWidth="1"/>
    <col min="14364" max="14364" width="11.5703125" style="366" customWidth="1"/>
    <col min="14365" max="14365" width="2.140625" style="366" customWidth="1"/>
    <col min="14366" max="14366" width="11.42578125" style="366" customWidth="1"/>
    <col min="14367" max="14367" width="0.5703125" style="366" customWidth="1"/>
    <col min="14368" max="14368" width="2.42578125" style="366" customWidth="1"/>
    <col min="14369" max="14369" width="10.5703125" style="366" customWidth="1"/>
    <col min="14370" max="14370" width="11.140625" style="366" customWidth="1"/>
    <col min="14371" max="14371" width="2.140625" style="366" customWidth="1"/>
    <col min="14372" max="14372" width="11.140625" style="366" customWidth="1"/>
    <col min="14373" max="14373" width="2.140625" style="366" customWidth="1"/>
    <col min="14374" max="14374" width="12.42578125" style="366" customWidth="1"/>
    <col min="14375" max="14593" width="8.7109375" style="366"/>
    <col min="14594" max="14594" width="51" style="366" customWidth="1"/>
    <col min="14595" max="14595" width="2.140625" style="366" customWidth="1"/>
    <col min="14596" max="14596" width="14.140625" style="366" customWidth="1"/>
    <col min="14597" max="14598" width="8.85546875" style="366" customWidth="1"/>
    <col min="14599" max="14599" width="2" style="366" customWidth="1"/>
    <col min="14600" max="14600" width="14.85546875" style="366" customWidth="1"/>
    <col min="14601" max="14601" width="2" style="366" customWidth="1"/>
    <col min="14602" max="14602" width="14.85546875" style="366" customWidth="1"/>
    <col min="14603" max="14603" width="2.140625" style="366" customWidth="1"/>
    <col min="14604" max="14604" width="14.85546875" style="366" customWidth="1"/>
    <col min="14605" max="14605" width="2.140625" style="366" customWidth="1"/>
    <col min="14606" max="14606" width="14.85546875" style="366" customWidth="1"/>
    <col min="14607" max="14608" width="3.5703125" style="366" customWidth="1"/>
    <col min="14609" max="14609" width="12.42578125" style="366" customWidth="1"/>
    <col min="14610" max="14610" width="2.140625" style="366" customWidth="1"/>
    <col min="14611" max="14611" width="12.5703125" style="366" customWidth="1"/>
    <col min="14612" max="14612" width="2.140625" style="366" customWidth="1"/>
    <col min="14613" max="14613" width="12.5703125" style="366" customWidth="1"/>
    <col min="14614" max="14614" width="2.140625" style="366" customWidth="1"/>
    <col min="14615" max="14615" width="12.5703125" style="366" customWidth="1"/>
    <col min="14616" max="14616" width="2" style="366" customWidth="1"/>
    <col min="14617" max="14617" width="11.85546875" style="366" customWidth="1"/>
    <col min="14618" max="14618" width="11.42578125" style="366" customWidth="1"/>
    <col min="14619" max="14619" width="1.85546875" style="366" customWidth="1"/>
    <col min="14620" max="14620" width="11.5703125" style="366" customWidth="1"/>
    <col min="14621" max="14621" width="2.140625" style="366" customWidth="1"/>
    <col min="14622" max="14622" width="11.42578125" style="366" customWidth="1"/>
    <col min="14623" max="14623" width="0.5703125" style="366" customWidth="1"/>
    <col min="14624" max="14624" width="2.42578125" style="366" customWidth="1"/>
    <col min="14625" max="14625" width="10.5703125" style="366" customWidth="1"/>
    <col min="14626" max="14626" width="11.140625" style="366" customWidth="1"/>
    <col min="14627" max="14627" width="2.140625" style="366" customWidth="1"/>
    <col min="14628" max="14628" width="11.140625" style="366" customWidth="1"/>
    <col min="14629" max="14629" width="2.140625" style="366" customWidth="1"/>
    <col min="14630" max="14630" width="12.42578125" style="366" customWidth="1"/>
    <col min="14631" max="14849" width="8.7109375" style="366"/>
    <col min="14850" max="14850" width="51" style="366" customWidth="1"/>
    <col min="14851" max="14851" width="2.140625" style="366" customWidth="1"/>
    <col min="14852" max="14852" width="14.140625" style="366" customWidth="1"/>
    <col min="14853" max="14854" width="8.85546875" style="366" customWidth="1"/>
    <col min="14855" max="14855" width="2" style="366" customWidth="1"/>
    <col min="14856" max="14856" width="14.85546875" style="366" customWidth="1"/>
    <col min="14857" max="14857" width="2" style="366" customWidth="1"/>
    <col min="14858" max="14858" width="14.85546875" style="366" customWidth="1"/>
    <col min="14859" max="14859" width="2.140625" style="366" customWidth="1"/>
    <col min="14860" max="14860" width="14.85546875" style="366" customWidth="1"/>
    <col min="14861" max="14861" width="2.140625" style="366" customWidth="1"/>
    <col min="14862" max="14862" width="14.85546875" style="366" customWidth="1"/>
    <col min="14863" max="14864" width="3.5703125" style="366" customWidth="1"/>
    <col min="14865" max="14865" width="12.42578125" style="366" customWidth="1"/>
    <col min="14866" max="14866" width="2.140625" style="366" customWidth="1"/>
    <col min="14867" max="14867" width="12.5703125" style="366" customWidth="1"/>
    <col min="14868" max="14868" width="2.140625" style="366" customWidth="1"/>
    <col min="14869" max="14869" width="12.5703125" style="366" customWidth="1"/>
    <col min="14870" max="14870" width="2.140625" style="366" customWidth="1"/>
    <col min="14871" max="14871" width="12.5703125" style="366" customWidth="1"/>
    <col min="14872" max="14872" width="2" style="366" customWidth="1"/>
    <col min="14873" max="14873" width="11.85546875" style="366" customWidth="1"/>
    <col min="14874" max="14874" width="11.42578125" style="366" customWidth="1"/>
    <col min="14875" max="14875" width="1.85546875" style="366" customWidth="1"/>
    <col min="14876" max="14876" width="11.5703125" style="366" customWidth="1"/>
    <col min="14877" max="14877" width="2.140625" style="366" customWidth="1"/>
    <col min="14878" max="14878" width="11.42578125" style="366" customWidth="1"/>
    <col min="14879" max="14879" width="0.5703125" style="366" customWidth="1"/>
    <col min="14880" max="14880" width="2.42578125" style="366" customWidth="1"/>
    <col min="14881" max="14881" width="10.5703125" style="366" customWidth="1"/>
    <col min="14882" max="14882" width="11.140625" style="366" customWidth="1"/>
    <col min="14883" max="14883" width="2.140625" style="366" customWidth="1"/>
    <col min="14884" max="14884" width="11.140625" style="366" customWidth="1"/>
    <col min="14885" max="14885" width="2.140625" style="366" customWidth="1"/>
    <col min="14886" max="14886" width="12.42578125" style="366" customWidth="1"/>
    <col min="14887" max="15105" width="8.7109375" style="366"/>
    <col min="15106" max="15106" width="51" style="366" customWidth="1"/>
    <col min="15107" max="15107" width="2.140625" style="366" customWidth="1"/>
    <col min="15108" max="15108" width="14.140625" style="366" customWidth="1"/>
    <col min="15109" max="15110" width="8.85546875" style="366" customWidth="1"/>
    <col min="15111" max="15111" width="2" style="366" customWidth="1"/>
    <col min="15112" max="15112" width="14.85546875" style="366" customWidth="1"/>
    <col min="15113" max="15113" width="2" style="366" customWidth="1"/>
    <col min="15114" max="15114" width="14.85546875" style="366" customWidth="1"/>
    <col min="15115" max="15115" width="2.140625" style="366" customWidth="1"/>
    <col min="15116" max="15116" width="14.85546875" style="366" customWidth="1"/>
    <col min="15117" max="15117" width="2.140625" style="366" customWidth="1"/>
    <col min="15118" max="15118" width="14.85546875" style="366" customWidth="1"/>
    <col min="15119" max="15120" width="3.5703125" style="366" customWidth="1"/>
    <col min="15121" max="15121" width="12.42578125" style="366" customWidth="1"/>
    <col min="15122" max="15122" width="2.140625" style="366" customWidth="1"/>
    <col min="15123" max="15123" width="12.5703125" style="366" customWidth="1"/>
    <col min="15124" max="15124" width="2.140625" style="366" customWidth="1"/>
    <col min="15125" max="15125" width="12.5703125" style="366" customWidth="1"/>
    <col min="15126" max="15126" width="2.140625" style="366" customWidth="1"/>
    <col min="15127" max="15127" width="12.5703125" style="366" customWidth="1"/>
    <col min="15128" max="15128" width="2" style="366" customWidth="1"/>
    <col min="15129" max="15129" width="11.85546875" style="366" customWidth="1"/>
    <col min="15130" max="15130" width="11.42578125" style="366" customWidth="1"/>
    <col min="15131" max="15131" width="1.85546875" style="366" customWidth="1"/>
    <col min="15132" max="15132" width="11.5703125" style="366" customWidth="1"/>
    <col min="15133" max="15133" width="2.140625" style="366" customWidth="1"/>
    <col min="15134" max="15134" width="11.42578125" style="366" customWidth="1"/>
    <col min="15135" max="15135" width="0.5703125" style="366" customWidth="1"/>
    <col min="15136" max="15136" width="2.42578125" style="366" customWidth="1"/>
    <col min="15137" max="15137" width="10.5703125" style="366" customWidth="1"/>
    <col min="15138" max="15138" width="11.140625" style="366" customWidth="1"/>
    <col min="15139" max="15139" width="2.140625" style="366" customWidth="1"/>
    <col min="15140" max="15140" width="11.140625" style="366" customWidth="1"/>
    <col min="15141" max="15141" width="2.140625" style="366" customWidth="1"/>
    <col min="15142" max="15142" width="12.42578125" style="366" customWidth="1"/>
    <col min="15143" max="15361" width="8.7109375" style="366"/>
    <col min="15362" max="15362" width="51" style="366" customWidth="1"/>
    <col min="15363" max="15363" width="2.140625" style="366" customWidth="1"/>
    <col min="15364" max="15364" width="14.140625" style="366" customWidth="1"/>
    <col min="15365" max="15366" width="8.85546875" style="366" customWidth="1"/>
    <col min="15367" max="15367" width="2" style="366" customWidth="1"/>
    <col min="15368" max="15368" width="14.85546875" style="366" customWidth="1"/>
    <col min="15369" max="15369" width="2" style="366" customWidth="1"/>
    <col min="15370" max="15370" width="14.85546875" style="366" customWidth="1"/>
    <col min="15371" max="15371" width="2.140625" style="366" customWidth="1"/>
    <col min="15372" max="15372" width="14.85546875" style="366" customWidth="1"/>
    <col min="15373" max="15373" width="2.140625" style="366" customWidth="1"/>
    <col min="15374" max="15374" width="14.85546875" style="366" customWidth="1"/>
    <col min="15375" max="15376" width="3.5703125" style="366" customWidth="1"/>
    <col min="15377" max="15377" width="12.42578125" style="366" customWidth="1"/>
    <col min="15378" max="15378" width="2.140625" style="366" customWidth="1"/>
    <col min="15379" max="15379" width="12.5703125" style="366" customWidth="1"/>
    <col min="15380" max="15380" width="2.140625" style="366" customWidth="1"/>
    <col min="15381" max="15381" width="12.5703125" style="366" customWidth="1"/>
    <col min="15382" max="15382" width="2.140625" style="366" customWidth="1"/>
    <col min="15383" max="15383" width="12.5703125" style="366" customWidth="1"/>
    <col min="15384" max="15384" width="2" style="366" customWidth="1"/>
    <col min="15385" max="15385" width="11.85546875" style="366" customWidth="1"/>
    <col min="15386" max="15386" width="11.42578125" style="366" customWidth="1"/>
    <col min="15387" max="15387" width="1.85546875" style="366" customWidth="1"/>
    <col min="15388" max="15388" width="11.5703125" style="366" customWidth="1"/>
    <col min="15389" max="15389" width="2.140625" style="366" customWidth="1"/>
    <col min="15390" max="15390" width="11.42578125" style="366" customWidth="1"/>
    <col min="15391" max="15391" width="0.5703125" style="366" customWidth="1"/>
    <col min="15392" max="15392" width="2.42578125" style="366" customWidth="1"/>
    <col min="15393" max="15393" width="10.5703125" style="366" customWidth="1"/>
    <col min="15394" max="15394" width="11.140625" style="366" customWidth="1"/>
    <col min="15395" max="15395" width="2.140625" style="366" customWidth="1"/>
    <col min="15396" max="15396" width="11.140625" style="366" customWidth="1"/>
    <col min="15397" max="15397" width="2.140625" style="366" customWidth="1"/>
    <col min="15398" max="15398" width="12.42578125" style="366" customWidth="1"/>
    <col min="15399" max="15617" width="8.7109375" style="366"/>
    <col min="15618" max="15618" width="51" style="366" customWidth="1"/>
    <col min="15619" max="15619" width="2.140625" style="366" customWidth="1"/>
    <col min="15620" max="15620" width="14.140625" style="366" customWidth="1"/>
    <col min="15621" max="15622" width="8.85546875" style="366" customWidth="1"/>
    <col min="15623" max="15623" width="2" style="366" customWidth="1"/>
    <col min="15624" max="15624" width="14.85546875" style="366" customWidth="1"/>
    <col min="15625" max="15625" width="2" style="366" customWidth="1"/>
    <col min="15626" max="15626" width="14.85546875" style="366" customWidth="1"/>
    <col min="15627" max="15627" width="2.140625" style="366" customWidth="1"/>
    <col min="15628" max="15628" width="14.85546875" style="366" customWidth="1"/>
    <col min="15629" max="15629" width="2.140625" style="366" customWidth="1"/>
    <col min="15630" max="15630" width="14.85546875" style="366" customWidth="1"/>
    <col min="15631" max="15632" width="3.5703125" style="366" customWidth="1"/>
    <col min="15633" max="15633" width="12.42578125" style="366" customWidth="1"/>
    <col min="15634" max="15634" width="2.140625" style="366" customWidth="1"/>
    <col min="15635" max="15635" width="12.5703125" style="366" customWidth="1"/>
    <col min="15636" max="15636" width="2.140625" style="366" customWidth="1"/>
    <col min="15637" max="15637" width="12.5703125" style="366" customWidth="1"/>
    <col min="15638" max="15638" width="2.140625" style="366" customWidth="1"/>
    <col min="15639" max="15639" width="12.5703125" style="366" customWidth="1"/>
    <col min="15640" max="15640" width="2" style="366" customWidth="1"/>
    <col min="15641" max="15641" width="11.85546875" style="366" customWidth="1"/>
    <col min="15642" max="15642" width="11.42578125" style="366" customWidth="1"/>
    <col min="15643" max="15643" width="1.85546875" style="366" customWidth="1"/>
    <col min="15644" max="15644" width="11.5703125" style="366" customWidth="1"/>
    <col min="15645" max="15645" width="2.140625" style="366" customWidth="1"/>
    <col min="15646" max="15646" width="11.42578125" style="366" customWidth="1"/>
    <col min="15647" max="15647" width="0.5703125" style="366" customWidth="1"/>
    <col min="15648" max="15648" width="2.42578125" style="366" customWidth="1"/>
    <col min="15649" max="15649" width="10.5703125" style="366" customWidth="1"/>
    <col min="15650" max="15650" width="11.140625" style="366" customWidth="1"/>
    <col min="15651" max="15651" width="2.140625" style="366" customWidth="1"/>
    <col min="15652" max="15652" width="11.140625" style="366" customWidth="1"/>
    <col min="15653" max="15653" width="2.140625" style="366" customWidth="1"/>
    <col min="15654" max="15654" width="12.42578125" style="366" customWidth="1"/>
    <col min="15655" max="15873" width="8.7109375" style="366"/>
    <col min="15874" max="15874" width="51" style="366" customWidth="1"/>
    <col min="15875" max="15875" width="2.140625" style="366" customWidth="1"/>
    <col min="15876" max="15876" width="14.140625" style="366" customWidth="1"/>
    <col min="15877" max="15878" width="8.85546875" style="366" customWidth="1"/>
    <col min="15879" max="15879" width="2" style="366" customWidth="1"/>
    <col min="15880" max="15880" width="14.85546875" style="366" customWidth="1"/>
    <col min="15881" max="15881" width="2" style="366" customWidth="1"/>
    <col min="15882" max="15882" width="14.85546875" style="366" customWidth="1"/>
    <col min="15883" max="15883" width="2.140625" style="366" customWidth="1"/>
    <col min="15884" max="15884" width="14.85546875" style="366" customWidth="1"/>
    <col min="15885" max="15885" width="2.140625" style="366" customWidth="1"/>
    <col min="15886" max="15886" width="14.85546875" style="366" customWidth="1"/>
    <col min="15887" max="15888" width="3.5703125" style="366" customWidth="1"/>
    <col min="15889" max="15889" width="12.42578125" style="366" customWidth="1"/>
    <col min="15890" max="15890" width="2.140625" style="366" customWidth="1"/>
    <col min="15891" max="15891" width="12.5703125" style="366" customWidth="1"/>
    <col min="15892" max="15892" width="2.140625" style="366" customWidth="1"/>
    <col min="15893" max="15893" width="12.5703125" style="366" customWidth="1"/>
    <col min="15894" max="15894" width="2.140625" style="366" customWidth="1"/>
    <col min="15895" max="15895" width="12.5703125" style="366" customWidth="1"/>
    <col min="15896" max="15896" width="2" style="366" customWidth="1"/>
    <col min="15897" max="15897" width="11.85546875" style="366" customWidth="1"/>
    <col min="15898" max="15898" width="11.42578125" style="366" customWidth="1"/>
    <col min="15899" max="15899" width="1.85546875" style="366" customWidth="1"/>
    <col min="15900" max="15900" width="11.5703125" style="366" customWidth="1"/>
    <col min="15901" max="15901" width="2.140625" style="366" customWidth="1"/>
    <col min="15902" max="15902" width="11.42578125" style="366" customWidth="1"/>
    <col min="15903" max="15903" width="0.5703125" style="366" customWidth="1"/>
    <col min="15904" max="15904" width="2.42578125" style="366" customWidth="1"/>
    <col min="15905" max="15905" width="10.5703125" style="366" customWidth="1"/>
    <col min="15906" max="15906" width="11.140625" style="366" customWidth="1"/>
    <col min="15907" max="15907" width="2.140625" style="366" customWidth="1"/>
    <col min="15908" max="15908" width="11.140625" style="366" customWidth="1"/>
    <col min="15909" max="15909" width="2.140625" style="366" customWidth="1"/>
    <col min="15910" max="15910" width="12.42578125" style="366" customWidth="1"/>
    <col min="15911" max="16129" width="8.7109375" style="366"/>
    <col min="16130" max="16130" width="51" style="366" customWidth="1"/>
    <col min="16131" max="16131" width="2.140625" style="366" customWidth="1"/>
    <col min="16132" max="16132" width="14.140625" style="366" customWidth="1"/>
    <col min="16133" max="16134" width="8.85546875" style="366" customWidth="1"/>
    <col min="16135" max="16135" width="2" style="366" customWidth="1"/>
    <col min="16136" max="16136" width="14.85546875" style="366" customWidth="1"/>
    <col min="16137" max="16137" width="2" style="366" customWidth="1"/>
    <col min="16138" max="16138" width="14.85546875" style="366" customWidth="1"/>
    <col min="16139" max="16139" width="2.140625" style="366" customWidth="1"/>
    <col min="16140" max="16140" width="14.85546875" style="366" customWidth="1"/>
    <col min="16141" max="16141" width="2.140625" style="366" customWidth="1"/>
    <col min="16142" max="16142" width="14.85546875" style="366" customWidth="1"/>
    <col min="16143" max="16144" width="3.5703125" style="366" customWidth="1"/>
    <col min="16145" max="16145" width="12.42578125" style="366" customWidth="1"/>
    <col min="16146" max="16146" width="2.140625" style="366" customWidth="1"/>
    <col min="16147" max="16147" width="12.5703125" style="366" customWidth="1"/>
    <col min="16148" max="16148" width="2.140625" style="366" customWidth="1"/>
    <col min="16149" max="16149" width="12.5703125" style="366" customWidth="1"/>
    <col min="16150" max="16150" width="2.140625" style="366" customWidth="1"/>
    <col min="16151" max="16151" width="12.5703125" style="366" customWidth="1"/>
    <col min="16152" max="16152" width="2" style="366" customWidth="1"/>
    <col min="16153" max="16153" width="11.85546875" style="366" customWidth="1"/>
    <col min="16154" max="16154" width="11.42578125" style="366" customWidth="1"/>
    <col min="16155" max="16155" width="1.85546875" style="366" customWidth="1"/>
    <col min="16156" max="16156" width="11.5703125" style="366" customWidth="1"/>
    <col min="16157" max="16157" width="2.140625" style="366" customWidth="1"/>
    <col min="16158" max="16158" width="11.42578125" style="366" customWidth="1"/>
    <col min="16159" max="16159" width="0.5703125" style="366" customWidth="1"/>
    <col min="16160" max="16160" width="2.42578125" style="366" customWidth="1"/>
    <col min="16161" max="16161" width="10.5703125" style="366" customWidth="1"/>
    <col min="16162" max="16162" width="11.140625" style="366" customWidth="1"/>
    <col min="16163" max="16163" width="2.140625" style="366" customWidth="1"/>
    <col min="16164" max="16164" width="11.140625" style="366" customWidth="1"/>
    <col min="16165" max="16165" width="2.140625" style="366" customWidth="1"/>
    <col min="16166" max="16166" width="12.42578125" style="366" customWidth="1"/>
    <col min="16167" max="16384" width="8.7109375" style="366"/>
  </cols>
  <sheetData>
    <row r="1" spans="1:38">
      <c r="A1" s="774" t="s">
        <v>936</v>
      </c>
    </row>
    <row r="3" spans="1:38" ht="18" customHeight="1">
      <c r="A3" s="536" t="s">
        <v>60</v>
      </c>
    </row>
    <row r="4" spans="1:38" ht="18" customHeight="1">
      <c r="A4" s="536" t="s">
        <v>48</v>
      </c>
      <c r="B4" s="316"/>
      <c r="C4" s="317"/>
      <c r="D4" s="318"/>
      <c r="E4" s="318"/>
      <c r="F4" s="318"/>
      <c r="G4" s="317"/>
      <c r="H4" s="317"/>
      <c r="I4" s="317"/>
      <c r="J4" s="317"/>
      <c r="K4" s="317"/>
      <c r="L4" s="317"/>
      <c r="M4" s="317"/>
      <c r="N4" s="317"/>
      <c r="O4" s="317"/>
      <c r="P4" s="318"/>
      <c r="Q4" s="318"/>
      <c r="R4" s="318"/>
      <c r="S4" s="318"/>
      <c r="T4" s="318"/>
      <c r="U4" s="320"/>
      <c r="V4" s="318"/>
      <c r="W4" s="318"/>
      <c r="X4" s="317"/>
      <c r="Y4" s="318"/>
      <c r="Z4" s="318"/>
      <c r="AA4" s="318"/>
      <c r="AB4" s="318"/>
      <c r="AC4" s="318"/>
      <c r="AD4" s="318"/>
      <c r="AE4" s="318"/>
      <c r="AF4" s="318"/>
      <c r="AG4" s="318"/>
      <c r="AH4" s="318"/>
      <c r="AI4" s="318"/>
      <c r="AJ4" s="318"/>
      <c r="AK4" s="318"/>
      <c r="AL4" s="318"/>
    </row>
    <row r="5" spans="1:38" ht="18" customHeight="1">
      <c r="A5" s="536" t="s">
        <v>1232</v>
      </c>
      <c r="B5" s="321"/>
      <c r="C5" s="322"/>
      <c r="D5" s="323"/>
      <c r="E5" s="323"/>
      <c r="F5" s="323"/>
      <c r="G5" s="322"/>
      <c r="H5" s="322"/>
      <c r="I5" s="322"/>
      <c r="J5" s="322"/>
      <c r="K5" s="322"/>
      <c r="L5" s="322"/>
      <c r="M5" s="322"/>
      <c r="N5" s="546" t="s">
        <v>502</v>
      </c>
      <c r="O5" s="322"/>
      <c r="P5" s="323"/>
      <c r="Q5" s="323"/>
      <c r="R5" s="323"/>
      <c r="S5" s="323"/>
      <c r="T5" s="323"/>
      <c r="U5" s="323"/>
      <c r="V5" s="323"/>
      <c r="W5" s="324"/>
      <c r="X5" s="322"/>
      <c r="Y5" s="323"/>
      <c r="Z5" s="323"/>
      <c r="AA5" s="323"/>
      <c r="AB5" s="323"/>
      <c r="AC5" s="323"/>
      <c r="AD5" s="323"/>
      <c r="AE5" s="323"/>
      <c r="AF5" s="323"/>
      <c r="AG5" s="323"/>
      <c r="AH5" s="323"/>
      <c r="AI5" s="323"/>
      <c r="AJ5" s="323"/>
      <c r="AK5" s="323"/>
      <c r="AL5" s="325"/>
    </row>
    <row r="6" spans="1:38" ht="18" customHeight="1">
      <c r="A6" s="536" t="s">
        <v>572</v>
      </c>
      <c r="B6" s="321"/>
      <c r="C6" s="322"/>
      <c r="D6" s="323"/>
      <c r="E6" s="323"/>
      <c r="F6" s="323"/>
      <c r="G6" s="322"/>
      <c r="H6" s="322"/>
      <c r="I6" s="322"/>
      <c r="J6" s="322"/>
      <c r="K6" s="322"/>
      <c r="L6" s="322"/>
      <c r="M6" s="322"/>
      <c r="N6" s="364" t="s">
        <v>503</v>
      </c>
      <c r="O6" s="322"/>
      <c r="P6" s="323"/>
      <c r="Q6" s="323"/>
      <c r="R6" s="323"/>
      <c r="S6" s="323"/>
      <c r="T6" s="323"/>
      <c r="U6" s="323"/>
      <c r="V6" s="323"/>
      <c r="W6" s="326"/>
      <c r="X6" s="322"/>
      <c r="Y6" s="323"/>
      <c r="Z6" s="323"/>
      <c r="AA6" s="323"/>
      <c r="AB6" s="323"/>
      <c r="AC6" s="323"/>
      <c r="AD6" s="323"/>
      <c r="AE6" s="323"/>
      <c r="AF6" s="323"/>
      <c r="AG6" s="323"/>
      <c r="AH6" s="323"/>
      <c r="AI6" s="323"/>
      <c r="AJ6" s="323"/>
      <c r="AK6" s="323"/>
      <c r="AL6" s="323"/>
    </row>
    <row r="7" spans="1:38" ht="18" customHeight="1">
      <c r="A7" s="536" t="s">
        <v>573</v>
      </c>
      <c r="B7" s="321"/>
      <c r="C7" s="322"/>
      <c r="D7" s="323"/>
      <c r="E7" s="323"/>
      <c r="F7" s="323"/>
      <c r="G7" s="322"/>
      <c r="H7" s="322"/>
      <c r="I7" s="322"/>
      <c r="J7" s="322"/>
      <c r="K7" s="322"/>
      <c r="L7" s="322"/>
      <c r="M7" s="322"/>
      <c r="N7" s="364"/>
      <c r="O7" s="322"/>
      <c r="P7" s="323"/>
      <c r="Q7" s="323"/>
      <c r="R7" s="323"/>
      <c r="S7" s="323"/>
      <c r="T7" s="323"/>
      <c r="U7" s="323"/>
      <c r="V7" s="323"/>
      <c r="W7" s="326"/>
      <c r="X7" s="322"/>
      <c r="Y7" s="323"/>
      <c r="Z7" s="323"/>
      <c r="AA7" s="323"/>
      <c r="AB7" s="323"/>
      <c r="AC7" s="323"/>
      <c r="AD7" s="323"/>
      <c r="AE7" s="323"/>
      <c r="AF7" s="323"/>
      <c r="AG7" s="323"/>
      <c r="AH7" s="323"/>
      <c r="AI7" s="323"/>
      <c r="AJ7" s="323"/>
      <c r="AK7" s="323"/>
      <c r="AL7" s="323"/>
    </row>
    <row r="8" spans="1:38" ht="18" customHeight="1">
      <c r="A8" s="537" t="s">
        <v>1284</v>
      </c>
      <c r="B8" s="321"/>
      <c r="C8" s="322"/>
      <c r="D8" s="323"/>
      <c r="E8" s="323"/>
      <c r="F8" s="323"/>
      <c r="G8" s="322"/>
      <c r="H8" s="322"/>
      <c r="I8" s="322"/>
      <c r="J8" s="322"/>
      <c r="K8" s="322"/>
      <c r="L8" s="322"/>
      <c r="M8" s="322"/>
      <c r="N8" s="322"/>
      <c r="O8" s="322"/>
      <c r="P8" s="323"/>
      <c r="Q8" s="323"/>
      <c r="R8" s="323"/>
      <c r="S8" s="323"/>
      <c r="T8" s="323"/>
      <c r="U8" s="323"/>
      <c r="V8" s="323"/>
      <c r="W8" s="323"/>
      <c r="X8" s="322"/>
      <c r="Y8" s="323"/>
      <c r="Z8" s="323"/>
      <c r="AA8" s="323"/>
      <c r="AB8" s="323"/>
      <c r="AC8" s="323"/>
      <c r="AD8" s="323"/>
      <c r="AE8" s="323"/>
      <c r="AF8" s="323"/>
      <c r="AG8" s="323"/>
      <c r="AH8" s="323"/>
      <c r="AI8" s="323"/>
      <c r="AJ8" s="323"/>
      <c r="AK8" s="323"/>
      <c r="AL8" s="323"/>
    </row>
    <row r="9" spans="1:38">
      <c r="A9" s="344" t="s">
        <v>362</v>
      </c>
      <c r="B9" s="327"/>
      <c r="C9" s="322"/>
      <c r="D9" s="323"/>
      <c r="E9" s="323"/>
      <c r="F9" s="323"/>
      <c r="G9" s="322"/>
      <c r="H9" s="322"/>
      <c r="I9" s="322"/>
      <c r="J9" s="322"/>
      <c r="K9" s="322"/>
      <c r="L9" s="322"/>
      <c r="M9" s="322"/>
      <c r="N9" s="322"/>
      <c r="O9" s="322"/>
      <c r="P9" s="323"/>
      <c r="Q9" s="323"/>
      <c r="R9" s="323"/>
      <c r="S9" s="323"/>
      <c r="T9" s="323"/>
      <c r="U9" s="323"/>
      <c r="V9" s="323"/>
      <c r="W9" s="323"/>
      <c r="X9" s="322"/>
      <c r="Y9" s="323"/>
      <c r="Z9" s="323"/>
      <c r="AA9" s="323"/>
      <c r="AB9" s="323"/>
      <c r="AC9" s="323"/>
      <c r="AD9" s="323"/>
      <c r="AE9" s="323"/>
      <c r="AF9" s="323"/>
      <c r="AG9" s="323"/>
      <c r="AH9" s="323"/>
      <c r="AI9" s="323"/>
      <c r="AJ9" s="323"/>
      <c r="AK9" s="323"/>
      <c r="AL9" s="323"/>
    </row>
    <row r="10" spans="1:38">
      <c r="A10" s="329"/>
      <c r="B10" s="321"/>
      <c r="C10" s="322"/>
      <c r="D10" s="323"/>
      <c r="E10" s="323"/>
      <c r="F10" s="323"/>
      <c r="G10" s="322"/>
      <c r="H10" s="322"/>
      <c r="I10" s="322"/>
      <c r="J10" s="322"/>
      <c r="K10" s="322"/>
      <c r="L10" s="322"/>
      <c r="M10" s="322"/>
      <c r="N10" s="322"/>
      <c r="O10" s="322"/>
      <c r="P10" s="323"/>
      <c r="Q10" s="323"/>
      <c r="R10" s="323"/>
      <c r="S10" s="323"/>
      <c r="T10" s="323"/>
      <c r="U10" s="323"/>
      <c r="V10" s="323"/>
      <c r="W10" s="323"/>
      <c r="X10" s="322"/>
      <c r="Y10" s="323"/>
      <c r="Z10" s="323"/>
      <c r="AA10" s="323"/>
      <c r="AB10" s="323"/>
      <c r="AC10" s="323"/>
      <c r="AD10" s="323"/>
      <c r="AE10" s="323"/>
      <c r="AF10" s="323"/>
      <c r="AG10" s="323"/>
      <c r="AH10" s="323"/>
      <c r="AI10" s="323"/>
      <c r="AJ10" s="323"/>
      <c r="AK10" s="323"/>
      <c r="AL10" s="323"/>
    </row>
    <row r="11" spans="1:38">
      <c r="A11" s="330"/>
      <c r="B11" s="330"/>
      <c r="C11" s="1148"/>
      <c r="D11" s="1149"/>
      <c r="E11" s="1149"/>
      <c r="F11" s="1149"/>
      <c r="G11" s="1149"/>
      <c r="H11" s="1149"/>
      <c r="I11" s="1149"/>
      <c r="J11" s="1149"/>
      <c r="K11" s="1149"/>
      <c r="L11" s="1149"/>
      <c r="M11" s="1149"/>
      <c r="N11" s="1149"/>
      <c r="O11" s="331"/>
      <c r="P11" s="332"/>
      <c r="Q11" s="331"/>
      <c r="R11" s="331"/>
      <c r="S11" s="331"/>
      <c r="T11" s="331"/>
      <c r="U11" s="331"/>
      <c r="V11" s="331"/>
      <c r="W11" s="331"/>
      <c r="X11" s="332"/>
      <c r="Y11" s="331"/>
      <c r="Z11" s="331"/>
      <c r="AA11" s="331"/>
      <c r="AB11" s="331"/>
      <c r="AC11" s="331"/>
      <c r="AD11" s="331"/>
      <c r="AE11" s="331"/>
      <c r="AF11" s="332"/>
      <c r="AG11" s="331"/>
      <c r="AH11" s="333"/>
      <c r="AI11" s="331"/>
      <c r="AJ11" s="331"/>
      <c r="AK11" s="331"/>
      <c r="AL11" s="331"/>
    </row>
    <row r="12" spans="1:38">
      <c r="A12" s="330"/>
      <c r="B12" s="330"/>
      <c r="C12" s="332"/>
      <c r="D12" s="332"/>
      <c r="E12" s="332"/>
      <c r="F12" s="332"/>
      <c r="G12" s="332"/>
      <c r="H12" s="332"/>
      <c r="I12" s="332"/>
      <c r="J12" s="332"/>
      <c r="K12" s="332"/>
      <c r="L12" s="332"/>
      <c r="M12" s="332"/>
      <c r="N12" s="332" t="s">
        <v>504</v>
      </c>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row>
    <row r="13" spans="1:38">
      <c r="A13" s="330"/>
      <c r="B13" s="330"/>
      <c r="C13" s="335"/>
      <c r="D13" s="332"/>
      <c r="E13" s="332"/>
      <c r="F13" s="332"/>
      <c r="G13" s="335"/>
      <c r="H13" s="335"/>
      <c r="I13" s="335"/>
      <c r="J13" s="335"/>
      <c r="K13" s="457"/>
      <c r="L13" s="457"/>
      <c r="M13" s="95"/>
      <c r="N13" s="336" t="s">
        <v>536</v>
      </c>
      <c r="O13" s="336"/>
      <c r="P13" s="332"/>
      <c r="Q13" s="332"/>
      <c r="R13" s="332"/>
      <c r="S13" s="332"/>
      <c r="T13" s="332"/>
      <c r="U13" s="332"/>
      <c r="V13" s="332"/>
      <c r="W13" s="337"/>
      <c r="X13" s="332"/>
      <c r="Y13" s="332"/>
      <c r="Z13" s="332"/>
      <c r="AA13" s="332"/>
      <c r="AB13" s="332"/>
      <c r="AC13" s="332"/>
      <c r="AD13" s="337"/>
      <c r="AE13" s="334"/>
      <c r="AF13" s="332"/>
      <c r="AG13" s="332"/>
      <c r="AH13" s="332"/>
      <c r="AI13" s="332"/>
      <c r="AJ13" s="332"/>
      <c r="AK13" s="332"/>
      <c r="AL13" s="337"/>
    </row>
    <row r="14" spans="1:38">
      <c r="A14" s="330"/>
      <c r="B14" s="330"/>
      <c r="C14" s="763" t="s">
        <v>1023</v>
      </c>
      <c r="D14" s="848"/>
      <c r="E14" s="848"/>
      <c r="F14" s="848"/>
      <c r="G14" s="848"/>
      <c r="H14" s="335"/>
      <c r="I14" s="335"/>
      <c r="J14" s="335"/>
      <c r="K14" s="1112" t="s">
        <v>1332</v>
      </c>
      <c r="L14" s="1112"/>
      <c r="M14" s="160" t="s">
        <v>1073</v>
      </c>
      <c r="N14" s="336" t="s">
        <v>506</v>
      </c>
      <c r="O14" s="336"/>
      <c r="P14" s="332"/>
      <c r="Q14" s="338"/>
      <c r="R14" s="338"/>
      <c r="S14" s="339"/>
      <c r="T14" s="332"/>
      <c r="U14" s="332"/>
      <c r="V14" s="332"/>
      <c r="W14" s="337"/>
      <c r="X14" s="332"/>
      <c r="Y14" s="337"/>
      <c r="Z14" s="334"/>
      <c r="AA14" s="332"/>
      <c r="AB14" s="332"/>
      <c r="AC14" s="332"/>
      <c r="AD14" s="337"/>
      <c r="AE14" s="334"/>
      <c r="AF14" s="332"/>
      <c r="AG14" s="337"/>
      <c r="AH14" s="334"/>
      <c r="AI14" s="332"/>
      <c r="AJ14" s="332"/>
      <c r="AK14" s="332"/>
      <c r="AL14" s="337"/>
    </row>
    <row r="15" spans="1:38">
      <c r="A15" s="330"/>
      <c r="B15" s="330"/>
      <c r="C15" s="340" t="s">
        <v>507</v>
      </c>
      <c r="D15" s="334"/>
      <c r="E15" s="341" t="s">
        <v>508</v>
      </c>
      <c r="F15" s="334"/>
      <c r="G15" s="342" t="s">
        <v>509</v>
      </c>
      <c r="H15" s="335"/>
      <c r="I15" s="342" t="s">
        <v>510</v>
      </c>
      <c r="J15" s="342"/>
      <c r="K15" s="434" t="s">
        <v>510</v>
      </c>
      <c r="L15" s="1112"/>
      <c r="M15" s="434" t="s">
        <v>510</v>
      </c>
      <c r="N15" s="342" t="s">
        <v>528</v>
      </c>
      <c r="O15" s="334"/>
      <c r="P15" s="332"/>
      <c r="Q15" s="334"/>
      <c r="R15" s="334"/>
      <c r="S15" s="334"/>
      <c r="T15" s="332"/>
      <c r="U15" s="337"/>
      <c r="V15" s="332"/>
      <c r="W15" s="337"/>
      <c r="X15" s="332"/>
      <c r="Y15" s="334"/>
      <c r="Z15" s="334"/>
      <c r="AA15" s="332"/>
      <c r="AB15" s="337"/>
      <c r="AC15" s="332"/>
      <c r="AD15" s="337"/>
      <c r="AE15" s="334"/>
      <c r="AF15" s="332"/>
      <c r="AG15" s="334"/>
      <c r="AH15" s="334"/>
      <c r="AI15" s="332"/>
      <c r="AJ15" s="337"/>
      <c r="AK15" s="332"/>
      <c r="AL15" s="337"/>
    </row>
    <row r="16" spans="1:38">
      <c r="A16" s="327"/>
      <c r="B16" s="321"/>
      <c r="C16" s="343"/>
      <c r="D16" s="323"/>
      <c r="E16" s="323"/>
      <c r="F16" s="323"/>
      <c r="G16" s="343"/>
      <c r="H16" s="322"/>
      <c r="I16" s="343"/>
      <c r="J16" s="323"/>
      <c r="K16" s="323"/>
      <c r="L16" s="323"/>
      <c r="M16" s="322"/>
      <c r="N16" s="34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row>
    <row r="17" spans="1:38">
      <c r="A17" s="344" t="s">
        <v>0</v>
      </c>
      <c r="B17" s="330"/>
      <c r="C17" s="345"/>
      <c r="D17" s="346"/>
      <c r="E17" s="346"/>
      <c r="F17" s="346"/>
      <c r="G17" s="345"/>
      <c r="H17" s="345"/>
      <c r="I17" s="345"/>
      <c r="J17" s="345"/>
      <c r="K17" s="345"/>
      <c r="L17" s="345"/>
      <c r="M17" s="345"/>
      <c r="N17" s="345"/>
      <c r="O17" s="345"/>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row>
    <row r="18" spans="1:38" ht="16">
      <c r="A18" s="347" t="s">
        <v>925</v>
      </c>
      <c r="B18" s="330" t="s">
        <v>22</v>
      </c>
      <c r="C18" s="445">
        <v>0</v>
      </c>
      <c r="D18" s="550"/>
      <c r="E18" s="445">
        <v>0</v>
      </c>
      <c r="F18" s="550"/>
      <c r="G18" s="445">
        <v>0</v>
      </c>
      <c r="H18" s="550"/>
      <c r="I18" s="445">
        <f>+'Exhibit D Capital State'!I18+'Exhibit D- Capital Federal'!I18</f>
        <v>0</v>
      </c>
      <c r="J18" s="445"/>
      <c r="K18" s="445">
        <v>0</v>
      </c>
      <c r="L18" s="445"/>
      <c r="M18" s="550">
        <f>+I18+K18</f>
        <v>0</v>
      </c>
      <c r="N18" s="445">
        <v>0</v>
      </c>
      <c r="O18" s="345"/>
      <c r="P18" s="352"/>
      <c r="Q18" s="346"/>
      <c r="R18" s="352"/>
      <c r="S18" s="346"/>
      <c r="T18" s="352"/>
      <c r="U18" s="346"/>
      <c r="V18" s="352"/>
      <c r="W18" s="346"/>
      <c r="X18" s="352"/>
      <c r="Y18" s="346"/>
      <c r="Z18" s="346"/>
      <c r="AA18" s="352"/>
      <c r="AB18" s="346"/>
      <c r="AC18" s="352"/>
      <c r="AD18" s="346"/>
      <c r="AE18" s="346"/>
      <c r="AF18" s="352"/>
      <c r="AG18" s="346"/>
      <c r="AH18" s="346"/>
      <c r="AI18" s="352"/>
      <c r="AJ18" s="353"/>
      <c r="AK18" s="352"/>
      <c r="AL18" s="346"/>
    </row>
    <row r="19" spans="1:38" ht="16">
      <c r="A19" s="347" t="s">
        <v>926</v>
      </c>
      <c r="B19" s="330" t="s">
        <v>22</v>
      </c>
      <c r="C19" s="349">
        <v>608000</v>
      </c>
      <c r="D19" s="351"/>
      <c r="E19" s="387">
        <v>609000</v>
      </c>
      <c r="F19" s="351"/>
      <c r="G19" s="349">
        <v>621000</v>
      </c>
      <c r="H19" s="351"/>
      <c r="I19" s="390">
        <f>+'Exhibit D Capital State'!I19+'Exhibit D- Capital Federal'!I19</f>
        <v>635700</v>
      </c>
      <c r="J19" s="390"/>
      <c r="K19" s="390">
        <v>0</v>
      </c>
      <c r="L19" s="390"/>
      <c r="M19" s="351">
        <f>+I19</f>
        <v>635700</v>
      </c>
      <c r="N19" s="349">
        <f>SUM(M19)-SUM(G19)</f>
        <v>14700</v>
      </c>
      <c r="O19" s="345"/>
      <c r="P19" s="352"/>
      <c r="Q19" s="346"/>
      <c r="R19" s="352"/>
      <c r="S19" s="346"/>
      <c r="T19" s="352"/>
      <c r="U19" s="346"/>
      <c r="V19" s="352"/>
      <c r="W19" s="346"/>
      <c r="X19" s="352"/>
      <c r="Y19" s="346"/>
      <c r="Z19" s="346"/>
      <c r="AA19" s="352"/>
      <c r="AB19" s="346"/>
      <c r="AC19" s="352"/>
      <c r="AD19" s="346"/>
      <c r="AE19" s="346"/>
      <c r="AF19" s="352"/>
      <c r="AG19" s="346"/>
      <c r="AH19" s="346"/>
      <c r="AI19" s="352"/>
      <c r="AJ19" s="353"/>
      <c r="AK19" s="352"/>
      <c r="AL19" s="346"/>
    </row>
    <row r="20" spans="1:38" ht="16">
      <c r="A20" s="347" t="s">
        <v>927</v>
      </c>
      <c r="B20" s="330" t="s">
        <v>22</v>
      </c>
      <c r="C20" s="349">
        <v>622000</v>
      </c>
      <c r="D20" s="351"/>
      <c r="E20" s="387">
        <v>628000</v>
      </c>
      <c r="F20" s="351"/>
      <c r="G20" s="349">
        <v>628000</v>
      </c>
      <c r="H20" s="351"/>
      <c r="I20" s="390">
        <f>+'Exhibit D Capital State'!I20+'Exhibit D- Capital Federal'!I20</f>
        <v>639500</v>
      </c>
      <c r="J20" s="390"/>
      <c r="K20" s="390">
        <v>0</v>
      </c>
      <c r="L20" s="390"/>
      <c r="M20" s="351">
        <f>+I20</f>
        <v>639500</v>
      </c>
      <c r="N20" s="349">
        <f t="shared" ref="N20:N24" si="0">SUM(M20)-SUM(G20)</f>
        <v>11500</v>
      </c>
      <c r="O20" s="345"/>
      <c r="P20" s="352"/>
      <c r="Q20" s="346"/>
      <c r="R20" s="352"/>
      <c r="S20" s="346"/>
      <c r="T20" s="352"/>
      <c r="U20" s="346"/>
      <c r="V20" s="352"/>
      <c r="W20" s="346"/>
      <c r="X20" s="352"/>
      <c r="Y20" s="346"/>
      <c r="Z20" s="346"/>
      <c r="AA20" s="352"/>
      <c r="AB20" s="346"/>
      <c r="AC20" s="352"/>
      <c r="AD20" s="346"/>
      <c r="AE20" s="346"/>
      <c r="AF20" s="352"/>
      <c r="AG20" s="346"/>
      <c r="AH20" s="346"/>
      <c r="AI20" s="352"/>
      <c r="AJ20" s="353"/>
      <c r="AK20" s="352"/>
      <c r="AL20" s="346"/>
    </row>
    <row r="21" spans="1:38" ht="16">
      <c r="A21" s="347" t="s">
        <v>928</v>
      </c>
      <c r="B21" s="330" t="s">
        <v>22</v>
      </c>
      <c r="C21" s="349">
        <v>119000</v>
      </c>
      <c r="D21" s="351"/>
      <c r="E21" s="387">
        <v>119000</v>
      </c>
      <c r="F21" s="351"/>
      <c r="G21" s="349">
        <v>119000</v>
      </c>
      <c r="H21" s="351"/>
      <c r="I21" s="390">
        <f>+'Exhibit D Capital State'!I21+'Exhibit D- Capital Federal'!I21</f>
        <v>119100</v>
      </c>
      <c r="J21" s="390"/>
      <c r="K21" s="390">
        <v>0</v>
      </c>
      <c r="L21" s="390"/>
      <c r="M21" s="351">
        <f>+I21</f>
        <v>119100</v>
      </c>
      <c r="N21" s="349">
        <f t="shared" si="0"/>
        <v>100</v>
      </c>
      <c r="O21" s="345"/>
      <c r="P21" s="352"/>
      <c r="Q21" s="346"/>
      <c r="R21" s="352"/>
      <c r="S21" s="346"/>
      <c r="T21" s="352"/>
      <c r="U21" s="346"/>
      <c r="V21" s="352"/>
      <c r="W21" s="346"/>
      <c r="X21" s="352"/>
      <c r="Y21" s="346"/>
      <c r="Z21" s="346"/>
      <c r="AA21" s="352"/>
      <c r="AB21" s="346"/>
      <c r="AC21" s="352"/>
      <c r="AD21" s="346"/>
      <c r="AE21" s="346"/>
      <c r="AF21" s="352"/>
      <c r="AG21" s="346"/>
      <c r="AH21" s="346"/>
      <c r="AI21" s="352"/>
      <c r="AJ21" s="353"/>
      <c r="AK21" s="352"/>
      <c r="AL21" s="346"/>
    </row>
    <row r="22" spans="1:38">
      <c r="A22" s="347" t="s">
        <v>511</v>
      </c>
      <c r="B22" s="330" t="s">
        <v>22</v>
      </c>
      <c r="C22" s="349">
        <v>5299000</v>
      </c>
      <c r="D22" s="349"/>
      <c r="E22" s="814">
        <v>4854000</v>
      </c>
      <c r="F22" s="349"/>
      <c r="G22" s="349">
        <v>4585000</v>
      </c>
      <c r="H22" s="349"/>
      <c r="I22" s="390">
        <f>+'Exhibit D Capital State'!I22+'Exhibit D- Capital Federal'!I22</f>
        <v>3822500</v>
      </c>
      <c r="J22" s="390"/>
      <c r="K22" s="390">
        <v>0</v>
      </c>
      <c r="L22" s="390"/>
      <c r="M22" s="351">
        <f>+I22</f>
        <v>3822500</v>
      </c>
      <c r="N22" s="349">
        <f t="shared" si="0"/>
        <v>-762500</v>
      </c>
      <c r="O22" s="345"/>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row>
    <row r="23" spans="1:38">
      <c r="A23" s="347" t="s">
        <v>1256</v>
      </c>
      <c r="B23" s="330" t="s">
        <v>22</v>
      </c>
      <c r="C23" s="355">
        <v>1696000</v>
      </c>
      <c r="D23" s="349"/>
      <c r="E23" s="829">
        <v>1844000</v>
      </c>
      <c r="F23" s="349"/>
      <c r="G23" s="355">
        <v>2476000</v>
      </c>
      <c r="H23" s="349"/>
      <c r="I23" s="390">
        <f>+'Exhibit D Capital State'!I23+'Exhibit D- Capital Federal'!I23</f>
        <v>2145400</v>
      </c>
      <c r="J23" s="390"/>
      <c r="K23" s="390">
        <v>0</v>
      </c>
      <c r="L23" s="390"/>
      <c r="M23" s="351">
        <f>+I23</f>
        <v>2145400</v>
      </c>
      <c r="N23" s="349">
        <f t="shared" si="0"/>
        <v>-330600</v>
      </c>
      <c r="O23" s="346"/>
      <c r="P23" s="332"/>
      <c r="Q23" s="346"/>
      <c r="R23" s="346"/>
      <c r="S23" s="346"/>
      <c r="T23" s="346"/>
      <c r="U23" s="346"/>
      <c r="V23" s="346"/>
      <c r="W23" s="346"/>
      <c r="X23" s="346"/>
      <c r="Y23" s="361"/>
      <c r="Z23" s="361"/>
      <c r="AA23" s="346"/>
      <c r="AB23" s="361"/>
      <c r="AC23" s="346"/>
      <c r="AD23" s="361"/>
      <c r="AE23" s="389"/>
      <c r="AF23" s="346"/>
      <c r="AG23" s="346"/>
      <c r="AH23" s="346"/>
      <c r="AI23" s="346"/>
      <c r="AJ23" s="346"/>
      <c r="AK23" s="346"/>
      <c r="AL23" s="346"/>
    </row>
    <row r="24" spans="1:38">
      <c r="A24" s="347" t="s">
        <v>1376</v>
      </c>
      <c r="B24" s="330" t="s">
        <v>22</v>
      </c>
      <c r="C24" s="355">
        <v>6237000</v>
      </c>
      <c r="D24" s="349"/>
      <c r="E24" s="829">
        <v>6320000</v>
      </c>
      <c r="F24" s="349"/>
      <c r="G24" s="355">
        <v>6435000</v>
      </c>
      <c r="H24" s="349"/>
      <c r="I24" s="390">
        <f>+'Exhibit D Capital State'!I24+'Exhibit D- Capital Federal'!I24</f>
        <v>3172300</v>
      </c>
      <c r="J24" s="390"/>
      <c r="K24" s="390">
        <v>-276700</v>
      </c>
      <c r="L24" s="390"/>
      <c r="M24" s="351">
        <f t="shared" ref="M24" si="1">+I24+K24</f>
        <v>2895600</v>
      </c>
      <c r="N24" s="349">
        <f t="shared" si="0"/>
        <v>-3539400</v>
      </c>
      <c r="O24" s="346"/>
      <c r="P24" s="332"/>
      <c r="Q24" s="346"/>
      <c r="R24" s="346"/>
      <c r="S24" s="346"/>
      <c r="T24" s="346"/>
      <c r="U24" s="346"/>
      <c r="V24" s="346"/>
      <c r="W24" s="346"/>
      <c r="X24" s="346"/>
      <c r="Y24" s="361"/>
      <c r="Z24" s="361"/>
      <c r="AA24" s="346"/>
      <c r="AB24" s="361"/>
      <c r="AC24" s="346"/>
      <c r="AD24" s="361"/>
      <c r="AE24" s="389"/>
      <c r="AF24" s="346"/>
      <c r="AG24" s="346"/>
      <c r="AH24" s="346"/>
      <c r="AI24" s="346"/>
      <c r="AJ24" s="346"/>
      <c r="AK24" s="346"/>
      <c r="AL24" s="346"/>
    </row>
    <row r="25" spans="1:38">
      <c r="A25" s="357" t="s">
        <v>513</v>
      </c>
      <c r="B25" s="330" t="s">
        <v>22</v>
      </c>
      <c r="C25" s="358">
        <f>ROUND(SUM(C18:C24),1)</f>
        <v>14581000</v>
      </c>
      <c r="D25" s="371"/>
      <c r="E25" s="816">
        <f>ROUND(SUM(E18:E24),1)</f>
        <v>14374000</v>
      </c>
      <c r="F25" s="371"/>
      <c r="G25" s="358">
        <f>ROUND(SUM(G18:G24),1)</f>
        <v>14864000</v>
      </c>
      <c r="H25" s="371"/>
      <c r="I25" s="394">
        <f>ROUND(SUM(I18:I24),1)</f>
        <v>10534500</v>
      </c>
      <c r="J25" s="402"/>
      <c r="K25" s="818">
        <f>+K24</f>
        <v>-276700</v>
      </c>
      <c r="L25" s="402"/>
      <c r="M25" s="359">
        <f>ROUND(SUM(M19:M24),1)</f>
        <v>10257800</v>
      </c>
      <c r="N25" s="358">
        <f>ROUND(SUM(N18:N24),1)</f>
        <v>-4606200</v>
      </c>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row>
    <row r="26" spans="1:38">
      <c r="A26" s="330"/>
      <c r="B26" s="330"/>
      <c r="C26" s="360"/>
      <c r="D26" s="349"/>
      <c r="E26" s="814"/>
      <c r="F26" s="349"/>
      <c r="G26" s="360"/>
      <c r="H26" s="349"/>
      <c r="I26" s="395"/>
      <c r="J26" s="814"/>
      <c r="K26" s="814"/>
      <c r="L26" s="814"/>
      <c r="M26" s="349"/>
      <c r="N26" s="360"/>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row>
    <row r="27" spans="1:38">
      <c r="A27" s="344" t="s">
        <v>6</v>
      </c>
      <c r="B27" s="330"/>
      <c r="C27" s="349"/>
      <c r="D27" s="349"/>
      <c r="E27" s="814"/>
      <c r="F27" s="349"/>
      <c r="G27" s="349"/>
      <c r="H27" s="349"/>
      <c r="I27" s="387"/>
      <c r="J27" s="387"/>
      <c r="K27" s="387"/>
      <c r="L27" s="387"/>
      <c r="M27" s="349"/>
      <c r="N27" s="349"/>
      <c r="O27" s="345"/>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row>
    <row r="28" spans="1:38">
      <c r="A28" s="347" t="s">
        <v>530</v>
      </c>
      <c r="B28" s="330" t="s">
        <v>22</v>
      </c>
      <c r="C28" s="351">
        <v>3154000</v>
      </c>
      <c r="D28" s="349"/>
      <c r="E28" s="815">
        <v>2889000</v>
      </c>
      <c r="F28" s="349"/>
      <c r="G28" s="351">
        <v>3156000</v>
      </c>
      <c r="H28" s="349"/>
      <c r="I28" s="390">
        <f>+'Exhibit D Capital State'!I28+'Exhibit D- Capital Federal'!I28</f>
        <v>2497600</v>
      </c>
      <c r="J28" s="390"/>
      <c r="K28" s="390">
        <v>0</v>
      </c>
      <c r="L28" s="390"/>
      <c r="M28" s="351">
        <f>+I28</f>
        <v>2497600</v>
      </c>
      <c r="N28" s="349">
        <f t="shared" ref="N28:N30" si="2">SUM(M28)-SUM(G28)</f>
        <v>-658400</v>
      </c>
      <c r="O28" s="345"/>
      <c r="P28" s="346"/>
      <c r="Q28" s="352"/>
      <c r="R28" s="352"/>
      <c r="S28" s="352"/>
      <c r="T28" s="346"/>
      <c r="U28" s="352"/>
      <c r="V28" s="346"/>
      <c r="W28" s="346"/>
      <c r="X28" s="346"/>
      <c r="Y28" s="361"/>
      <c r="Z28" s="361"/>
      <c r="AA28" s="346"/>
      <c r="AB28" s="361"/>
      <c r="AC28" s="346"/>
      <c r="AD28" s="361"/>
      <c r="AE28" s="389"/>
      <c r="AF28" s="346"/>
      <c r="AG28" s="346"/>
      <c r="AH28" s="346"/>
      <c r="AI28" s="346"/>
      <c r="AJ28" s="346"/>
      <c r="AK28" s="346"/>
      <c r="AL28" s="346"/>
    </row>
    <row r="29" spans="1:38">
      <c r="A29" s="347" t="s">
        <v>523</v>
      </c>
      <c r="B29" s="330" t="s">
        <v>22</v>
      </c>
      <c r="C29" s="407">
        <v>7159000</v>
      </c>
      <c r="D29" s="349"/>
      <c r="E29" s="830">
        <v>7066000</v>
      </c>
      <c r="F29" s="349"/>
      <c r="G29" s="407">
        <v>6854000</v>
      </c>
      <c r="H29" s="349"/>
      <c r="I29" s="390">
        <f>+'Exhibit D Capital State'!I29+'Exhibit D- Capital Federal'!I29</f>
        <v>6483200</v>
      </c>
      <c r="J29" s="390"/>
      <c r="K29" s="390">
        <v>0</v>
      </c>
      <c r="L29" s="390"/>
      <c r="M29" s="351">
        <f>+I29</f>
        <v>6483200</v>
      </c>
      <c r="N29" s="349">
        <f t="shared" si="2"/>
        <v>-370800</v>
      </c>
      <c r="O29" s="389"/>
      <c r="P29" s="332"/>
      <c r="Q29" s="352"/>
      <c r="R29" s="352"/>
      <c r="S29" s="352"/>
      <c r="T29" s="346"/>
      <c r="U29" s="352"/>
      <c r="V29" s="346"/>
      <c r="W29" s="346"/>
      <c r="X29" s="346"/>
      <c r="Y29" s="361"/>
      <c r="Z29" s="361"/>
      <c r="AA29" s="346"/>
      <c r="AB29" s="361"/>
      <c r="AC29" s="346"/>
      <c r="AD29" s="361"/>
      <c r="AE29" s="389"/>
      <c r="AF29" s="346"/>
      <c r="AG29" s="346"/>
      <c r="AH29" s="346"/>
      <c r="AI29" s="346"/>
      <c r="AJ29" s="346"/>
      <c r="AK29" s="346"/>
      <c r="AL29" s="346"/>
    </row>
    <row r="30" spans="1:38">
      <c r="A30" s="347" t="s">
        <v>515</v>
      </c>
      <c r="B30" s="330" t="s">
        <v>22</v>
      </c>
      <c r="C30" s="407">
        <v>1515000</v>
      </c>
      <c r="D30" s="349"/>
      <c r="E30" s="830">
        <v>1458000</v>
      </c>
      <c r="F30" s="349"/>
      <c r="G30" s="407">
        <v>1460000</v>
      </c>
      <c r="H30" s="349"/>
      <c r="I30" s="390">
        <f>+'Exhibit D Capital State'!I30+'Exhibit D- Capital Federal'!I30</f>
        <v>1720100</v>
      </c>
      <c r="J30" s="390"/>
      <c r="K30" s="390">
        <v>-276700</v>
      </c>
      <c r="L30" s="390"/>
      <c r="M30" s="351">
        <f>+I30+K30</f>
        <v>1443400</v>
      </c>
      <c r="N30" s="349">
        <f t="shared" si="2"/>
        <v>-16600</v>
      </c>
      <c r="O30" s="389"/>
      <c r="P30" s="332"/>
      <c r="Q30" s="352"/>
      <c r="R30" s="352"/>
      <c r="S30" s="352"/>
      <c r="T30" s="346"/>
      <c r="U30" s="352"/>
      <c r="V30" s="346"/>
      <c r="W30" s="346"/>
      <c r="X30" s="346"/>
      <c r="Y30" s="361"/>
      <c r="Z30" s="361"/>
      <c r="AA30" s="346"/>
      <c r="AB30" s="361"/>
      <c r="AC30" s="346"/>
      <c r="AD30" s="361"/>
      <c r="AE30" s="389"/>
      <c r="AF30" s="346"/>
      <c r="AG30" s="346"/>
      <c r="AH30" s="346"/>
      <c r="AI30" s="346"/>
      <c r="AJ30" s="346"/>
      <c r="AK30" s="346"/>
      <c r="AL30" s="346"/>
    </row>
    <row r="31" spans="1:38">
      <c r="A31" s="357" t="s">
        <v>516</v>
      </c>
      <c r="B31" s="330" t="s">
        <v>22</v>
      </c>
      <c r="C31" s="359">
        <f>ROUND(SUM(C28:C30),1)</f>
        <v>11828000</v>
      </c>
      <c r="D31" s="371"/>
      <c r="E31" s="831">
        <f>ROUND(SUM(E28:E30),1)</f>
        <v>11413000</v>
      </c>
      <c r="F31" s="371"/>
      <c r="G31" s="359">
        <f>ROUND(SUM(G28:G30),1)</f>
        <v>11470000</v>
      </c>
      <c r="H31" s="371"/>
      <c r="I31" s="831">
        <f>ROUND(SUM(I28:I30),1)</f>
        <v>10700900</v>
      </c>
      <c r="J31" s="402"/>
      <c r="K31" s="818">
        <f>+K30</f>
        <v>-276700</v>
      </c>
      <c r="L31" s="402"/>
      <c r="M31" s="359">
        <f>ROUND(SUM(M28:M30),1)</f>
        <v>10424200</v>
      </c>
      <c r="N31" s="359">
        <f>ROUND(SUM(N28:N30),1)</f>
        <v>-1045800</v>
      </c>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row>
    <row r="32" spans="1:38">
      <c r="A32" s="330"/>
      <c r="B32" s="330"/>
      <c r="C32" s="349"/>
      <c r="D32" s="349"/>
      <c r="E32" s="814"/>
      <c r="F32" s="349"/>
      <c r="G32" s="349"/>
      <c r="H32" s="349"/>
      <c r="I32" s="387"/>
      <c r="J32" s="387"/>
      <c r="K32" s="387"/>
      <c r="L32" s="387"/>
      <c r="M32" s="349"/>
      <c r="N32" s="349"/>
      <c r="O32" s="345"/>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row>
    <row r="33" spans="1:38">
      <c r="A33" s="344" t="s">
        <v>112</v>
      </c>
      <c r="B33" s="330"/>
      <c r="C33" s="349"/>
      <c r="D33" s="349"/>
      <c r="E33" s="814"/>
      <c r="F33" s="349"/>
      <c r="G33" s="349"/>
      <c r="H33" s="349"/>
      <c r="I33" s="387"/>
      <c r="J33" s="387"/>
      <c r="K33" s="387"/>
      <c r="L33" s="387"/>
      <c r="M33" s="349"/>
      <c r="N33" s="349"/>
      <c r="O33" s="345"/>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row>
    <row r="34" spans="1:38">
      <c r="A34" s="357" t="s">
        <v>527</v>
      </c>
      <c r="B34" s="330" t="s">
        <v>22</v>
      </c>
      <c r="C34" s="400">
        <f>ROUND(SUM(C25)-SUM(C31),1)</f>
        <v>2753000</v>
      </c>
      <c r="D34" s="371"/>
      <c r="E34" s="832">
        <f>ROUND(SUM(E25)-SUM(E31),1)</f>
        <v>2961000</v>
      </c>
      <c r="F34" s="371"/>
      <c r="G34" s="400">
        <f>ROUND(SUM(G25)-SUM(G31),1)</f>
        <v>3394000</v>
      </c>
      <c r="H34" s="371"/>
      <c r="I34" s="832">
        <f>ROUND(SUM(I25)-SUM(I31),1)</f>
        <v>-166400</v>
      </c>
      <c r="J34" s="402"/>
      <c r="K34" s="832">
        <f>ROUND(SUM(K25)-SUM(K31),1)</f>
        <v>0</v>
      </c>
      <c r="L34" s="402"/>
      <c r="M34" s="400">
        <f>+M25-M31</f>
        <v>-166400</v>
      </c>
      <c r="N34" s="400">
        <f>ROUND(SUM(N25)-SUM(N31),1)</f>
        <v>-3560400</v>
      </c>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row>
    <row r="35" spans="1:38">
      <c r="A35" s="330"/>
      <c r="B35" s="330"/>
      <c r="C35" s="349"/>
      <c r="D35" s="349"/>
      <c r="E35" s="814"/>
      <c r="F35" s="349"/>
      <c r="G35" s="349"/>
      <c r="H35" s="349"/>
      <c r="I35" s="387"/>
      <c r="J35" s="387"/>
      <c r="K35" s="387"/>
      <c r="L35" s="387"/>
      <c r="M35" s="349"/>
      <c r="N35" s="349"/>
      <c r="O35" s="345"/>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row>
    <row r="36" spans="1:38">
      <c r="A36" s="344" t="s">
        <v>17</v>
      </c>
      <c r="B36" s="330"/>
      <c r="C36" s="349"/>
      <c r="D36" s="349"/>
      <c r="E36" s="814"/>
      <c r="F36" s="349"/>
      <c r="G36" s="349"/>
      <c r="H36" s="349"/>
      <c r="I36" s="387"/>
      <c r="J36" s="387"/>
      <c r="K36" s="387"/>
      <c r="L36" s="387"/>
      <c r="M36" s="349"/>
      <c r="N36" s="349"/>
      <c r="O36" s="345"/>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row>
    <row r="37" spans="1:38">
      <c r="A37" s="347" t="s">
        <v>532</v>
      </c>
      <c r="B37" s="330" t="s">
        <v>22</v>
      </c>
      <c r="C37" s="407">
        <v>685000</v>
      </c>
      <c r="D37" s="349"/>
      <c r="E37" s="830">
        <v>485000</v>
      </c>
      <c r="F37" s="349"/>
      <c r="G37" s="407">
        <v>474000</v>
      </c>
      <c r="H37" s="349"/>
      <c r="I37" s="390">
        <f>+'Exhibit D Capital State'!I37+'Exhibit D- Capital Federal'!I37</f>
        <v>0</v>
      </c>
      <c r="J37" s="390"/>
      <c r="K37" s="390">
        <v>0</v>
      </c>
      <c r="L37" s="390"/>
      <c r="M37" s="349">
        <f>SUM(H37)-SUM(F37)</f>
        <v>0</v>
      </c>
      <c r="N37" s="349">
        <f>SUM(M37)-SUM(G37)</f>
        <v>-474000</v>
      </c>
      <c r="O37" s="408"/>
      <c r="P37" s="346"/>
      <c r="Q37" s="361"/>
      <c r="R37" s="361"/>
      <c r="S37" s="361"/>
      <c r="T37" s="346"/>
      <c r="U37" s="361"/>
      <c r="V37" s="346"/>
      <c r="W37" s="361"/>
      <c r="X37" s="346"/>
      <c r="Y37" s="361"/>
      <c r="Z37" s="361"/>
      <c r="AA37" s="346"/>
      <c r="AB37" s="361"/>
      <c r="AC37" s="346"/>
      <c r="AD37" s="361"/>
      <c r="AE37" s="389"/>
      <c r="AF37" s="346"/>
      <c r="AG37" s="352"/>
      <c r="AH37" s="352"/>
      <c r="AI37" s="346"/>
      <c r="AJ37" s="352"/>
      <c r="AK37" s="346"/>
      <c r="AL37" s="346"/>
    </row>
    <row r="38" spans="1:38">
      <c r="A38" s="344" t="s">
        <v>533</v>
      </c>
      <c r="B38" s="330"/>
      <c r="C38" s="360"/>
      <c r="D38" s="349"/>
      <c r="E38" s="360"/>
      <c r="F38" s="349"/>
      <c r="G38" s="360"/>
      <c r="H38" s="349"/>
      <c r="I38" s="395"/>
      <c r="J38" s="814"/>
      <c r="K38" s="395"/>
      <c r="L38" s="814"/>
      <c r="M38" s="360"/>
      <c r="N38" s="360"/>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row>
    <row r="39" spans="1:38">
      <c r="A39" s="357" t="s">
        <v>534</v>
      </c>
      <c r="B39" s="330" t="s">
        <v>22</v>
      </c>
      <c r="C39" s="400">
        <f>ROUND(SUM(C36:C37),1)</f>
        <v>685000</v>
      </c>
      <c r="D39" s="371"/>
      <c r="E39" s="400">
        <f>ROUND(SUM(E36:E37),1)</f>
        <v>485000</v>
      </c>
      <c r="F39" s="371"/>
      <c r="G39" s="400">
        <f>ROUND(SUM(G36:G37),1)</f>
        <v>474000</v>
      </c>
      <c r="H39" s="371"/>
      <c r="I39" s="832">
        <f>ROUND(SUM(I36:I37),1)</f>
        <v>0</v>
      </c>
      <c r="J39" s="402"/>
      <c r="K39" s="832">
        <f>ROUND(SUM(K36:K37),1)</f>
        <v>0</v>
      </c>
      <c r="L39" s="402"/>
      <c r="M39" s="400">
        <f>ROUND(SUM(M36:M37),1)</f>
        <v>0</v>
      </c>
      <c r="N39" s="400">
        <f>ROUND(SUM(N36:N37),1)</f>
        <v>-474000</v>
      </c>
      <c r="O39" s="335"/>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row>
    <row r="40" spans="1:38">
      <c r="A40" s="357"/>
      <c r="B40" s="330"/>
      <c r="C40" s="371"/>
      <c r="D40" s="363"/>
      <c r="E40" s="363"/>
      <c r="F40" s="363"/>
      <c r="G40" s="363"/>
      <c r="H40" s="363"/>
      <c r="I40" s="402"/>
      <c r="J40" s="402"/>
      <c r="K40" s="402"/>
      <c r="L40" s="402"/>
      <c r="M40" s="363"/>
      <c r="N40" s="363"/>
      <c r="O40" s="335"/>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row>
    <row r="41" spans="1:38">
      <c r="A41" s="344" t="s">
        <v>1377</v>
      </c>
      <c r="B41" s="330"/>
      <c r="C41" s="349"/>
      <c r="D41" s="349"/>
      <c r="E41" s="354"/>
      <c r="F41" s="349"/>
      <c r="G41" s="349"/>
      <c r="H41" s="349"/>
      <c r="I41" s="387"/>
      <c r="J41" s="387"/>
      <c r="K41" s="387"/>
      <c r="L41" s="387"/>
      <c r="M41" s="349"/>
      <c r="N41" s="349"/>
      <c r="O41" s="345"/>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row>
    <row r="42" spans="1:38">
      <c r="A42" s="344" t="s">
        <v>1378</v>
      </c>
      <c r="B42" s="330"/>
      <c r="C42" s="349"/>
      <c r="D42" s="349"/>
      <c r="E42" s="354"/>
      <c r="F42" s="349"/>
      <c r="G42" s="349"/>
      <c r="H42" s="349"/>
      <c r="I42" s="387"/>
      <c r="J42" s="387"/>
      <c r="K42" s="387"/>
      <c r="L42" s="387"/>
      <c r="M42" s="349"/>
      <c r="N42" s="349"/>
      <c r="O42" s="345"/>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row>
    <row r="43" spans="1:38">
      <c r="A43" s="357" t="s">
        <v>517</v>
      </c>
      <c r="B43" s="362" t="s">
        <v>22</v>
      </c>
      <c r="C43" s="363">
        <f>ROUND(SUM(C34)+SUM(C39),1)</f>
        <v>3438000</v>
      </c>
      <c r="D43" s="409"/>
      <c r="E43" s="363">
        <f>ROUND(SUM(E34)+SUM(E39),1)</f>
        <v>3446000</v>
      </c>
      <c r="F43" s="409"/>
      <c r="G43" s="363">
        <f>ROUND(SUM(G34)+SUM(G39),1)</f>
        <v>3868000</v>
      </c>
      <c r="H43" s="409"/>
      <c r="I43" s="402">
        <f>ROUND(SUM(I34)+SUM(I39),1)</f>
        <v>-166400</v>
      </c>
      <c r="J43" s="402"/>
      <c r="K43" s="402">
        <f>ROUND(SUM(K34)+SUM(K39),1)</f>
        <v>0</v>
      </c>
      <c r="L43" s="402"/>
      <c r="M43" s="409">
        <f>+I43</f>
        <v>-166400</v>
      </c>
      <c r="N43" s="363">
        <f>ROUND(SUM(N34)+SUM(N39),1)</f>
        <v>-4034400</v>
      </c>
      <c r="O43" s="332"/>
      <c r="P43" s="365"/>
      <c r="Q43" s="332"/>
      <c r="R43" s="365"/>
      <c r="S43" s="332"/>
      <c r="T43" s="365"/>
      <c r="U43" s="332"/>
      <c r="V43" s="365"/>
      <c r="W43" s="332"/>
      <c r="X43" s="365"/>
      <c r="Y43" s="332"/>
      <c r="Z43" s="332"/>
      <c r="AA43" s="365"/>
      <c r="AB43" s="332"/>
      <c r="AC43" s="365"/>
      <c r="AD43" s="332"/>
      <c r="AE43" s="332"/>
      <c r="AF43" s="365"/>
      <c r="AG43" s="332"/>
      <c r="AH43" s="332"/>
      <c r="AI43" s="365"/>
      <c r="AJ43" s="332"/>
      <c r="AK43" s="365"/>
      <c r="AL43" s="332"/>
    </row>
    <row r="44" spans="1:38" ht="11.25" customHeight="1">
      <c r="C44" s="367"/>
      <c r="D44" s="410"/>
      <c r="E44" s="367"/>
      <c r="F44" s="410"/>
      <c r="G44" s="367"/>
      <c r="H44" s="410"/>
      <c r="I44" s="820"/>
      <c r="J44" s="820"/>
      <c r="K44" s="820"/>
      <c r="L44" s="820"/>
      <c r="M44" s="410"/>
      <c r="N44" s="367"/>
      <c r="O44" s="332"/>
      <c r="P44" s="319"/>
      <c r="T44" s="319"/>
      <c r="U44" s="319"/>
      <c r="V44" s="319"/>
      <c r="W44" s="319"/>
    </row>
    <row r="45" spans="1:38" ht="24" customHeight="1">
      <c r="A45" s="357" t="s">
        <v>1201</v>
      </c>
      <c r="B45" s="369" t="s">
        <v>22</v>
      </c>
      <c r="C45" s="363">
        <v>-724000</v>
      </c>
      <c r="D45" s="410"/>
      <c r="E45" s="363">
        <v>-724000</v>
      </c>
      <c r="F45" s="410"/>
      <c r="G45" s="363">
        <v>-724000</v>
      </c>
      <c r="H45" s="410"/>
      <c r="I45" s="363">
        <f>+'Exhibit D Capital State'!I45+'Exhibit D- Capital Federal'!I45</f>
        <v>-724400</v>
      </c>
      <c r="J45" s="363"/>
      <c r="K45" s="363">
        <v>0</v>
      </c>
      <c r="L45" s="363"/>
      <c r="M45" s="1124">
        <f>+I45</f>
        <v>-724400</v>
      </c>
      <c r="N45" s="371">
        <f>SUM(M45)-SUM(G45)</f>
        <v>-400</v>
      </c>
      <c r="O45" s="332"/>
      <c r="P45" s="372"/>
      <c r="Q45" s="332"/>
      <c r="S45" s="332"/>
      <c r="T45" s="319"/>
      <c r="U45" s="332"/>
      <c r="V45" s="319"/>
      <c r="W45" s="332"/>
    </row>
    <row r="46" spans="1:38" ht="24.75" customHeight="1" thickBot="1">
      <c r="A46" s="357" t="s">
        <v>1202</v>
      </c>
      <c r="B46" s="369" t="s">
        <v>22</v>
      </c>
      <c r="C46" s="446">
        <f>ROUND(SUM(C43:C45),1)</f>
        <v>2714000</v>
      </c>
      <c r="D46" s="409"/>
      <c r="E46" s="446">
        <f>ROUND(SUM(E43:E45),1)</f>
        <v>2722000</v>
      </c>
      <c r="F46" s="409"/>
      <c r="G46" s="446">
        <f>ROUND(SUM(G43:G45),1)</f>
        <v>3144000</v>
      </c>
      <c r="H46" s="409"/>
      <c r="I46" s="446">
        <f>ROUND(SUM(I43:I45),1)</f>
        <v>-890800</v>
      </c>
      <c r="J46" s="1123"/>
      <c r="K46" s="446">
        <f>ROUND(SUM(K43:K45),1)</f>
        <v>0</v>
      </c>
      <c r="L46" s="1123"/>
      <c r="M46" s="446">
        <f>ROUND(SUM(M43:M45),1)</f>
        <v>-890800</v>
      </c>
      <c r="N46" s="446">
        <f>ROUND(SUM(N43:N45),1)</f>
        <v>-4034800</v>
      </c>
      <c r="O46" s="332"/>
      <c r="P46" s="374"/>
      <c r="Q46" s="332"/>
      <c r="R46" s="365"/>
      <c r="S46" s="332"/>
      <c r="T46" s="365"/>
      <c r="U46" s="332"/>
      <c r="V46" s="365"/>
      <c r="W46" s="332"/>
    </row>
    <row r="47" spans="1:38" ht="13.5" customHeight="1" thickTop="1">
      <c r="A47" s="327"/>
      <c r="B47" s="369"/>
      <c r="C47" s="375"/>
      <c r="I47" s="319"/>
      <c r="J47" s="319"/>
      <c r="K47" s="319"/>
      <c r="L47" s="319"/>
      <c r="O47" s="319"/>
      <c r="P47" s="319"/>
      <c r="T47" s="319"/>
      <c r="U47" s="319"/>
      <c r="V47" s="319"/>
      <c r="W47" s="319"/>
    </row>
    <row r="48" spans="1:38">
      <c r="A48" s="1044" t="s">
        <v>1360</v>
      </c>
      <c r="B48" s="369"/>
      <c r="C48" s="372"/>
      <c r="I48" s="319"/>
      <c r="J48" s="319"/>
      <c r="K48" s="319"/>
      <c r="L48" s="319"/>
      <c r="O48" s="319"/>
      <c r="P48" s="319"/>
      <c r="T48" s="319"/>
      <c r="U48" s="319"/>
      <c r="V48" s="319"/>
      <c r="W48" s="319"/>
    </row>
    <row r="49" spans="1:23">
      <c r="A49" s="327"/>
      <c r="B49" s="369"/>
      <c r="C49" s="372"/>
      <c r="I49" s="319"/>
      <c r="J49" s="319"/>
      <c r="K49" s="319"/>
      <c r="L49" s="319"/>
      <c r="O49" s="319"/>
      <c r="P49" s="319"/>
      <c r="T49" s="319"/>
      <c r="U49" s="319"/>
      <c r="V49" s="319"/>
      <c r="W49" s="319"/>
    </row>
    <row r="50" spans="1:23">
      <c r="A50" s="841"/>
      <c r="O50" s="319"/>
      <c r="P50" s="319"/>
    </row>
    <row r="51" spans="1:23">
      <c r="A51" s="841"/>
      <c r="O51" s="319"/>
      <c r="P51" s="319"/>
    </row>
    <row r="52" spans="1:23">
      <c r="O52" s="319"/>
      <c r="P52" s="319"/>
    </row>
    <row r="53" spans="1:23">
      <c r="O53" s="319"/>
      <c r="P53" s="319"/>
    </row>
    <row r="54" spans="1:23">
      <c r="O54" s="319"/>
      <c r="P54" s="319"/>
    </row>
    <row r="55" spans="1:23">
      <c r="O55" s="319"/>
      <c r="P55" s="319"/>
    </row>
    <row r="56" spans="1:23">
      <c r="P56" s="319"/>
    </row>
  </sheetData>
  <mergeCells count="1">
    <mergeCell ref="C11:N11"/>
  </mergeCells>
  <hyperlinks>
    <hyperlink ref="A48" location="'Footnotes 1 - 11'!A1" display="See Accompanying Footnotes"/>
  </hyperlinks>
  <pageMargins left="1" right="0.46" top="0.9" bottom="0.25" header="0.25" footer="0.25"/>
  <pageSetup scale="60" orientation="landscape"/>
  <headerFooter scaleWithDoc="0">
    <oddFooter>&amp;R&amp;8 17</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showGridLines="0" zoomScale="90" zoomScaleNormal="90" zoomScalePageLayoutView="90" workbookViewId="0"/>
  </sheetViews>
  <sheetFormatPr baseColWidth="10" defaultColWidth="8.7109375" defaultRowHeight="15" x14ac:dyDescent="0"/>
  <cols>
    <col min="1" max="1" width="51" style="366" customWidth="1"/>
    <col min="2" max="2" width="2.140625" style="366" customWidth="1"/>
    <col min="3" max="3" width="14.140625" style="319" customWidth="1"/>
    <col min="4" max="4" width="2" style="319" customWidth="1"/>
    <col min="5" max="5" width="14.85546875" style="319" customWidth="1"/>
    <col min="6" max="6" width="2" style="319" customWidth="1"/>
    <col min="7" max="7" width="14.85546875" style="319" customWidth="1"/>
    <col min="8" max="8" width="2.140625" style="368" customWidth="1"/>
    <col min="9" max="9" width="14.85546875" style="368" customWidth="1"/>
    <col min="10" max="10" width="2.140625" style="368" customWidth="1"/>
    <col min="11" max="11" width="14.85546875" style="368" customWidth="1"/>
    <col min="12" max="13" width="3.5703125" style="368" customWidth="1"/>
    <col min="14" max="14" width="12.42578125" style="319" customWidth="1"/>
    <col min="15" max="15" width="2.140625" style="319" customWidth="1"/>
    <col min="16" max="16" width="12.5703125" style="319" customWidth="1"/>
    <col min="17" max="17" width="2.140625" style="368" customWidth="1"/>
    <col min="18" max="18" width="12.5703125" style="368" customWidth="1"/>
    <col min="19" max="19" width="2.140625" style="368" customWidth="1"/>
    <col min="20" max="20" width="12.5703125" style="368" customWidth="1"/>
    <col min="21" max="21" width="2" style="319" customWidth="1"/>
    <col min="22" max="22" width="11.85546875" style="319" customWidth="1"/>
    <col min="23" max="23" width="11.42578125" style="319" customWidth="1"/>
    <col min="24" max="24" width="1.85546875" style="319" customWidth="1"/>
    <col min="25" max="25" width="11.5703125" style="319" customWidth="1"/>
    <col min="26" max="26" width="2.140625" style="319" customWidth="1"/>
    <col min="27" max="27" width="11.42578125" style="319" customWidth="1"/>
    <col min="28" max="28" width="0.5703125" style="319" customWidth="1"/>
    <col min="29" max="29" width="2.42578125" style="319" customWidth="1"/>
    <col min="30" max="30" width="10.5703125" style="319" customWidth="1"/>
    <col min="31" max="31" width="11.140625" style="319" customWidth="1"/>
    <col min="32" max="32" width="2.140625" style="319" customWidth="1"/>
    <col min="33" max="33" width="11.140625" style="319" customWidth="1"/>
    <col min="34" max="34" width="2.140625" style="319" customWidth="1"/>
    <col min="35" max="35" width="12.42578125" style="319" customWidth="1"/>
    <col min="36" max="40" width="8.7109375" style="319"/>
    <col min="41" max="41" width="8.7109375" style="368"/>
    <col min="42" max="254" width="8.7109375" style="366"/>
    <col min="255" max="255" width="51" style="366" customWidth="1"/>
    <col min="256" max="256" width="2.140625" style="366" customWidth="1"/>
    <col min="257" max="257" width="14.140625" style="366" customWidth="1"/>
    <col min="258" max="259" width="8.85546875" style="366" customWidth="1"/>
    <col min="260" max="260" width="2" style="366" customWidth="1"/>
    <col min="261" max="261" width="14.85546875" style="366" customWidth="1"/>
    <col min="262" max="262" width="2" style="366" customWidth="1"/>
    <col min="263" max="263" width="14.85546875" style="366" customWidth="1"/>
    <col min="264" max="264" width="2.140625" style="366" customWidth="1"/>
    <col min="265" max="265" width="14.85546875" style="366" customWidth="1"/>
    <col min="266" max="266" width="2.140625" style="366" customWidth="1"/>
    <col min="267" max="267" width="14.85546875" style="366" customWidth="1"/>
    <col min="268" max="269" width="3.5703125" style="366" customWidth="1"/>
    <col min="270" max="270" width="12.42578125" style="366" customWidth="1"/>
    <col min="271" max="271" width="2.140625" style="366" customWidth="1"/>
    <col min="272" max="272" width="12.5703125" style="366" customWidth="1"/>
    <col min="273" max="273" width="2.140625" style="366" customWidth="1"/>
    <col min="274" max="274" width="12.5703125" style="366" customWidth="1"/>
    <col min="275" max="275" width="2.140625" style="366" customWidth="1"/>
    <col min="276" max="276" width="12.5703125" style="366" customWidth="1"/>
    <col min="277" max="277" width="2" style="366" customWidth="1"/>
    <col min="278" max="278" width="11.85546875" style="366" customWidth="1"/>
    <col min="279" max="279" width="11.42578125" style="366" customWidth="1"/>
    <col min="280" max="280" width="1.85546875" style="366" customWidth="1"/>
    <col min="281" max="281" width="11.5703125" style="366" customWidth="1"/>
    <col min="282" max="282" width="2.140625" style="366" customWidth="1"/>
    <col min="283" max="283" width="11.42578125" style="366" customWidth="1"/>
    <col min="284" max="284" width="0.5703125" style="366" customWidth="1"/>
    <col min="285" max="285" width="2.42578125" style="366" customWidth="1"/>
    <col min="286" max="286" width="10.5703125" style="366" customWidth="1"/>
    <col min="287" max="287" width="11.140625" style="366" customWidth="1"/>
    <col min="288" max="288" width="2.140625" style="366" customWidth="1"/>
    <col min="289" max="289" width="11.140625" style="366" customWidth="1"/>
    <col min="290" max="290" width="2.140625" style="366" customWidth="1"/>
    <col min="291" max="291" width="12.42578125" style="366" customWidth="1"/>
    <col min="292" max="510" width="8.7109375" style="366"/>
    <col min="511" max="511" width="51" style="366" customWidth="1"/>
    <col min="512" max="512" width="2.140625" style="366" customWidth="1"/>
    <col min="513" max="513" width="14.140625" style="366" customWidth="1"/>
    <col min="514" max="515" width="8.85546875" style="366" customWidth="1"/>
    <col min="516" max="516" width="2" style="366" customWidth="1"/>
    <col min="517" max="517" width="14.85546875" style="366" customWidth="1"/>
    <col min="518" max="518" width="2" style="366" customWidth="1"/>
    <col min="519" max="519" width="14.85546875" style="366" customWidth="1"/>
    <col min="520" max="520" width="2.140625" style="366" customWidth="1"/>
    <col min="521" max="521" width="14.85546875" style="366" customWidth="1"/>
    <col min="522" max="522" width="2.140625" style="366" customWidth="1"/>
    <col min="523" max="523" width="14.85546875" style="366" customWidth="1"/>
    <col min="524" max="525" width="3.5703125" style="366" customWidth="1"/>
    <col min="526" max="526" width="12.42578125" style="366" customWidth="1"/>
    <col min="527" max="527" width="2.140625" style="366" customWidth="1"/>
    <col min="528" max="528" width="12.5703125" style="366" customWidth="1"/>
    <col min="529" max="529" width="2.140625" style="366" customWidth="1"/>
    <col min="530" max="530" width="12.5703125" style="366" customWidth="1"/>
    <col min="531" max="531" width="2.140625" style="366" customWidth="1"/>
    <col min="532" max="532" width="12.5703125" style="366" customWidth="1"/>
    <col min="533" max="533" width="2" style="366" customWidth="1"/>
    <col min="534" max="534" width="11.85546875" style="366" customWidth="1"/>
    <col min="535" max="535" width="11.42578125" style="366" customWidth="1"/>
    <col min="536" max="536" width="1.85546875" style="366" customWidth="1"/>
    <col min="537" max="537" width="11.5703125" style="366" customWidth="1"/>
    <col min="538" max="538" width="2.140625" style="366" customWidth="1"/>
    <col min="539" max="539" width="11.42578125" style="366" customWidth="1"/>
    <col min="540" max="540" width="0.5703125" style="366" customWidth="1"/>
    <col min="541" max="541" width="2.42578125" style="366" customWidth="1"/>
    <col min="542" max="542" width="10.5703125" style="366" customWidth="1"/>
    <col min="543" max="543" width="11.140625" style="366" customWidth="1"/>
    <col min="544" max="544" width="2.140625" style="366" customWidth="1"/>
    <col min="545" max="545" width="11.140625" style="366" customWidth="1"/>
    <col min="546" max="546" width="2.140625" style="366" customWidth="1"/>
    <col min="547" max="547" width="12.42578125" style="366" customWidth="1"/>
    <col min="548" max="766" width="8.7109375" style="366"/>
    <col min="767" max="767" width="51" style="366" customWidth="1"/>
    <col min="768" max="768" width="2.140625" style="366" customWidth="1"/>
    <col min="769" max="769" width="14.140625" style="366" customWidth="1"/>
    <col min="770" max="771" width="8.85546875" style="366" customWidth="1"/>
    <col min="772" max="772" width="2" style="366" customWidth="1"/>
    <col min="773" max="773" width="14.85546875" style="366" customWidth="1"/>
    <col min="774" max="774" width="2" style="366" customWidth="1"/>
    <col min="775" max="775" width="14.85546875" style="366" customWidth="1"/>
    <col min="776" max="776" width="2.140625" style="366" customWidth="1"/>
    <col min="777" max="777" width="14.85546875" style="366" customWidth="1"/>
    <col min="778" max="778" width="2.140625" style="366" customWidth="1"/>
    <col min="779" max="779" width="14.85546875" style="366" customWidth="1"/>
    <col min="780" max="781" width="3.5703125" style="366" customWidth="1"/>
    <col min="782" max="782" width="12.42578125" style="366" customWidth="1"/>
    <col min="783" max="783" width="2.140625" style="366" customWidth="1"/>
    <col min="784" max="784" width="12.5703125" style="366" customWidth="1"/>
    <col min="785" max="785" width="2.140625" style="366" customWidth="1"/>
    <col min="786" max="786" width="12.5703125" style="366" customWidth="1"/>
    <col min="787" max="787" width="2.140625" style="366" customWidth="1"/>
    <col min="788" max="788" width="12.5703125" style="366" customWidth="1"/>
    <col min="789" max="789" width="2" style="366" customWidth="1"/>
    <col min="790" max="790" width="11.85546875" style="366" customWidth="1"/>
    <col min="791" max="791" width="11.42578125" style="366" customWidth="1"/>
    <col min="792" max="792" width="1.85546875" style="366" customWidth="1"/>
    <col min="793" max="793" width="11.5703125" style="366" customWidth="1"/>
    <col min="794" max="794" width="2.140625" style="366" customWidth="1"/>
    <col min="795" max="795" width="11.42578125" style="366" customWidth="1"/>
    <col min="796" max="796" width="0.5703125" style="366" customWidth="1"/>
    <col min="797" max="797" width="2.42578125" style="366" customWidth="1"/>
    <col min="798" max="798" width="10.5703125" style="366" customWidth="1"/>
    <col min="799" max="799" width="11.140625" style="366" customWidth="1"/>
    <col min="800" max="800" width="2.140625" style="366" customWidth="1"/>
    <col min="801" max="801" width="11.140625" style="366" customWidth="1"/>
    <col min="802" max="802" width="2.140625" style="366" customWidth="1"/>
    <col min="803" max="803" width="12.42578125" style="366" customWidth="1"/>
    <col min="804" max="1022" width="8.7109375" style="366"/>
    <col min="1023" max="1023" width="51" style="366" customWidth="1"/>
    <col min="1024" max="1024" width="2.140625" style="366" customWidth="1"/>
    <col min="1025" max="1025" width="14.140625" style="366" customWidth="1"/>
    <col min="1026" max="1027" width="8.85546875" style="366" customWidth="1"/>
    <col min="1028" max="1028" width="2" style="366" customWidth="1"/>
    <col min="1029" max="1029" width="14.85546875" style="366" customWidth="1"/>
    <col min="1030" max="1030" width="2" style="366" customWidth="1"/>
    <col min="1031" max="1031" width="14.85546875" style="366" customWidth="1"/>
    <col min="1032" max="1032" width="2.140625" style="366" customWidth="1"/>
    <col min="1033" max="1033" width="14.85546875" style="366" customWidth="1"/>
    <col min="1034" max="1034" width="2.140625" style="366" customWidth="1"/>
    <col min="1035" max="1035" width="14.85546875" style="366" customWidth="1"/>
    <col min="1036" max="1037" width="3.5703125" style="366" customWidth="1"/>
    <col min="1038" max="1038" width="12.42578125" style="366" customWidth="1"/>
    <col min="1039" max="1039" width="2.140625" style="366" customWidth="1"/>
    <col min="1040" max="1040" width="12.5703125" style="366" customWidth="1"/>
    <col min="1041" max="1041" width="2.140625" style="366" customWidth="1"/>
    <col min="1042" max="1042" width="12.5703125" style="366" customWidth="1"/>
    <col min="1043" max="1043" width="2.140625" style="366" customWidth="1"/>
    <col min="1044" max="1044" width="12.5703125" style="366" customWidth="1"/>
    <col min="1045" max="1045" width="2" style="366" customWidth="1"/>
    <col min="1046" max="1046" width="11.85546875" style="366" customWidth="1"/>
    <col min="1047" max="1047" width="11.42578125" style="366" customWidth="1"/>
    <col min="1048" max="1048" width="1.85546875" style="366" customWidth="1"/>
    <col min="1049" max="1049" width="11.5703125" style="366" customWidth="1"/>
    <col min="1050" max="1050" width="2.140625" style="366" customWidth="1"/>
    <col min="1051" max="1051" width="11.42578125" style="366" customWidth="1"/>
    <col min="1052" max="1052" width="0.5703125" style="366" customWidth="1"/>
    <col min="1053" max="1053" width="2.42578125" style="366" customWidth="1"/>
    <col min="1054" max="1054" width="10.5703125" style="366" customWidth="1"/>
    <col min="1055" max="1055" width="11.140625" style="366" customWidth="1"/>
    <col min="1056" max="1056" width="2.140625" style="366" customWidth="1"/>
    <col min="1057" max="1057" width="11.140625" style="366" customWidth="1"/>
    <col min="1058" max="1058" width="2.140625" style="366" customWidth="1"/>
    <col min="1059" max="1059" width="12.42578125" style="366" customWidth="1"/>
    <col min="1060" max="1278" width="8.7109375" style="366"/>
    <col min="1279" max="1279" width="51" style="366" customWidth="1"/>
    <col min="1280" max="1280" width="2.140625" style="366" customWidth="1"/>
    <col min="1281" max="1281" width="14.140625" style="366" customWidth="1"/>
    <col min="1282" max="1283" width="8.85546875" style="366" customWidth="1"/>
    <col min="1284" max="1284" width="2" style="366" customWidth="1"/>
    <col min="1285" max="1285" width="14.85546875" style="366" customWidth="1"/>
    <col min="1286" max="1286" width="2" style="366" customWidth="1"/>
    <col min="1287" max="1287" width="14.85546875" style="366" customWidth="1"/>
    <col min="1288" max="1288" width="2.140625" style="366" customWidth="1"/>
    <col min="1289" max="1289" width="14.85546875" style="366" customWidth="1"/>
    <col min="1290" max="1290" width="2.140625" style="366" customWidth="1"/>
    <col min="1291" max="1291" width="14.85546875" style="366" customWidth="1"/>
    <col min="1292" max="1293" width="3.5703125" style="366" customWidth="1"/>
    <col min="1294" max="1294" width="12.42578125" style="366" customWidth="1"/>
    <col min="1295" max="1295" width="2.140625" style="366" customWidth="1"/>
    <col min="1296" max="1296" width="12.5703125" style="366" customWidth="1"/>
    <col min="1297" max="1297" width="2.140625" style="366" customWidth="1"/>
    <col min="1298" max="1298" width="12.5703125" style="366" customWidth="1"/>
    <col min="1299" max="1299" width="2.140625" style="366" customWidth="1"/>
    <col min="1300" max="1300" width="12.5703125" style="366" customWidth="1"/>
    <col min="1301" max="1301" width="2" style="366" customWidth="1"/>
    <col min="1302" max="1302" width="11.85546875" style="366" customWidth="1"/>
    <col min="1303" max="1303" width="11.42578125" style="366" customWidth="1"/>
    <col min="1304" max="1304" width="1.85546875" style="366" customWidth="1"/>
    <col min="1305" max="1305" width="11.5703125" style="366" customWidth="1"/>
    <col min="1306" max="1306" width="2.140625" style="366" customWidth="1"/>
    <col min="1307" max="1307" width="11.42578125" style="366" customWidth="1"/>
    <col min="1308" max="1308" width="0.5703125" style="366" customWidth="1"/>
    <col min="1309" max="1309" width="2.42578125" style="366" customWidth="1"/>
    <col min="1310" max="1310" width="10.5703125" style="366" customWidth="1"/>
    <col min="1311" max="1311" width="11.140625" style="366" customWidth="1"/>
    <col min="1312" max="1312" width="2.140625" style="366" customWidth="1"/>
    <col min="1313" max="1313" width="11.140625" style="366" customWidth="1"/>
    <col min="1314" max="1314" width="2.140625" style="366" customWidth="1"/>
    <col min="1315" max="1315" width="12.42578125" style="366" customWidth="1"/>
    <col min="1316" max="1534" width="8.7109375" style="366"/>
    <col min="1535" max="1535" width="51" style="366" customWidth="1"/>
    <col min="1536" max="1536" width="2.140625" style="366" customWidth="1"/>
    <col min="1537" max="1537" width="14.140625" style="366" customWidth="1"/>
    <col min="1538" max="1539" width="8.85546875" style="366" customWidth="1"/>
    <col min="1540" max="1540" width="2" style="366" customWidth="1"/>
    <col min="1541" max="1541" width="14.85546875" style="366" customWidth="1"/>
    <col min="1542" max="1542" width="2" style="366" customWidth="1"/>
    <col min="1543" max="1543" width="14.85546875" style="366" customWidth="1"/>
    <col min="1544" max="1544" width="2.140625" style="366" customWidth="1"/>
    <col min="1545" max="1545" width="14.85546875" style="366" customWidth="1"/>
    <col min="1546" max="1546" width="2.140625" style="366" customWidth="1"/>
    <col min="1547" max="1547" width="14.85546875" style="366" customWidth="1"/>
    <col min="1548" max="1549" width="3.5703125" style="366" customWidth="1"/>
    <col min="1550" max="1550" width="12.42578125" style="366" customWidth="1"/>
    <col min="1551" max="1551" width="2.140625" style="366" customWidth="1"/>
    <col min="1552" max="1552" width="12.5703125" style="366" customWidth="1"/>
    <col min="1553" max="1553" width="2.140625" style="366" customWidth="1"/>
    <col min="1554" max="1554" width="12.5703125" style="366" customWidth="1"/>
    <col min="1555" max="1555" width="2.140625" style="366" customWidth="1"/>
    <col min="1556" max="1556" width="12.5703125" style="366" customWidth="1"/>
    <col min="1557" max="1557" width="2" style="366" customWidth="1"/>
    <col min="1558" max="1558" width="11.85546875" style="366" customWidth="1"/>
    <col min="1559" max="1559" width="11.42578125" style="366" customWidth="1"/>
    <col min="1560" max="1560" width="1.85546875" style="366" customWidth="1"/>
    <col min="1561" max="1561" width="11.5703125" style="366" customWidth="1"/>
    <col min="1562" max="1562" width="2.140625" style="366" customWidth="1"/>
    <col min="1563" max="1563" width="11.42578125" style="366" customWidth="1"/>
    <col min="1564" max="1564" width="0.5703125" style="366" customWidth="1"/>
    <col min="1565" max="1565" width="2.42578125" style="366" customWidth="1"/>
    <col min="1566" max="1566" width="10.5703125" style="366" customWidth="1"/>
    <col min="1567" max="1567" width="11.140625" style="366" customWidth="1"/>
    <col min="1568" max="1568" width="2.140625" style="366" customWidth="1"/>
    <col min="1569" max="1569" width="11.140625" style="366" customWidth="1"/>
    <col min="1570" max="1570" width="2.140625" style="366" customWidth="1"/>
    <col min="1571" max="1571" width="12.42578125" style="366" customWidth="1"/>
    <col min="1572" max="1790" width="8.7109375" style="366"/>
    <col min="1791" max="1791" width="51" style="366" customWidth="1"/>
    <col min="1792" max="1792" width="2.140625" style="366" customWidth="1"/>
    <col min="1793" max="1793" width="14.140625" style="366" customWidth="1"/>
    <col min="1794" max="1795" width="8.85546875" style="366" customWidth="1"/>
    <col min="1796" max="1796" width="2" style="366" customWidth="1"/>
    <col min="1797" max="1797" width="14.85546875" style="366" customWidth="1"/>
    <col min="1798" max="1798" width="2" style="366" customWidth="1"/>
    <col min="1799" max="1799" width="14.85546875" style="366" customWidth="1"/>
    <col min="1800" max="1800" width="2.140625" style="366" customWidth="1"/>
    <col min="1801" max="1801" width="14.85546875" style="366" customWidth="1"/>
    <col min="1802" max="1802" width="2.140625" style="366" customWidth="1"/>
    <col min="1803" max="1803" width="14.85546875" style="366" customWidth="1"/>
    <col min="1804" max="1805" width="3.5703125" style="366" customWidth="1"/>
    <col min="1806" max="1806" width="12.42578125" style="366" customWidth="1"/>
    <col min="1807" max="1807" width="2.140625" style="366" customWidth="1"/>
    <col min="1808" max="1808" width="12.5703125" style="366" customWidth="1"/>
    <col min="1809" max="1809" width="2.140625" style="366" customWidth="1"/>
    <col min="1810" max="1810" width="12.5703125" style="366" customWidth="1"/>
    <col min="1811" max="1811" width="2.140625" style="366" customWidth="1"/>
    <col min="1812" max="1812" width="12.5703125" style="366" customWidth="1"/>
    <col min="1813" max="1813" width="2" style="366" customWidth="1"/>
    <col min="1814" max="1814" width="11.85546875" style="366" customWidth="1"/>
    <col min="1815" max="1815" width="11.42578125" style="366" customWidth="1"/>
    <col min="1816" max="1816" width="1.85546875" style="366" customWidth="1"/>
    <col min="1817" max="1817" width="11.5703125" style="366" customWidth="1"/>
    <col min="1818" max="1818" width="2.140625" style="366" customWidth="1"/>
    <col min="1819" max="1819" width="11.42578125" style="366" customWidth="1"/>
    <col min="1820" max="1820" width="0.5703125" style="366" customWidth="1"/>
    <col min="1821" max="1821" width="2.42578125" style="366" customWidth="1"/>
    <col min="1822" max="1822" width="10.5703125" style="366" customWidth="1"/>
    <col min="1823" max="1823" width="11.140625" style="366" customWidth="1"/>
    <col min="1824" max="1824" width="2.140625" style="366" customWidth="1"/>
    <col min="1825" max="1825" width="11.140625" style="366" customWidth="1"/>
    <col min="1826" max="1826" width="2.140625" style="366" customWidth="1"/>
    <col min="1827" max="1827" width="12.42578125" style="366" customWidth="1"/>
    <col min="1828" max="2046" width="8.7109375" style="366"/>
    <col min="2047" max="2047" width="51" style="366" customWidth="1"/>
    <col min="2048" max="2048" width="2.140625" style="366" customWidth="1"/>
    <col min="2049" max="2049" width="14.140625" style="366" customWidth="1"/>
    <col min="2050" max="2051" width="8.85546875" style="366" customWidth="1"/>
    <col min="2052" max="2052" width="2" style="366" customWidth="1"/>
    <col min="2053" max="2053" width="14.85546875" style="366" customWidth="1"/>
    <col min="2054" max="2054" width="2" style="366" customWidth="1"/>
    <col min="2055" max="2055" width="14.85546875" style="366" customWidth="1"/>
    <col min="2056" max="2056" width="2.140625" style="366" customWidth="1"/>
    <col min="2057" max="2057" width="14.85546875" style="366" customWidth="1"/>
    <col min="2058" max="2058" width="2.140625" style="366" customWidth="1"/>
    <col min="2059" max="2059" width="14.85546875" style="366" customWidth="1"/>
    <col min="2060" max="2061" width="3.5703125" style="366" customWidth="1"/>
    <col min="2062" max="2062" width="12.42578125" style="366" customWidth="1"/>
    <col min="2063" max="2063" width="2.140625" style="366" customWidth="1"/>
    <col min="2064" max="2064" width="12.5703125" style="366" customWidth="1"/>
    <col min="2065" max="2065" width="2.140625" style="366" customWidth="1"/>
    <col min="2066" max="2066" width="12.5703125" style="366" customWidth="1"/>
    <col min="2067" max="2067" width="2.140625" style="366" customWidth="1"/>
    <col min="2068" max="2068" width="12.5703125" style="366" customWidth="1"/>
    <col min="2069" max="2069" width="2" style="366" customWidth="1"/>
    <col min="2070" max="2070" width="11.85546875" style="366" customWidth="1"/>
    <col min="2071" max="2071" width="11.42578125" style="366" customWidth="1"/>
    <col min="2072" max="2072" width="1.85546875" style="366" customWidth="1"/>
    <col min="2073" max="2073" width="11.5703125" style="366" customWidth="1"/>
    <col min="2074" max="2074" width="2.140625" style="366" customWidth="1"/>
    <col min="2075" max="2075" width="11.42578125" style="366" customWidth="1"/>
    <col min="2076" max="2076" width="0.5703125" style="366" customWidth="1"/>
    <col min="2077" max="2077" width="2.42578125" style="366" customWidth="1"/>
    <col min="2078" max="2078" width="10.5703125" style="366" customWidth="1"/>
    <col min="2079" max="2079" width="11.140625" style="366" customWidth="1"/>
    <col min="2080" max="2080" width="2.140625" style="366" customWidth="1"/>
    <col min="2081" max="2081" width="11.140625" style="366" customWidth="1"/>
    <col min="2082" max="2082" width="2.140625" style="366" customWidth="1"/>
    <col min="2083" max="2083" width="12.42578125" style="366" customWidth="1"/>
    <col min="2084" max="2302" width="8.7109375" style="366"/>
    <col min="2303" max="2303" width="51" style="366" customWidth="1"/>
    <col min="2304" max="2304" width="2.140625" style="366" customWidth="1"/>
    <col min="2305" max="2305" width="14.140625" style="366" customWidth="1"/>
    <col min="2306" max="2307" width="8.85546875" style="366" customWidth="1"/>
    <col min="2308" max="2308" width="2" style="366" customWidth="1"/>
    <col min="2309" max="2309" width="14.85546875" style="366" customWidth="1"/>
    <col min="2310" max="2310" width="2" style="366" customWidth="1"/>
    <col min="2311" max="2311" width="14.85546875" style="366" customWidth="1"/>
    <col min="2312" max="2312" width="2.140625" style="366" customWidth="1"/>
    <col min="2313" max="2313" width="14.85546875" style="366" customWidth="1"/>
    <col min="2314" max="2314" width="2.140625" style="366" customWidth="1"/>
    <col min="2315" max="2315" width="14.85546875" style="366" customWidth="1"/>
    <col min="2316" max="2317" width="3.5703125" style="366" customWidth="1"/>
    <col min="2318" max="2318" width="12.42578125" style="366" customWidth="1"/>
    <col min="2319" max="2319" width="2.140625" style="366" customWidth="1"/>
    <col min="2320" max="2320" width="12.5703125" style="366" customWidth="1"/>
    <col min="2321" max="2321" width="2.140625" style="366" customWidth="1"/>
    <col min="2322" max="2322" width="12.5703125" style="366" customWidth="1"/>
    <col min="2323" max="2323" width="2.140625" style="366" customWidth="1"/>
    <col min="2324" max="2324" width="12.5703125" style="366" customWidth="1"/>
    <col min="2325" max="2325" width="2" style="366" customWidth="1"/>
    <col min="2326" max="2326" width="11.85546875" style="366" customWidth="1"/>
    <col min="2327" max="2327" width="11.42578125" style="366" customWidth="1"/>
    <col min="2328" max="2328" width="1.85546875" style="366" customWidth="1"/>
    <col min="2329" max="2329" width="11.5703125" style="366" customWidth="1"/>
    <col min="2330" max="2330" width="2.140625" style="366" customWidth="1"/>
    <col min="2331" max="2331" width="11.42578125" style="366" customWidth="1"/>
    <col min="2332" max="2332" width="0.5703125" style="366" customWidth="1"/>
    <col min="2333" max="2333" width="2.42578125" style="366" customWidth="1"/>
    <col min="2334" max="2334" width="10.5703125" style="366" customWidth="1"/>
    <col min="2335" max="2335" width="11.140625" style="366" customWidth="1"/>
    <col min="2336" max="2336" width="2.140625" style="366" customWidth="1"/>
    <col min="2337" max="2337" width="11.140625" style="366" customWidth="1"/>
    <col min="2338" max="2338" width="2.140625" style="366" customWidth="1"/>
    <col min="2339" max="2339" width="12.42578125" style="366" customWidth="1"/>
    <col min="2340" max="2558" width="8.7109375" style="366"/>
    <col min="2559" max="2559" width="51" style="366" customWidth="1"/>
    <col min="2560" max="2560" width="2.140625" style="366" customWidth="1"/>
    <col min="2561" max="2561" width="14.140625" style="366" customWidth="1"/>
    <col min="2562" max="2563" width="8.85546875" style="366" customWidth="1"/>
    <col min="2564" max="2564" width="2" style="366" customWidth="1"/>
    <col min="2565" max="2565" width="14.85546875" style="366" customWidth="1"/>
    <col min="2566" max="2566" width="2" style="366" customWidth="1"/>
    <col min="2567" max="2567" width="14.85546875" style="366" customWidth="1"/>
    <col min="2568" max="2568" width="2.140625" style="366" customWidth="1"/>
    <col min="2569" max="2569" width="14.85546875" style="366" customWidth="1"/>
    <col min="2570" max="2570" width="2.140625" style="366" customWidth="1"/>
    <col min="2571" max="2571" width="14.85546875" style="366" customWidth="1"/>
    <col min="2572" max="2573" width="3.5703125" style="366" customWidth="1"/>
    <col min="2574" max="2574" width="12.42578125" style="366" customWidth="1"/>
    <col min="2575" max="2575" width="2.140625" style="366" customWidth="1"/>
    <col min="2576" max="2576" width="12.5703125" style="366" customWidth="1"/>
    <col min="2577" max="2577" width="2.140625" style="366" customWidth="1"/>
    <col min="2578" max="2578" width="12.5703125" style="366" customWidth="1"/>
    <col min="2579" max="2579" width="2.140625" style="366" customWidth="1"/>
    <col min="2580" max="2580" width="12.5703125" style="366" customWidth="1"/>
    <col min="2581" max="2581" width="2" style="366" customWidth="1"/>
    <col min="2582" max="2582" width="11.85546875" style="366" customWidth="1"/>
    <col min="2583" max="2583" width="11.42578125" style="366" customWidth="1"/>
    <col min="2584" max="2584" width="1.85546875" style="366" customWidth="1"/>
    <col min="2585" max="2585" width="11.5703125" style="366" customWidth="1"/>
    <col min="2586" max="2586" width="2.140625" style="366" customWidth="1"/>
    <col min="2587" max="2587" width="11.42578125" style="366" customWidth="1"/>
    <col min="2588" max="2588" width="0.5703125" style="366" customWidth="1"/>
    <col min="2589" max="2589" width="2.42578125" style="366" customWidth="1"/>
    <col min="2590" max="2590" width="10.5703125" style="366" customWidth="1"/>
    <col min="2591" max="2591" width="11.140625" style="366" customWidth="1"/>
    <col min="2592" max="2592" width="2.140625" style="366" customWidth="1"/>
    <col min="2593" max="2593" width="11.140625" style="366" customWidth="1"/>
    <col min="2594" max="2594" width="2.140625" style="366" customWidth="1"/>
    <col min="2595" max="2595" width="12.42578125" style="366" customWidth="1"/>
    <col min="2596" max="2814" width="8.7109375" style="366"/>
    <col min="2815" max="2815" width="51" style="366" customWidth="1"/>
    <col min="2816" max="2816" width="2.140625" style="366" customWidth="1"/>
    <col min="2817" max="2817" width="14.140625" style="366" customWidth="1"/>
    <col min="2818" max="2819" width="8.85546875" style="366" customWidth="1"/>
    <col min="2820" max="2820" width="2" style="366" customWidth="1"/>
    <col min="2821" max="2821" width="14.85546875" style="366" customWidth="1"/>
    <col min="2822" max="2822" width="2" style="366" customWidth="1"/>
    <col min="2823" max="2823" width="14.85546875" style="366" customWidth="1"/>
    <col min="2824" max="2824" width="2.140625" style="366" customWidth="1"/>
    <col min="2825" max="2825" width="14.85546875" style="366" customWidth="1"/>
    <col min="2826" max="2826" width="2.140625" style="366" customWidth="1"/>
    <col min="2827" max="2827" width="14.85546875" style="366" customWidth="1"/>
    <col min="2828" max="2829" width="3.5703125" style="366" customWidth="1"/>
    <col min="2830" max="2830" width="12.42578125" style="366" customWidth="1"/>
    <col min="2831" max="2831" width="2.140625" style="366" customWidth="1"/>
    <col min="2832" max="2832" width="12.5703125" style="366" customWidth="1"/>
    <col min="2833" max="2833" width="2.140625" style="366" customWidth="1"/>
    <col min="2834" max="2834" width="12.5703125" style="366" customWidth="1"/>
    <col min="2835" max="2835" width="2.140625" style="366" customWidth="1"/>
    <col min="2836" max="2836" width="12.5703125" style="366" customWidth="1"/>
    <col min="2837" max="2837" width="2" style="366" customWidth="1"/>
    <col min="2838" max="2838" width="11.85546875" style="366" customWidth="1"/>
    <col min="2839" max="2839" width="11.42578125" style="366" customWidth="1"/>
    <col min="2840" max="2840" width="1.85546875" style="366" customWidth="1"/>
    <col min="2841" max="2841" width="11.5703125" style="366" customWidth="1"/>
    <col min="2842" max="2842" width="2.140625" style="366" customWidth="1"/>
    <col min="2843" max="2843" width="11.42578125" style="366" customWidth="1"/>
    <col min="2844" max="2844" width="0.5703125" style="366" customWidth="1"/>
    <col min="2845" max="2845" width="2.42578125" style="366" customWidth="1"/>
    <col min="2846" max="2846" width="10.5703125" style="366" customWidth="1"/>
    <col min="2847" max="2847" width="11.140625" style="366" customWidth="1"/>
    <col min="2848" max="2848" width="2.140625" style="366" customWidth="1"/>
    <col min="2849" max="2849" width="11.140625" style="366" customWidth="1"/>
    <col min="2850" max="2850" width="2.140625" style="366" customWidth="1"/>
    <col min="2851" max="2851" width="12.42578125" style="366" customWidth="1"/>
    <col min="2852" max="3070" width="8.7109375" style="366"/>
    <col min="3071" max="3071" width="51" style="366" customWidth="1"/>
    <col min="3072" max="3072" width="2.140625" style="366" customWidth="1"/>
    <col min="3073" max="3073" width="14.140625" style="366" customWidth="1"/>
    <col min="3074" max="3075" width="8.85546875" style="366" customWidth="1"/>
    <col min="3076" max="3076" width="2" style="366" customWidth="1"/>
    <col min="3077" max="3077" width="14.85546875" style="366" customWidth="1"/>
    <col min="3078" max="3078" width="2" style="366" customWidth="1"/>
    <col min="3079" max="3079" width="14.85546875" style="366" customWidth="1"/>
    <col min="3080" max="3080" width="2.140625" style="366" customWidth="1"/>
    <col min="3081" max="3081" width="14.85546875" style="366" customWidth="1"/>
    <col min="3082" max="3082" width="2.140625" style="366" customWidth="1"/>
    <col min="3083" max="3083" width="14.85546875" style="366" customWidth="1"/>
    <col min="3084" max="3085" width="3.5703125" style="366" customWidth="1"/>
    <col min="3086" max="3086" width="12.42578125" style="366" customWidth="1"/>
    <col min="3087" max="3087" width="2.140625" style="366" customWidth="1"/>
    <col min="3088" max="3088" width="12.5703125" style="366" customWidth="1"/>
    <col min="3089" max="3089" width="2.140625" style="366" customWidth="1"/>
    <col min="3090" max="3090" width="12.5703125" style="366" customWidth="1"/>
    <col min="3091" max="3091" width="2.140625" style="366" customWidth="1"/>
    <col min="3092" max="3092" width="12.5703125" style="366" customWidth="1"/>
    <col min="3093" max="3093" width="2" style="366" customWidth="1"/>
    <col min="3094" max="3094" width="11.85546875" style="366" customWidth="1"/>
    <col min="3095" max="3095" width="11.42578125" style="366" customWidth="1"/>
    <col min="3096" max="3096" width="1.85546875" style="366" customWidth="1"/>
    <col min="3097" max="3097" width="11.5703125" style="366" customWidth="1"/>
    <col min="3098" max="3098" width="2.140625" style="366" customWidth="1"/>
    <col min="3099" max="3099" width="11.42578125" style="366" customWidth="1"/>
    <col min="3100" max="3100" width="0.5703125" style="366" customWidth="1"/>
    <col min="3101" max="3101" width="2.42578125" style="366" customWidth="1"/>
    <col min="3102" max="3102" width="10.5703125" style="366" customWidth="1"/>
    <col min="3103" max="3103" width="11.140625" style="366" customWidth="1"/>
    <col min="3104" max="3104" width="2.140625" style="366" customWidth="1"/>
    <col min="3105" max="3105" width="11.140625" style="366" customWidth="1"/>
    <col min="3106" max="3106" width="2.140625" style="366" customWidth="1"/>
    <col min="3107" max="3107" width="12.42578125" style="366" customWidth="1"/>
    <col min="3108" max="3326" width="8.7109375" style="366"/>
    <col min="3327" max="3327" width="51" style="366" customWidth="1"/>
    <col min="3328" max="3328" width="2.140625" style="366" customWidth="1"/>
    <col min="3329" max="3329" width="14.140625" style="366" customWidth="1"/>
    <col min="3330" max="3331" width="8.85546875" style="366" customWidth="1"/>
    <col min="3332" max="3332" width="2" style="366" customWidth="1"/>
    <col min="3333" max="3333" width="14.85546875" style="366" customWidth="1"/>
    <col min="3334" max="3334" width="2" style="366" customWidth="1"/>
    <col min="3335" max="3335" width="14.85546875" style="366" customWidth="1"/>
    <col min="3336" max="3336" width="2.140625" style="366" customWidth="1"/>
    <col min="3337" max="3337" width="14.85546875" style="366" customWidth="1"/>
    <col min="3338" max="3338" width="2.140625" style="366" customWidth="1"/>
    <col min="3339" max="3339" width="14.85546875" style="366" customWidth="1"/>
    <col min="3340" max="3341" width="3.5703125" style="366" customWidth="1"/>
    <col min="3342" max="3342" width="12.42578125" style="366" customWidth="1"/>
    <col min="3343" max="3343" width="2.140625" style="366" customWidth="1"/>
    <col min="3344" max="3344" width="12.5703125" style="366" customWidth="1"/>
    <col min="3345" max="3345" width="2.140625" style="366" customWidth="1"/>
    <col min="3346" max="3346" width="12.5703125" style="366" customWidth="1"/>
    <col min="3347" max="3347" width="2.140625" style="366" customWidth="1"/>
    <col min="3348" max="3348" width="12.5703125" style="366" customWidth="1"/>
    <col min="3349" max="3349" width="2" style="366" customWidth="1"/>
    <col min="3350" max="3350" width="11.85546875" style="366" customWidth="1"/>
    <col min="3351" max="3351" width="11.42578125" style="366" customWidth="1"/>
    <col min="3352" max="3352" width="1.85546875" style="366" customWidth="1"/>
    <col min="3353" max="3353" width="11.5703125" style="366" customWidth="1"/>
    <col min="3354" max="3354" width="2.140625" style="366" customWidth="1"/>
    <col min="3355" max="3355" width="11.42578125" style="366" customWidth="1"/>
    <col min="3356" max="3356" width="0.5703125" style="366" customWidth="1"/>
    <col min="3357" max="3357" width="2.42578125" style="366" customWidth="1"/>
    <col min="3358" max="3358" width="10.5703125" style="366" customWidth="1"/>
    <col min="3359" max="3359" width="11.140625" style="366" customWidth="1"/>
    <col min="3360" max="3360" width="2.140625" style="366" customWidth="1"/>
    <col min="3361" max="3361" width="11.140625" style="366" customWidth="1"/>
    <col min="3362" max="3362" width="2.140625" style="366" customWidth="1"/>
    <col min="3363" max="3363" width="12.42578125" style="366" customWidth="1"/>
    <col min="3364" max="3582" width="8.7109375" style="366"/>
    <col min="3583" max="3583" width="51" style="366" customWidth="1"/>
    <col min="3584" max="3584" width="2.140625" style="366" customWidth="1"/>
    <col min="3585" max="3585" width="14.140625" style="366" customWidth="1"/>
    <col min="3586" max="3587" width="8.85546875" style="366" customWidth="1"/>
    <col min="3588" max="3588" width="2" style="366" customWidth="1"/>
    <col min="3589" max="3589" width="14.85546875" style="366" customWidth="1"/>
    <col min="3590" max="3590" width="2" style="366" customWidth="1"/>
    <col min="3591" max="3591" width="14.85546875" style="366" customWidth="1"/>
    <col min="3592" max="3592" width="2.140625" style="366" customWidth="1"/>
    <col min="3593" max="3593" width="14.85546875" style="366" customWidth="1"/>
    <col min="3594" max="3594" width="2.140625" style="366" customWidth="1"/>
    <col min="3595" max="3595" width="14.85546875" style="366" customWidth="1"/>
    <col min="3596" max="3597" width="3.5703125" style="366" customWidth="1"/>
    <col min="3598" max="3598" width="12.42578125" style="366" customWidth="1"/>
    <col min="3599" max="3599" width="2.140625" style="366" customWidth="1"/>
    <col min="3600" max="3600" width="12.5703125" style="366" customWidth="1"/>
    <col min="3601" max="3601" width="2.140625" style="366" customWidth="1"/>
    <col min="3602" max="3602" width="12.5703125" style="366" customWidth="1"/>
    <col min="3603" max="3603" width="2.140625" style="366" customWidth="1"/>
    <col min="3604" max="3604" width="12.5703125" style="366" customWidth="1"/>
    <col min="3605" max="3605" width="2" style="366" customWidth="1"/>
    <col min="3606" max="3606" width="11.85546875" style="366" customWidth="1"/>
    <col min="3607" max="3607" width="11.42578125" style="366" customWidth="1"/>
    <col min="3608" max="3608" width="1.85546875" style="366" customWidth="1"/>
    <col min="3609" max="3609" width="11.5703125" style="366" customWidth="1"/>
    <col min="3610" max="3610" width="2.140625" style="366" customWidth="1"/>
    <col min="3611" max="3611" width="11.42578125" style="366" customWidth="1"/>
    <col min="3612" max="3612" width="0.5703125" style="366" customWidth="1"/>
    <col min="3613" max="3613" width="2.42578125" style="366" customWidth="1"/>
    <col min="3614" max="3614" width="10.5703125" style="366" customWidth="1"/>
    <col min="3615" max="3615" width="11.140625" style="366" customWidth="1"/>
    <col min="3616" max="3616" width="2.140625" style="366" customWidth="1"/>
    <col min="3617" max="3617" width="11.140625" style="366" customWidth="1"/>
    <col min="3618" max="3618" width="2.140625" style="366" customWidth="1"/>
    <col min="3619" max="3619" width="12.42578125" style="366" customWidth="1"/>
    <col min="3620" max="3838" width="8.7109375" style="366"/>
    <col min="3839" max="3839" width="51" style="366" customWidth="1"/>
    <col min="3840" max="3840" width="2.140625" style="366" customWidth="1"/>
    <col min="3841" max="3841" width="14.140625" style="366" customWidth="1"/>
    <col min="3842" max="3843" width="8.85546875" style="366" customWidth="1"/>
    <col min="3844" max="3844" width="2" style="366" customWidth="1"/>
    <col min="3845" max="3845" width="14.85546875" style="366" customWidth="1"/>
    <col min="3846" max="3846" width="2" style="366" customWidth="1"/>
    <col min="3847" max="3847" width="14.85546875" style="366" customWidth="1"/>
    <col min="3848" max="3848" width="2.140625" style="366" customWidth="1"/>
    <col min="3849" max="3849" width="14.85546875" style="366" customWidth="1"/>
    <col min="3850" max="3850" width="2.140625" style="366" customWidth="1"/>
    <col min="3851" max="3851" width="14.85546875" style="366" customWidth="1"/>
    <col min="3852" max="3853" width="3.5703125" style="366" customWidth="1"/>
    <col min="3854" max="3854" width="12.42578125" style="366" customWidth="1"/>
    <col min="3855" max="3855" width="2.140625" style="366" customWidth="1"/>
    <col min="3856" max="3856" width="12.5703125" style="366" customWidth="1"/>
    <col min="3857" max="3857" width="2.140625" style="366" customWidth="1"/>
    <col min="3858" max="3858" width="12.5703125" style="366" customWidth="1"/>
    <col min="3859" max="3859" width="2.140625" style="366" customWidth="1"/>
    <col min="3860" max="3860" width="12.5703125" style="366" customWidth="1"/>
    <col min="3861" max="3861" width="2" style="366" customWidth="1"/>
    <col min="3862" max="3862" width="11.85546875" style="366" customWidth="1"/>
    <col min="3863" max="3863" width="11.42578125" style="366" customWidth="1"/>
    <col min="3864" max="3864" width="1.85546875" style="366" customWidth="1"/>
    <col min="3865" max="3865" width="11.5703125" style="366" customWidth="1"/>
    <col min="3866" max="3866" width="2.140625" style="366" customWidth="1"/>
    <col min="3867" max="3867" width="11.42578125" style="366" customWidth="1"/>
    <col min="3868" max="3868" width="0.5703125" style="366" customWidth="1"/>
    <col min="3869" max="3869" width="2.42578125" style="366" customWidth="1"/>
    <col min="3870" max="3870" width="10.5703125" style="366" customWidth="1"/>
    <col min="3871" max="3871" width="11.140625" style="366" customWidth="1"/>
    <col min="3872" max="3872" width="2.140625" style="366" customWidth="1"/>
    <col min="3873" max="3873" width="11.140625" style="366" customWidth="1"/>
    <col min="3874" max="3874" width="2.140625" style="366" customWidth="1"/>
    <col min="3875" max="3875" width="12.42578125" style="366" customWidth="1"/>
    <col min="3876" max="4094" width="8.7109375" style="366"/>
    <col min="4095" max="4095" width="51" style="366" customWidth="1"/>
    <col min="4096" max="4096" width="2.140625" style="366" customWidth="1"/>
    <col min="4097" max="4097" width="14.140625" style="366" customWidth="1"/>
    <col min="4098" max="4099" width="8.85546875" style="366" customWidth="1"/>
    <col min="4100" max="4100" width="2" style="366" customWidth="1"/>
    <col min="4101" max="4101" width="14.85546875" style="366" customWidth="1"/>
    <col min="4102" max="4102" width="2" style="366" customWidth="1"/>
    <col min="4103" max="4103" width="14.85546875" style="366" customWidth="1"/>
    <col min="4104" max="4104" width="2.140625" style="366" customWidth="1"/>
    <col min="4105" max="4105" width="14.85546875" style="366" customWidth="1"/>
    <col min="4106" max="4106" width="2.140625" style="366" customWidth="1"/>
    <col min="4107" max="4107" width="14.85546875" style="366" customWidth="1"/>
    <col min="4108" max="4109" width="3.5703125" style="366" customWidth="1"/>
    <col min="4110" max="4110" width="12.42578125" style="366" customWidth="1"/>
    <col min="4111" max="4111" width="2.140625" style="366" customWidth="1"/>
    <col min="4112" max="4112" width="12.5703125" style="366" customWidth="1"/>
    <col min="4113" max="4113" width="2.140625" style="366" customWidth="1"/>
    <col min="4114" max="4114" width="12.5703125" style="366" customWidth="1"/>
    <col min="4115" max="4115" width="2.140625" style="366" customWidth="1"/>
    <col min="4116" max="4116" width="12.5703125" style="366" customWidth="1"/>
    <col min="4117" max="4117" width="2" style="366" customWidth="1"/>
    <col min="4118" max="4118" width="11.85546875" style="366" customWidth="1"/>
    <col min="4119" max="4119" width="11.42578125" style="366" customWidth="1"/>
    <col min="4120" max="4120" width="1.85546875" style="366" customWidth="1"/>
    <col min="4121" max="4121" width="11.5703125" style="366" customWidth="1"/>
    <col min="4122" max="4122" width="2.140625" style="366" customWidth="1"/>
    <col min="4123" max="4123" width="11.42578125" style="366" customWidth="1"/>
    <col min="4124" max="4124" width="0.5703125" style="366" customWidth="1"/>
    <col min="4125" max="4125" width="2.42578125" style="366" customWidth="1"/>
    <col min="4126" max="4126" width="10.5703125" style="366" customWidth="1"/>
    <col min="4127" max="4127" width="11.140625" style="366" customWidth="1"/>
    <col min="4128" max="4128" width="2.140625" style="366" customWidth="1"/>
    <col min="4129" max="4129" width="11.140625" style="366" customWidth="1"/>
    <col min="4130" max="4130" width="2.140625" style="366" customWidth="1"/>
    <col min="4131" max="4131" width="12.42578125" style="366" customWidth="1"/>
    <col min="4132" max="4350" width="8.7109375" style="366"/>
    <col min="4351" max="4351" width="51" style="366" customWidth="1"/>
    <col min="4352" max="4352" width="2.140625" style="366" customWidth="1"/>
    <col min="4353" max="4353" width="14.140625" style="366" customWidth="1"/>
    <col min="4354" max="4355" width="8.85546875" style="366" customWidth="1"/>
    <col min="4356" max="4356" width="2" style="366" customWidth="1"/>
    <col min="4357" max="4357" width="14.85546875" style="366" customWidth="1"/>
    <col min="4358" max="4358" width="2" style="366" customWidth="1"/>
    <col min="4359" max="4359" width="14.85546875" style="366" customWidth="1"/>
    <col min="4360" max="4360" width="2.140625" style="366" customWidth="1"/>
    <col min="4361" max="4361" width="14.85546875" style="366" customWidth="1"/>
    <col min="4362" max="4362" width="2.140625" style="366" customWidth="1"/>
    <col min="4363" max="4363" width="14.85546875" style="366" customWidth="1"/>
    <col min="4364" max="4365" width="3.5703125" style="366" customWidth="1"/>
    <col min="4366" max="4366" width="12.42578125" style="366" customWidth="1"/>
    <col min="4367" max="4367" width="2.140625" style="366" customWidth="1"/>
    <col min="4368" max="4368" width="12.5703125" style="366" customWidth="1"/>
    <col min="4369" max="4369" width="2.140625" style="366" customWidth="1"/>
    <col min="4370" max="4370" width="12.5703125" style="366" customWidth="1"/>
    <col min="4371" max="4371" width="2.140625" style="366" customWidth="1"/>
    <col min="4372" max="4372" width="12.5703125" style="366" customWidth="1"/>
    <col min="4373" max="4373" width="2" style="366" customWidth="1"/>
    <col min="4374" max="4374" width="11.85546875" style="366" customWidth="1"/>
    <col min="4375" max="4375" width="11.42578125" style="366" customWidth="1"/>
    <col min="4376" max="4376" width="1.85546875" style="366" customWidth="1"/>
    <col min="4377" max="4377" width="11.5703125" style="366" customWidth="1"/>
    <col min="4378" max="4378" width="2.140625" style="366" customWidth="1"/>
    <col min="4379" max="4379" width="11.42578125" style="366" customWidth="1"/>
    <col min="4380" max="4380" width="0.5703125" style="366" customWidth="1"/>
    <col min="4381" max="4381" width="2.42578125" style="366" customWidth="1"/>
    <col min="4382" max="4382" width="10.5703125" style="366" customWidth="1"/>
    <col min="4383" max="4383" width="11.140625" style="366" customWidth="1"/>
    <col min="4384" max="4384" width="2.140625" style="366" customWidth="1"/>
    <col min="4385" max="4385" width="11.140625" style="366" customWidth="1"/>
    <col min="4386" max="4386" width="2.140625" style="366" customWidth="1"/>
    <col min="4387" max="4387" width="12.42578125" style="366" customWidth="1"/>
    <col min="4388" max="4606" width="8.7109375" style="366"/>
    <col min="4607" max="4607" width="51" style="366" customWidth="1"/>
    <col min="4608" max="4608" width="2.140625" style="366" customWidth="1"/>
    <col min="4609" max="4609" width="14.140625" style="366" customWidth="1"/>
    <col min="4610" max="4611" width="8.85546875" style="366" customWidth="1"/>
    <col min="4612" max="4612" width="2" style="366" customWidth="1"/>
    <col min="4613" max="4613" width="14.85546875" style="366" customWidth="1"/>
    <col min="4614" max="4614" width="2" style="366" customWidth="1"/>
    <col min="4615" max="4615" width="14.85546875" style="366" customWidth="1"/>
    <col min="4616" max="4616" width="2.140625" style="366" customWidth="1"/>
    <col min="4617" max="4617" width="14.85546875" style="366" customWidth="1"/>
    <col min="4618" max="4618" width="2.140625" style="366" customWidth="1"/>
    <col min="4619" max="4619" width="14.85546875" style="366" customWidth="1"/>
    <col min="4620" max="4621" width="3.5703125" style="366" customWidth="1"/>
    <col min="4622" max="4622" width="12.42578125" style="366" customWidth="1"/>
    <col min="4623" max="4623" width="2.140625" style="366" customWidth="1"/>
    <col min="4624" max="4624" width="12.5703125" style="366" customWidth="1"/>
    <col min="4625" max="4625" width="2.140625" style="366" customWidth="1"/>
    <col min="4626" max="4626" width="12.5703125" style="366" customWidth="1"/>
    <col min="4627" max="4627" width="2.140625" style="366" customWidth="1"/>
    <col min="4628" max="4628" width="12.5703125" style="366" customWidth="1"/>
    <col min="4629" max="4629" width="2" style="366" customWidth="1"/>
    <col min="4630" max="4630" width="11.85546875" style="366" customWidth="1"/>
    <col min="4631" max="4631" width="11.42578125" style="366" customWidth="1"/>
    <col min="4632" max="4632" width="1.85546875" style="366" customWidth="1"/>
    <col min="4633" max="4633" width="11.5703125" style="366" customWidth="1"/>
    <col min="4634" max="4634" width="2.140625" style="366" customWidth="1"/>
    <col min="4635" max="4635" width="11.42578125" style="366" customWidth="1"/>
    <col min="4636" max="4636" width="0.5703125" style="366" customWidth="1"/>
    <col min="4637" max="4637" width="2.42578125" style="366" customWidth="1"/>
    <col min="4638" max="4638" width="10.5703125" style="366" customWidth="1"/>
    <col min="4639" max="4639" width="11.140625" style="366" customWidth="1"/>
    <col min="4640" max="4640" width="2.140625" style="366" customWidth="1"/>
    <col min="4641" max="4641" width="11.140625" style="366" customWidth="1"/>
    <col min="4642" max="4642" width="2.140625" style="366" customWidth="1"/>
    <col min="4643" max="4643" width="12.42578125" style="366" customWidth="1"/>
    <col min="4644" max="4862" width="8.7109375" style="366"/>
    <col min="4863" max="4863" width="51" style="366" customWidth="1"/>
    <col min="4864" max="4864" width="2.140625" style="366" customWidth="1"/>
    <col min="4865" max="4865" width="14.140625" style="366" customWidth="1"/>
    <col min="4866" max="4867" width="8.85546875" style="366" customWidth="1"/>
    <col min="4868" max="4868" width="2" style="366" customWidth="1"/>
    <col min="4869" max="4869" width="14.85546875" style="366" customWidth="1"/>
    <col min="4870" max="4870" width="2" style="366" customWidth="1"/>
    <col min="4871" max="4871" width="14.85546875" style="366" customWidth="1"/>
    <col min="4872" max="4872" width="2.140625" style="366" customWidth="1"/>
    <col min="4873" max="4873" width="14.85546875" style="366" customWidth="1"/>
    <col min="4874" max="4874" width="2.140625" style="366" customWidth="1"/>
    <col min="4875" max="4875" width="14.85546875" style="366" customWidth="1"/>
    <col min="4876" max="4877" width="3.5703125" style="366" customWidth="1"/>
    <col min="4878" max="4878" width="12.42578125" style="366" customWidth="1"/>
    <col min="4879" max="4879" width="2.140625" style="366" customWidth="1"/>
    <col min="4880" max="4880" width="12.5703125" style="366" customWidth="1"/>
    <col min="4881" max="4881" width="2.140625" style="366" customWidth="1"/>
    <col min="4882" max="4882" width="12.5703125" style="366" customWidth="1"/>
    <col min="4883" max="4883" width="2.140625" style="366" customWidth="1"/>
    <col min="4884" max="4884" width="12.5703125" style="366" customWidth="1"/>
    <col min="4885" max="4885" width="2" style="366" customWidth="1"/>
    <col min="4886" max="4886" width="11.85546875" style="366" customWidth="1"/>
    <col min="4887" max="4887" width="11.42578125" style="366" customWidth="1"/>
    <col min="4888" max="4888" width="1.85546875" style="366" customWidth="1"/>
    <col min="4889" max="4889" width="11.5703125" style="366" customWidth="1"/>
    <col min="4890" max="4890" width="2.140625" style="366" customWidth="1"/>
    <col min="4891" max="4891" width="11.42578125" style="366" customWidth="1"/>
    <col min="4892" max="4892" width="0.5703125" style="366" customWidth="1"/>
    <col min="4893" max="4893" width="2.42578125" style="366" customWidth="1"/>
    <col min="4894" max="4894" width="10.5703125" style="366" customWidth="1"/>
    <col min="4895" max="4895" width="11.140625" style="366" customWidth="1"/>
    <col min="4896" max="4896" width="2.140625" style="366" customWidth="1"/>
    <col min="4897" max="4897" width="11.140625" style="366" customWidth="1"/>
    <col min="4898" max="4898" width="2.140625" style="366" customWidth="1"/>
    <col min="4899" max="4899" width="12.42578125" style="366" customWidth="1"/>
    <col min="4900" max="5118" width="8.7109375" style="366"/>
    <col min="5119" max="5119" width="51" style="366" customWidth="1"/>
    <col min="5120" max="5120" width="2.140625" style="366" customWidth="1"/>
    <col min="5121" max="5121" width="14.140625" style="366" customWidth="1"/>
    <col min="5122" max="5123" width="8.85546875" style="366" customWidth="1"/>
    <col min="5124" max="5124" width="2" style="366" customWidth="1"/>
    <col min="5125" max="5125" width="14.85546875" style="366" customWidth="1"/>
    <col min="5126" max="5126" width="2" style="366" customWidth="1"/>
    <col min="5127" max="5127" width="14.85546875" style="366" customWidth="1"/>
    <col min="5128" max="5128" width="2.140625" style="366" customWidth="1"/>
    <col min="5129" max="5129" width="14.85546875" style="366" customWidth="1"/>
    <col min="5130" max="5130" width="2.140625" style="366" customWidth="1"/>
    <col min="5131" max="5131" width="14.85546875" style="366" customWidth="1"/>
    <col min="5132" max="5133" width="3.5703125" style="366" customWidth="1"/>
    <col min="5134" max="5134" width="12.42578125" style="366" customWidth="1"/>
    <col min="5135" max="5135" width="2.140625" style="366" customWidth="1"/>
    <col min="5136" max="5136" width="12.5703125" style="366" customWidth="1"/>
    <col min="5137" max="5137" width="2.140625" style="366" customWidth="1"/>
    <col min="5138" max="5138" width="12.5703125" style="366" customWidth="1"/>
    <col min="5139" max="5139" width="2.140625" style="366" customWidth="1"/>
    <col min="5140" max="5140" width="12.5703125" style="366" customWidth="1"/>
    <col min="5141" max="5141" width="2" style="366" customWidth="1"/>
    <col min="5142" max="5142" width="11.85546875" style="366" customWidth="1"/>
    <col min="5143" max="5143" width="11.42578125" style="366" customWidth="1"/>
    <col min="5144" max="5144" width="1.85546875" style="366" customWidth="1"/>
    <col min="5145" max="5145" width="11.5703125" style="366" customWidth="1"/>
    <col min="5146" max="5146" width="2.140625" style="366" customWidth="1"/>
    <col min="5147" max="5147" width="11.42578125" style="366" customWidth="1"/>
    <col min="5148" max="5148" width="0.5703125" style="366" customWidth="1"/>
    <col min="5149" max="5149" width="2.42578125" style="366" customWidth="1"/>
    <col min="5150" max="5150" width="10.5703125" style="366" customWidth="1"/>
    <col min="5151" max="5151" width="11.140625" style="366" customWidth="1"/>
    <col min="5152" max="5152" width="2.140625" style="366" customWidth="1"/>
    <col min="5153" max="5153" width="11.140625" style="366" customWidth="1"/>
    <col min="5154" max="5154" width="2.140625" style="366" customWidth="1"/>
    <col min="5155" max="5155" width="12.42578125" style="366" customWidth="1"/>
    <col min="5156" max="5374" width="8.7109375" style="366"/>
    <col min="5375" max="5375" width="51" style="366" customWidth="1"/>
    <col min="5376" max="5376" width="2.140625" style="366" customWidth="1"/>
    <col min="5377" max="5377" width="14.140625" style="366" customWidth="1"/>
    <col min="5378" max="5379" width="8.85546875" style="366" customWidth="1"/>
    <col min="5380" max="5380" width="2" style="366" customWidth="1"/>
    <col min="5381" max="5381" width="14.85546875" style="366" customWidth="1"/>
    <col min="5382" max="5382" width="2" style="366" customWidth="1"/>
    <col min="5383" max="5383" width="14.85546875" style="366" customWidth="1"/>
    <col min="5384" max="5384" width="2.140625" style="366" customWidth="1"/>
    <col min="5385" max="5385" width="14.85546875" style="366" customWidth="1"/>
    <col min="5386" max="5386" width="2.140625" style="366" customWidth="1"/>
    <col min="5387" max="5387" width="14.85546875" style="366" customWidth="1"/>
    <col min="5388" max="5389" width="3.5703125" style="366" customWidth="1"/>
    <col min="5390" max="5390" width="12.42578125" style="366" customWidth="1"/>
    <col min="5391" max="5391" width="2.140625" style="366" customWidth="1"/>
    <col min="5392" max="5392" width="12.5703125" style="366" customWidth="1"/>
    <col min="5393" max="5393" width="2.140625" style="366" customWidth="1"/>
    <col min="5394" max="5394" width="12.5703125" style="366" customWidth="1"/>
    <col min="5395" max="5395" width="2.140625" style="366" customWidth="1"/>
    <col min="5396" max="5396" width="12.5703125" style="366" customWidth="1"/>
    <col min="5397" max="5397" width="2" style="366" customWidth="1"/>
    <col min="5398" max="5398" width="11.85546875" style="366" customWidth="1"/>
    <col min="5399" max="5399" width="11.42578125" style="366" customWidth="1"/>
    <col min="5400" max="5400" width="1.85546875" style="366" customWidth="1"/>
    <col min="5401" max="5401" width="11.5703125" style="366" customWidth="1"/>
    <col min="5402" max="5402" width="2.140625" style="366" customWidth="1"/>
    <col min="5403" max="5403" width="11.42578125" style="366" customWidth="1"/>
    <col min="5404" max="5404" width="0.5703125" style="366" customWidth="1"/>
    <col min="5405" max="5405" width="2.42578125" style="366" customWidth="1"/>
    <col min="5406" max="5406" width="10.5703125" style="366" customWidth="1"/>
    <col min="5407" max="5407" width="11.140625" style="366" customWidth="1"/>
    <col min="5408" max="5408" width="2.140625" style="366" customWidth="1"/>
    <col min="5409" max="5409" width="11.140625" style="366" customWidth="1"/>
    <col min="5410" max="5410" width="2.140625" style="366" customWidth="1"/>
    <col min="5411" max="5411" width="12.42578125" style="366" customWidth="1"/>
    <col min="5412" max="5630" width="8.7109375" style="366"/>
    <col min="5631" max="5631" width="51" style="366" customWidth="1"/>
    <col min="5632" max="5632" width="2.140625" style="366" customWidth="1"/>
    <col min="5633" max="5633" width="14.140625" style="366" customWidth="1"/>
    <col min="5634" max="5635" width="8.85546875" style="366" customWidth="1"/>
    <col min="5636" max="5636" width="2" style="366" customWidth="1"/>
    <col min="5637" max="5637" width="14.85546875" style="366" customWidth="1"/>
    <col min="5638" max="5638" width="2" style="366" customWidth="1"/>
    <col min="5639" max="5639" width="14.85546875" style="366" customWidth="1"/>
    <col min="5640" max="5640" width="2.140625" style="366" customWidth="1"/>
    <col min="5641" max="5641" width="14.85546875" style="366" customWidth="1"/>
    <col min="5642" max="5642" width="2.140625" style="366" customWidth="1"/>
    <col min="5643" max="5643" width="14.85546875" style="366" customWidth="1"/>
    <col min="5644" max="5645" width="3.5703125" style="366" customWidth="1"/>
    <col min="5646" max="5646" width="12.42578125" style="366" customWidth="1"/>
    <col min="5647" max="5647" width="2.140625" style="366" customWidth="1"/>
    <col min="5648" max="5648" width="12.5703125" style="366" customWidth="1"/>
    <col min="5649" max="5649" width="2.140625" style="366" customWidth="1"/>
    <col min="5650" max="5650" width="12.5703125" style="366" customWidth="1"/>
    <col min="5651" max="5651" width="2.140625" style="366" customWidth="1"/>
    <col min="5652" max="5652" width="12.5703125" style="366" customWidth="1"/>
    <col min="5653" max="5653" width="2" style="366" customWidth="1"/>
    <col min="5654" max="5654" width="11.85546875" style="366" customWidth="1"/>
    <col min="5655" max="5655" width="11.42578125" style="366" customWidth="1"/>
    <col min="5656" max="5656" width="1.85546875" style="366" customWidth="1"/>
    <col min="5657" max="5657" width="11.5703125" style="366" customWidth="1"/>
    <col min="5658" max="5658" width="2.140625" style="366" customWidth="1"/>
    <col min="5659" max="5659" width="11.42578125" style="366" customWidth="1"/>
    <col min="5660" max="5660" width="0.5703125" style="366" customWidth="1"/>
    <col min="5661" max="5661" width="2.42578125" style="366" customWidth="1"/>
    <col min="5662" max="5662" width="10.5703125" style="366" customWidth="1"/>
    <col min="5663" max="5663" width="11.140625" style="366" customWidth="1"/>
    <col min="5664" max="5664" width="2.140625" style="366" customWidth="1"/>
    <col min="5665" max="5665" width="11.140625" style="366" customWidth="1"/>
    <col min="5666" max="5666" width="2.140625" style="366" customWidth="1"/>
    <col min="5667" max="5667" width="12.42578125" style="366" customWidth="1"/>
    <col min="5668" max="5886" width="8.7109375" style="366"/>
    <col min="5887" max="5887" width="51" style="366" customWidth="1"/>
    <col min="5888" max="5888" width="2.140625" style="366" customWidth="1"/>
    <col min="5889" max="5889" width="14.140625" style="366" customWidth="1"/>
    <col min="5890" max="5891" width="8.85546875" style="366" customWidth="1"/>
    <col min="5892" max="5892" width="2" style="366" customWidth="1"/>
    <col min="5893" max="5893" width="14.85546875" style="366" customWidth="1"/>
    <col min="5894" max="5894" width="2" style="366" customWidth="1"/>
    <col min="5895" max="5895" width="14.85546875" style="366" customWidth="1"/>
    <col min="5896" max="5896" width="2.140625" style="366" customWidth="1"/>
    <col min="5897" max="5897" width="14.85546875" style="366" customWidth="1"/>
    <col min="5898" max="5898" width="2.140625" style="366" customWidth="1"/>
    <col min="5899" max="5899" width="14.85546875" style="366" customWidth="1"/>
    <col min="5900" max="5901" width="3.5703125" style="366" customWidth="1"/>
    <col min="5902" max="5902" width="12.42578125" style="366" customWidth="1"/>
    <col min="5903" max="5903" width="2.140625" style="366" customWidth="1"/>
    <col min="5904" max="5904" width="12.5703125" style="366" customWidth="1"/>
    <col min="5905" max="5905" width="2.140625" style="366" customWidth="1"/>
    <col min="5906" max="5906" width="12.5703125" style="366" customWidth="1"/>
    <col min="5907" max="5907" width="2.140625" style="366" customWidth="1"/>
    <col min="5908" max="5908" width="12.5703125" style="366" customWidth="1"/>
    <col min="5909" max="5909" width="2" style="366" customWidth="1"/>
    <col min="5910" max="5910" width="11.85546875" style="366" customWidth="1"/>
    <col min="5911" max="5911" width="11.42578125" style="366" customWidth="1"/>
    <col min="5912" max="5912" width="1.85546875" style="366" customWidth="1"/>
    <col min="5913" max="5913" width="11.5703125" style="366" customWidth="1"/>
    <col min="5914" max="5914" width="2.140625" style="366" customWidth="1"/>
    <col min="5915" max="5915" width="11.42578125" style="366" customWidth="1"/>
    <col min="5916" max="5916" width="0.5703125" style="366" customWidth="1"/>
    <col min="5917" max="5917" width="2.42578125" style="366" customWidth="1"/>
    <col min="5918" max="5918" width="10.5703125" style="366" customWidth="1"/>
    <col min="5919" max="5919" width="11.140625" style="366" customWidth="1"/>
    <col min="5920" max="5920" width="2.140625" style="366" customWidth="1"/>
    <col min="5921" max="5921" width="11.140625" style="366" customWidth="1"/>
    <col min="5922" max="5922" width="2.140625" style="366" customWidth="1"/>
    <col min="5923" max="5923" width="12.42578125" style="366" customWidth="1"/>
    <col min="5924" max="6142" width="8.7109375" style="366"/>
    <col min="6143" max="6143" width="51" style="366" customWidth="1"/>
    <col min="6144" max="6144" width="2.140625" style="366" customWidth="1"/>
    <col min="6145" max="6145" width="14.140625" style="366" customWidth="1"/>
    <col min="6146" max="6147" width="8.85546875" style="366" customWidth="1"/>
    <col min="6148" max="6148" width="2" style="366" customWidth="1"/>
    <col min="6149" max="6149" width="14.85546875" style="366" customWidth="1"/>
    <col min="6150" max="6150" width="2" style="366" customWidth="1"/>
    <col min="6151" max="6151" width="14.85546875" style="366" customWidth="1"/>
    <col min="6152" max="6152" width="2.140625" style="366" customWidth="1"/>
    <col min="6153" max="6153" width="14.85546875" style="366" customWidth="1"/>
    <col min="6154" max="6154" width="2.140625" style="366" customWidth="1"/>
    <col min="6155" max="6155" width="14.85546875" style="366" customWidth="1"/>
    <col min="6156" max="6157" width="3.5703125" style="366" customWidth="1"/>
    <col min="6158" max="6158" width="12.42578125" style="366" customWidth="1"/>
    <col min="6159" max="6159" width="2.140625" style="366" customWidth="1"/>
    <col min="6160" max="6160" width="12.5703125" style="366" customWidth="1"/>
    <col min="6161" max="6161" width="2.140625" style="366" customWidth="1"/>
    <col min="6162" max="6162" width="12.5703125" style="366" customWidth="1"/>
    <col min="6163" max="6163" width="2.140625" style="366" customWidth="1"/>
    <col min="6164" max="6164" width="12.5703125" style="366" customWidth="1"/>
    <col min="6165" max="6165" width="2" style="366" customWidth="1"/>
    <col min="6166" max="6166" width="11.85546875" style="366" customWidth="1"/>
    <col min="6167" max="6167" width="11.42578125" style="366" customWidth="1"/>
    <col min="6168" max="6168" width="1.85546875" style="366" customWidth="1"/>
    <col min="6169" max="6169" width="11.5703125" style="366" customWidth="1"/>
    <col min="6170" max="6170" width="2.140625" style="366" customWidth="1"/>
    <col min="6171" max="6171" width="11.42578125" style="366" customWidth="1"/>
    <col min="6172" max="6172" width="0.5703125" style="366" customWidth="1"/>
    <col min="6173" max="6173" width="2.42578125" style="366" customWidth="1"/>
    <col min="6174" max="6174" width="10.5703125" style="366" customWidth="1"/>
    <col min="6175" max="6175" width="11.140625" style="366" customWidth="1"/>
    <col min="6176" max="6176" width="2.140625" style="366" customWidth="1"/>
    <col min="6177" max="6177" width="11.140625" style="366" customWidth="1"/>
    <col min="6178" max="6178" width="2.140625" style="366" customWidth="1"/>
    <col min="6179" max="6179" width="12.42578125" style="366" customWidth="1"/>
    <col min="6180" max="6398" width="8.7109375" style="366"/>
    <col min="6399" max="6399" width="51" style="366" customWidth="1"/>
    <col min="6400" max="6400" width="2.140625" style="366" customWidth="1"/>
    <col min="6401" max="6401" width="14.140625" style="366" customWidth="1"/>
    <col min="6402" max="6403" width="8.85546875" style="366" customWidth="1"/>
    <col min="6404" max="6404" width="2" style="366" customWidth="1"/>
    <col min="6405" max="6405" width="14.85546875" style="366" customWidth="1"/>
    <col min="6406" max="6406" width="2" style="366" customWidth="1"/>
    <col min="6407" max="6407" width="14.85546875" style="366" customWidth="1"/>
    <col min="6408" max="6408" width="2.140625" style="366" customWidth="1"/>
    <col min="6409" max="6409" width="14.85546875" style="366" customWidth="1"/>
    <col min="6410" max="6410" width="2.140625" style="366" customWidth="1"/>
    <col min="6411" max="6411" width="14.85546875" style="366" customWidth="1"/>
    <col min="6412" max="6413" width="3.5703125" style="366" customWidth="1"/>
    <col min="6414" max="6414" width="12.42578125" style="366" customWidth="1"/>
    <col min="6415" max="6415" width="2.140625" style="366" customWidth="1"/>
    <col min="6416" max="6416" width="12.5703125" style="366" customWidth="1"/>
    <col min="6417" max="6417" width="2.140625" style="366" customWidth="1"/>
    <col min="6418" max="6418" width="12.5703125" style="366" customWidth="1"/>
    <col min="6419" max="6419" width="2.140625" style="366" customWidth="1"/>
    <col min="6420" max="6420" width="12.5703125" style="366" customWidth="1"/>
    <col min="6421" max="6421" width="2" style="366" customWidth="1"/>
    <col min="6422" max="6422" width="11.85546875" style="366" customWidth="1"/>
    <col min="6423" max="6423" width="11.42578125" style="366" customWidth="1"/>
    <col min="6424" max="6424" width="1.85546875" style="366" customWidth="1"/>
    <col min="6425" max="6425" width="11.5703125" style="366" customWidth="1"/>
    <col min="6426" max="6426" width="2.140625" style="366" customWidth="1"/>
    <col min="6427" max="6427" width="11.42578125" style="366" customWidth="1"/>
    <col min="6428" max="6428" width="0.5703125" style="366" customWidth="1"/>
    <col min="6429" max="6429" width="2.42578125" style="366" customWidth="1"/>
    <col min="6430" max="6430" width="10.5703125" style="366" customWidth="1"/>
    <col min="6431" max="6431" width="11.140625" style="366" customWidth="1"/>
    <col min="6432" max="6432" width="2.140625" style="366" customWidth="1"/>
    <col min="6433" max="6433" width="11.140625" style="366" customWidth="1"/>
    <col min="6434" max="6434" width="2.140625" style="366" customWidth="1"/>
    <col min="6435" max="6435" width="12.42578125" style="366" customWidth="1"/>
    <col min="6436" max="6654" width="8.7109375" style="366"/>
    <col min="6655" max="6655" width="51" style="366" customWidth="1"/>
    <col min="6656" max="6656" width="2.140625" style="366" customWidth="1"/>
    <col min="6657" max="6657" width="14.140625" style="366" customWidth="1"/>
    <col min="6658" max="6659" width="8.85546875" style="366" customWidth="1"/>
    <col min="6660" max="6660" width="2" style="366" customWidth="1"/>
    <col min="6661" max="6661" width="14.85546875" style="366" customWidth="1"/>
    <col min="6662" max="6662" width="2" style="366" customWidth="1"/>
    <col min="6663" max="6663" width="14.85546875" style="366" customWidth="1"/>
    <col min="6664" max="6664" width="2.140625" style="366" customWidth="1"/>
    <col min="6665" max="6665" width="14.85546875" style="366" customWidth="1"/>
    <col min="6666" max="6666" width="2.140625" style="366" customWidth="1"/>
    <col min="6667" max="6667" width="14.85546875" style="366" customWidth="1"/>
    <col min="6668" max="6669" width="3.5703125" style="366" customWidth="1"/>
    <col min="6670" max="6670" width="12.42578125" style="366" customWidth="1"/>
    <col min="6671" max="6671" width="2.140625" style="366" customWidth="1"/>
    <col min="6672" max="6672" width="12.5703125" style="366" customWidth="1"/>
    <col min="6673" max="6673" width="2.140625" style="366" customWidth="1"/>
    <col min="6674" max="6674" width="12.5703125" style="366" customWidth="1"/>
    <col min="6675" max="6675" width="2.140625" style="366" customWidth="1"/>
    <col min="6676" max="6676" width="12.5703125" style="366" customWidth="1"/>
    <col min="6677" max="6677" width="2" style="366" customWidth="1"/>
    <col min="6678" max="6678" width="11.85546875" style="366" customWidth="1"/>
    <col min="6679" max="6679" width="11.42578125" style="366" customWidth="1"/>
    <col min="6680" max="6680" width="1.85546875" style="366" customWidth="1"/>
    <col min="6681" max="6681" width="11.5703125" style="366" customWidth="1"/>
    <col min="6682" max="6682" width="2.140625" style="366" customWidth="1"/>
    <col min="6683" max="6683" width="11.42578125" style="366" customWidth="1"/>
    <col min="6684" max="6684" width="0.5703125" style="366" customWidth="1"/>
    <col min="6685" max="6685" width="2.42578125" style="366" customWidth="1"/>
    <col min="6686" max="6686" width="10.5703125" style="366" customWidth="1"/>
    <col min="6687" max="6687" width="11.140625" style="366" customWidth="1"/>
    <col min="6688" max="6688" width="2.140625" style="366" customWidth="1"/>
    <col min="6689" max="6689" width="11.140625" style="366" customWidth="1"/>
    <col min="6690" max="6690" width="2.140625" style="366" customWidth="1"/>
    <col min="6691" max="6691" width="12.42578125" style="366" customWidth="1"/>
    <col min="6692" max="6910" width="8.7109375" style="366"/>
    <col min="6911" max="6911" width="51" style="366" customWidth="1"/>
    <col min="6912" max="6912" width="2.140625" style="366" customWidth="1"/>
    <col min="6913" max="6913" width="14.140625" style="366" customWidth="1"/>
    <col min="6914" max="6915" width="8.85546875" style="366" customWidth="1"/>
    <col min="6916" max="6916" width="2" style="366" customWidth="1"/>
    <col min="6917" max="6917" width="14.85546875" style="366" customWidth="1"/>
    <col min="6918" max="6918" width="2" style="366" customWidth="1"/>
    <col min="6919" max="6919" width="14.85546875" style="366" customWidth="1"/>
    <col min="6920" max="6920" width="2.140625" style="366" customWidth="1"/>
    <col min="6921" max="6921" width="14.85546875" style="366" customWidth="1"/>
    <col min="6922" max="6922" width="2.140625" style="366" customWidth="1"/>
    <col min="6923" max="6923" width="14.85546875" style="366" customWidth="1"/>
    <col min="6924" max="6925" width="3.5703125" style="366" customWidth="1"/>
    <col min="6926" max="6926" width="12.42578125" style="366" customWidth="1"/>
    <col min="6927" max="6927" width="2.140625" style="366" customWidth="1"/>
    <col min="6928" max="6928" width="12.5703125" style="366" customWidth="1"/>
    <col min="6929" max="6929" width="2.140625" style="366" customWidth="1"/>
    <col min="6930" max="6930" width="12.5703125" style="366" customWidth="1"/>
    <col min="6931" max="6931" width="2.140625" style="366" customWidth="1"/>
    <col min="6932" max="6932" width="12.5703125" style="366" customWidth="1"/>
    <col min="6933" max="6933" width="2" style="366" customWidth="1"/>
    <col min="6934" max="6934" width="11.85546875" style="366" customWidth="1"/>
    <col min="6935" max="6935" width="11.42578125" style="366" customWidth="1"/>
    <col min="6936" max="6936" width="1.85546875" style="366" customWidth="1"/>
    <col min="6937" max="6937" width="11.5703125" style="366" customWidth="1"/>
    <col min="6938" max="6938" width="2.140625" style="366" customWidth="1"/>
    <col min="6939" max="6939" width="11.42578125" style="366" customWidth="1"/>
    <col min="6940" max="6940" width="0.5703125" style="366" customWidth="1"/>
    <col min="6941" max="6941" width="2.42578125" style="366" customWidth="1"/>
    <col min="6942" max="6942" width="10.5703125" style="366" customWidth="1"/>
    <col min="6943" max="6943" width="11.140625" style="366" customWidth="1"/>
    <col min="6944" max="6944" width="2.140625" style="366" customWidth="1"/>
    <col min="6945" max="6945" width="11.140625" style="366" customWidth="1"/>
    <col min="6946" max="6946" width="2.140625" style="366" customWidth="1"/>
    <col min="6947" max="6947" width="12.42578125" style="366" customWidth="1"/>
    <col min="6948" max="7166" width="8.7109375" style="366"/>
    <col min="7167" max="7167" width="51" style="366" customWidth="1"/>
    <col min="7168" max="7168" width="2.140625" style="366" customWidth="1"/>
    <col min="7169" max="7169" width="14.140625" style="366" customWidth="1"/>
    <col min="7170" max="7171" width="8.85546875" style="366" customWidth="1"/>
    <col min="7172" max="7172" width="2" style="366" customWidth="1"/>
    <col min="7173" max="7173" width="14.85546875" style="366" customWidth="1"/>
    <col min="7174" max="7174" width="2" style="366" customWidth="1"/>
    <col min="7175" max="7175" width="14.85546875" style="366" customWidth="1"/>
    <col min="7176" max="7176" width="2.140625" style="366" customWidth="1"/>
    <col min="7177" max="7177" width="14.85546875" style="366" customWidth="1"/>
    <col min="7178" max="7178" width="2.140625" style="366" customWidth="1"/>
    <col min="7179" max="7179" width="14.85546875" style="366" customWidth="1"/>
    <col min="7180" max="7181" width="3.5703125" style="366" customWidth="1"/>
    <col min="7182" max="7182" width="12.42578125" style="366" customWidth="1"/>
    <col min="7183" max="7183" width="2.140625" style="366" customWidth="1"/>
    <col min="7184" max="7184" width="12.5703125" style="366" customWidth="1"/>
    <col min="7185" max="7185" width="2.140625" style="366" customWidth="1"/>
    <col min="7186" max="7186" width="12.5703125" style="366" customWidth="1"/>
    <col min="7187" max="7187" width="2.140625" style="366" customWidth="1"/>
    <col min="7188" max="7188" width="12.5703125" style="366" customWidth="1"/>
    <col min="7189" max="7189" width="2" style="366" customWidth="1"/>
    <col min="7190" max="7190" width="11.85546875" style="366" customWidth="1"/>
    <col min="7191" max="7191" width="11.42578125" style="366" customWidth="1"/>
    <col min="7192" max="7192" width="1.85546875" style="366" customWidth="1"/>
    <col min="7193" max="7193" width="11.5703125" style="366" customWidth="1"/>
    <col min="7194" max="7194" width="2.140625" style="366" customWidth="1"/>
    <col min="7195" max="7195" width="11.42578125" style="366" customWidth="1"/>
    <col min="7196" max="7196" width="0.5703125" style="366" customWidth="1"/>
    <col min="7197" max="7197" width="2.42578125" style="366" customWidth="1"/>
    <col min="7198" max="7198" width="10.5703125" style="366" customWidth="1"/>
    <col min="7199" max="7199" width="11.140625" style="366" customWidth="1"/>
    <col min="7200" max="7200" width="2.140625" style="366" customWidth="1"/>
    <col min="7201" max="7201" width="11.140625" style="366" customWidth="1"/>
    <col min="7202" max="7202" width="2.140625" style="366" customWidth="1"/>
    <col min="7203" max="7203" width="12.42578125" style="366" customWidth="1"/>
    <col min="7204" max="7422" width="8.7109375" style="366"/>
    <col min="7423" max="7423" width="51" style="366" customWidth="1"/>
    <col min="7424" max="7424" width="2.140625" style="366" customWidth="1"/>
    <col min="7425" max="7425" width="14.140625" style="366" customWidth="1"/>
    <col min="7426" max="7427" width="8.85546875" style="366" customWidth="1"/>
    <col min="7428" max="7428" width="2" style="366" customWidth="1"/>
    <col min="7429" max="7429" width="14.85546875" style="366" customWidth="1"/>
    <col min="7430" max="7430" width="2" style="366" customWidth="1"/>
    <col min="7431" max="7431" width="14.85546875" style="366" customWidth="1"/>
    <col min="7432" max="7432" width="2.140625" style="366" customWidth="1"/>
    <col min="7433" max="7433" width="14.85546875" style="366" customWidth="1"/>
    <col min="7434" max="7434" width="2.140625" style="366" customWidth="1"/>
    <col min="7435" max="7435" width="14.85546875" style="366" customWidth="1"/>
    <col min="7436" max="7437" width="3.5703125" style="366" customWidth="1"/>
    <col min="7438" max="7438" width="12.42578125" style="366" customWidth="1"/>
    <col min="7439" max="7439" width="2.140625" style="366" customWidth="1"/>
    <col min="7440" max="7440" width="12.5703125" style="366" customWidth="1"/>
    <col min="7441" max="7441" width="2.140625" style="366" customWidth="1"/>
    <col min="7442" max="7442" width="12.5703125" style="366" customWidth="1"/>
    <col min="7443" max="7443" width="2.140625" style="366" customWidth="1"/>
    <col min="7444" max="7444" width="12.5703125" style="366" customWidth="1"/>
    <col min="7445" max="7445" width="2" style="366" customWidth="1"/>
    <col min="7446" max="7446" width="11.85546875" style="366" customWidth="1"/>
    <col min="7447" max="7447" width="11.42578125" style="366" customWidth="1"/>
    <col min="7448" max="7448" width="1.85546875" style="366" customWidth="1"/>
    <col min="7449" max="7449" width="11.5703125" style="366" customWidth="1"/>
    <col min="7450" max="7450" width="2.140625" style="366" customWidth="1"/>
    <col min="7451" max="7451" width="11.42578125" style="366" customWidth="1"/>
    <col min="7452" max="7452" width="0.5703125" style="366" customWidth="1"/>
    <col min="7453" max="7453" width="2.42578125" style="366" customWidth="1"/>
    <col min="7454" max="7454" width="10.5703125" style="366" customWidth="1"/>
    <col min="7455" max="7455" width="11.140625" style="366" customWidth="1"/>
    <col min="7456" max="7456" width="2.140625" style="366" customWidth="1"/>
    <col min="7457" max="7457" width="11.140625" style="366" customWidth="1"/>
    <col min="7458" max="7458" width="2.140625" style="366" customWidth="1"/>
    <col min="7459" max="7459" width="12.42578125" style="366" customWidth="1"/>
    <col min="7460" max="7678" width="8.7109375" style="366"/>
    <col min="7679" max="7679" width="51" style="366" customWidth="1"/>
    <col min="7680" max="7680" width="2.140625" style="366" customWidth="1"/>
    <col min="7681" max="7681" width="14.140625" style="366" customWidth="1"/>
    <col min="7682" max="7683" width="8.85546875" style="366" customWidth="1"/>
    <col min="7684" max="7684" width="2" style="366" customWidth="1"/>
    <col min="7685" max="7685" width="14.85546875" style="366" customWidth="1"/>
    <col min="7686" max="7686" width="2" style="366" customWidth="1"/>
    <col min="7687" max="7687" width="14.85546875" style="366" customWidth="1"/>
    <col min="7688" max="7688" width="2.140625" style="366" customWidth="1"/>
    <col min="7689" max="7689" width="14.85546875" style="366" customWidth="1"/>
    <col min="7690" max="7690" width="2.140625" style="366" customWidth="1"/>
    <col min="7691" max="7691" width="14.85546875" style="366" customWidth="1"/>
    <col min="7692" max="7693" width="3.5703125" style="366" customWidth="1"/>
    <col min="7694" max="7694" width="12.42578125" style="366" customWidth="1"/>
    <col min="7695" max="7695" width="2.140625" style="366" customWidth="1"/>
    <col min="7696" max="7696" width="12.5703125" style="366" customWidth="1"/>
    <col min="7697" max="7697" width="2.140625" style="366" customWidth="1"/>
    <col min="7698" max="7698" width="12.5703125" style="366" customWidth="1"/>
    <col min="7699" max="7699" width="2.140625" style="366" customWidth="1"/>
    <col min="7700" max="7700" width="12.5703125" style="366" customWidth="1"/>
    <col min="7701" max="7701" width="2" style="366" customWidth="1"/>
    <col min="7702" max="7702" width="11.85546875" style="366" customWidth="1"/>
    <col min="7703" max="7703" width="11.42578125" style="366" customWidth="1"/>
    <col min="7704" max="7704" width="1.85546875" style="366" customWidth="1"/>
    <col min="7705" max="7705" width="11.5703125" style="366" customWidth="1"/>
    <col min="7706" max="7706" width="2.140625" style="366" customWidth="1"/>
    <col min="7707" max="7707" width="11.42578125" style="366" customWidth="1"/>
    <col min="7708" max="7708" width="0.5703125" style="366" customWidth="1"/>
    <col min="7709" max="7709" width="2.42578125" style="366" customWidth="1"/>
    <col min="7710" max="7710" width="10.5703125" style="366" customWidth="1"/>
    <col min="7711" max="7711" width="11.140625" style="366" customWidth="1"/>
    <col min="7712" max="7712" width="2.140625" style="366" customWidth="1"/>
    <col min="7713" max="7713" width="11.140625" style="366" customWidth="1"/>
    <col min="7714" max="7714" width="2.140625" style="366" customWidth="1"/>
    <col min="7715" max="7715" width="12.42578125" style="366" customWidth="1"/>
    <col min="7716" max="7934" width="8.7109375" style="366"/>
    <col min="7935" max="7935" width="51" style="366" customWidth="1"/>
    <col min="7936" max="7936" width="2.140625" style="366" customWidth="1"/>
    <col min="7937" max="7937" width="14.140625" style="366" customWidth="1"/>
    <col min="7938" max="7939" width="8.85546875" style="366" customWidth="1"/>
    <col min="7940" max="7940" width="2" style="366" customWidth="1"/>
    <col min="7941" max="7941" width="14.85546875" style="366" customWidth="1"/>
    <col min="7942" max="7942" width="2" style="366" customWidth="1"/>
    <col min="7943" max="7943" width="14.85546875" style="366" customWidth="1"/>
    <col min="7944" max="7944" width="2.140625" style="366" customWidth="1"/>
    <col min="7945" max="7945" width="14.85546875" style="366" customWidth="1"/>
    <col min="7946" max="7946" width="2.140625" style="366" customWidth="1"/>
    <col min="7947" max="7947" width="14.85546875" style="366" customWidth="1"/>
    <col min="7948" max="7949" width="3.5703125" style="366" customWidth="1"/>
    <col min="7950" max="7950" width="12.42578125" style="366" customWidth="1"/>
    <col min="7951" max="7951" width="2.140625" style="366" customWidth="1"/>
    <col min="7952" max="7952" width="12.5703125" style="366" customWidth="1"/>
    <col min="7953" max="7953" width="2.140625" style="366" customWidth="1"/>
    <col min="7954" max="7954" width="12.5703125" style="366" customWidth="1"/>
    <col min="7955" max="7955" width="2.140625" style="366" customWidth="1"/>
    <col min="7956" max="7956" width="12.5703125" style="366" customWidth="1"/>
    <col min="7957" max="7957" width="2" style="366" customWidth="1"/>
    <col min="7958" max="7958" width="11.85546875" style="366" customWidth="1"/>
    <col min="7959" max="7959" width="11.42578125" style="366" customWidth="1"/>
    <col min="7960" max="7960" width="1.85546875" style="366" customWidth="1"/>
    <col min="7961" max="7961" width="11.5703125" style="366" customWidth="1"/>
    <col min="7962" max="7962" width="2.140625" style="366" customWidth="1"/>
    <col min="7963" max="7963" width="11.42578125" style="366" customWidth="1"/>
    <col min="7964" max="7964" width="0.5703125" style="366" customWidth="1"/>
    <col min="7965" max="7965" width="2.42578125" style="366" customWidth="1"/>
    <col min="7966" max="7966" width="10.5703125" style="366" customWidth="1"/>
    <col min="7967" max="7967" width="11.140625" style="366" customWidth="1"/>
    <col min="7968" max="7968" width="2.140625" style="366" customWidth="1"/>
    <col min="7969" max="7969" width="11.140625" style="366" customWidth="1"/>
    <col min="7970" max="7970" width="2.140625" style="366" customWidth="1"/>
    <col min="7971" max="7971" width="12.42578125" style="366" customWidth="1"/>
    <col min="7972" max="8190" width="8.7109375" style="366"/>
    <col min="8191" max="8191" width="51" style="366" customWidth="1"/>
    <col min="8192" max="8192" width="2.140625" style="366" customWidth="1"/>
    <col min="8193" max="8193" width="14.140625" style="366" customWidth="1"/>
    <col min="8194" max="8195" width="8.85546875" style="366" customWidth="1"/>
    <col min="8196" max="8196" width="2" style="366" customWidth="1"/>
    <col min="8197" max="8197" width="14.85546875" style="366" customWidth="1"/>
    <col min="8198" max="8198" width="2" style="366" customWidth="1"/>
    <col min="8199" max="8199" width="14.85546875" style="366" customWidth="1"/>
    <col min="8200" max="8200" width="2.140625" style="366" customWidth="1"/>
    <col min="8201" max="8201" width="14.85546875" style="366" customWidth="1"/>
    <col min="8202" max="8202" width="2.140625" style="366" customWidth="1"/>
    <col min="8203" max="8203" width="14.85546875" style="366" customWidth="1"/>
    <col min="8204" max="8205" width="3.5703125" style="366" customWidth="1"/>
    <col min="8206" max="8206" width="12.42578125" style="366" customWidth="1"/>
    <col min="8207" max="8207" width="2.140625" style="366" customWidth="1"/>
    <col min="8208" max="8208" width="12.5703125" style="366" customWidth="1"/>
    <col min="8209" max="8209" width="2.140625" style="366" customWidth="1"/>
    <col min="8210" max="8210" width="12.5703125" style="366" customWidth="1"/>
    <col min="8211" max="8211" width="2.140625" style="366" customWidth="1"/>
    <col min="8212" max="8212" width="12.5703125" style="366" customWidth="1"/>
    <col min="8213" max="8213" width="2" style="366" customWidth="1"/>
    <col min="8214" max="8214" width="11.85546875" style="366" customWidth="1"/>
    <col min="8215" max="8215" width="11.42578125" style="366" customWidth="1"/>
    <col min="8216" max="8216" width="1.85546875" style="366" customWidth="1"/>
    <col min="8217" max="8217" width="11.5703125" style="366" customWidth="1"/>
    <col min="8218" max="8218" width="2.140625" style="366" customWidth="1"/>
    <col min="8219" max="8219" width="11.42578125" style="366" customWidth="1"/>
    <col min="8220" max="8220" width="0.5703125" style="366" customWidth="1"/>
    <col min="8221" max="8221" width="2.42578125" style="366" customWidth="1"/>
    <col min="8222" max="8222" width="10.5703125" style="366" customWidth="1"/>
    <col min="8223" max="8223" width="11.140625" style="366" customWidth="1"/>
    <col min="8224" max="8224" width="2.140625" style="366" customWidth="1"/>
    <col min="8225" max="8225" width="11.140625" style="366" customWidth="1"/>
    <col min="8226" max="8226" width="2.140625" style="366" customWidth="1"/>
    <col min="8227" max="8227" width="12.42578125" style="366" customWidth="1"/>
    <col min="8228" max="8446" width="8.7109375" style="366"/>
    <col min="8447" max="8447" width="51" style="366" customWidth="1"/>
    <col min="8448" max="8448" width="2.140625" style="366" customWidth="1"/>
    <col min="8449" max="8449" width="14.140625" style="366" customWidth="1"/>
    <col min="8450" max="8451" width="8.85546875" style="366" customWidth="1"/>
    <col min="8452" max="8452" width="2" style="366" customWidth="1"/>
    <col min="8453" max="8453" width="14.85546875" style="366" customWidth="1"/>
    <col min="8454" max="8454" width="2" style="366" customWidth="1"/>
    <col min="8455" max="8455" width="14.85546875" style="366" customWidth="1"/>
    <col min="8456" max="8456" width="2.140625" style="366" customWidth="1"/>
    <col min="8457" max="8457" width="14.85546875" style="366" customWidth="1"/>
    <col min="8458" max="8458" width="2.140625" style="366" customWidth="1"/>
    <col min="8459" max="8459" width="14.85546875" style="366" customWidth="1"/>
    <col min="8460" max="8461" width="3.5703125" style="366" customWidth="1"/>
    <col min="8462" max="8462" width="12.42578125" style="366" customWidth="1"/>
    <col min="8463" max="8463" width="2.140625" style="366" customWidth="1"/>
    <col min="8464" max="8464" width="12.5703125" style="366" customWidth="1"/>
    <col min="8465" max="8465" width="2.140625" style="366" customWidth="1"/>
    <col min="8466" max="8466" width="12.5703125" style="366" customWidth="1"/>
    <col min="8467" max="8467" width="2.140625" style="366" customWidth="1"/>
    <col min="8468" max="8468" width="12.5703125" style="366" customWidth="1"/>
    <col min="8469" max="8469" width="2" style="366" customWidth="1"/>
    <col min="8470" max="8470" width="11.85546875" style="366" customWidth="1"/>
    <col min="8471" max="8471" width="11.42578125" style="366" customWidth="1"/>
    <col min="8472" max="8472" width="1.85546875" style="366" customWidth="1"/>
    <col min="8473" max="8473" width="11.5703125" style="366" customWidth="1"/>
    <col min="8474" max="8474" width="2.140625" style="366" customWidth="1"/>
    <col min="8475" max="8475" width="11.42578125" style="366" customWidth="1"/>
    <col min="8476" max="8476" width="0.5703125" style="366" customWidth="1"/>
    <col min="8477" max="8477" width="2.42578125" style="366" customWidth="1"/>
    <col min="8478" max="8478" width="10.5703125" style="366" customWidth="1"/>
    <col min="8479" max="8479" width="11.140625" style="366" customWidth="1"/>
    <col min="8480" max="8480" width="2.140625" style="366" customWidth="1"/>
    <col min="8481" max="8481" width="11.140625" style="366" customWidth="1"/>
    <col min="8482" max="8482" width="2.140625" style="366" customWidth="1"/>
    <col min="8483" max="8483" width="12.42578125" style="366" customWidth="1"/>
    <col min="8484" max="8702" width="8.7109375" style="366"/>
    <col min="8703" max="8703" width="51" style="366" customWidth="1"/>
    <col min="8704" max="8704" width="2.140625" style="366" customWidth="1"/>
    <col min="8705" max="8705" width="14.140625" style="366" customWidth="1"/>
    <col min="8706" max="8707" width="8.85546875" style="366" customWidth="1"/>
    <col min="8708" max="8708" width="2" style="366" customWidth="1"/>
    <col min="8709" max="8709" width="14.85546875" style="366" customWidth="1"/>
    <col min="8710" max="8710" width="2" style="366" customWidth="1"/>
    <col min="8711" max="8711" width="14.85546875" style="366" customWidth="1"/>
    <col min="8712" max="8712" width="2.140625" style="366" customWidth="1"/>
    <col min="8713" max="8713" width="14.85546875" style="366" customWidth="1"/>
    <col min="8714" max="8714" width="2.140625" style="366" customWidth="1"/>
    <col min="8715" max="8715" width="14.85546875" style="366" customWidth="1"/>
    <col min="8716" max="8717" width="3.5703125" style="366" customWidth="1"/>
    <col min="8718" max="8718" width="12.42578125" style="366" customWidth="1"/>
    <col min="8719" max="8719" width="2.140625" style="366" customWidth="1"/>
    <col min="8720" max="8720" width="12.5703125" style="366" customWidth="1"/>
    <col min="8721" max="8721" width="2.140625" style="366" customWidth="1"/>
    <col min="8722" max="8722" width="12.5703125" style="366" customWidth="1"/>
    <col min="8723" max="8723" width="2.140625" style="366" customWidth="1"/>
    <col min="8724" max="8724" width="12.5703125" style="366" customWidth="1"/>
    <col min="8725" max="8725" width="2" style="366" customWidth="1"/>
    <col min="8726" max="8726" width="11.85546875" style="366" customWidth="1"/>
    <col min="8727" max="8727" width="11.42578125" style="366" customWidth="1"/>
    <col min="8728" max="8728" width="1.85546875" style="366" customWidth="1"/>
    <col min="8729" max="8729" width="11.5703125" style="366" customWidth="1"/>
    <col min="8730" max="8730" width="2.140625" style="366" customWidth="1"/>
    <col min="8731" max="8731" width="11.42578125" style="366" customWidth="1"/>
    <col min="8732" max="8732" width="0.5703125" style="366" customWidth="1"/>
    <col min="8733" max="8733" width="2.42578125" style="366" customWidth="1"/>
    <col min="8734" max="8734" width="10.5703125" style="366" customWidth="1"/>
    <col min="8735" max="8735" width="11.140625" style="366" customWidth="1"/>
    <col min="8736" max="8736" width="2.140625" style="366" customWidth="1"/>
    <col min="8737" max="8737" width="11.140625" style="366" customWidth="1"/>
    <col min="8738" max="8738" width="2.140625" style="366" customWidth="1"/>
    <col min="8739" max="8739" width="12.42578125" style="366" customWidth="1"/>
    <col min="8740" max="8958" width="8.7109375" style="366"/>
    <col min="8959" max="8959" width="51" style="366" customWidth="1"/>
    <col min="8960" max="8960" width="2.140625" style="366" customWidth="1"/>
    <col min="8961" max="8961" width="14.140625" style="366" customWidth="1"/>
    <col min="8962" max="8963" width="8.85546875" style="366" customWidth="1"/>
    <col min="8964" max="8964" width="2" style="366" customWidth="1"/>
    <col min="8965" max="8965" width="14.85546875" style="366" customWidth="1"/>
    <col min="8966" max="8966" width="2" style="366" customWidth="1"/>
    <col min="8967" max="8967" width="14.85546875" style="366" customWidth="1"/>
    <col min="8968" max="8968" width="2.140625" style="366" customWidth="1"/>
    <col min="8969" max="8969" width="14.85546875" style="366" customWidth="1"/>
    <col min="8970" max="8970" width="2.140625" style="366" customWidth="1"/>
    <col min="8971" max="8971" width="14.85546875" style="366" customWidth="1"/>
    <col min="8972" max="8973" width="3.5703125" style="366" customWidth="1"/>
    <col min="8974" max="8974" width="12.42578125" style="366" customWidth="1"/>
    <col min="8975" max="8975" width="2.140625" style="366" customWidth="1"/>
    <col min="8976" max="8976" width="12.5703125" style="366" customWidth="1"/>
    <col min="8977" max="8977" width="2.140625" style="366" customWidth="1"/>
    <col min="8978" max="8978" width="12.5703125" style="366" customWidth="1"/>
    <col min="8979" max="8979" width="2.140625" style="366" customWidth="1"/>
    <col min="8980" max="8980" width="12.5703125" style="366" customWidth="1"/>
    <col min="8981" max="8981" width="2" style="366" customWidth="1"/>
    <col min="8982" max="8982" width="11.85546875" style="366" customWidth="1"/>
    <col min="8983" max="8983" width="11.42578125" style="366" customWidth="1"/>
    <col min="8984" max="8984" width="1.85546875" style="366" customWidth="1"/>
    <col min="8985" max="8985" width="11.5703125" style="366" customWidth="1"/>
    <col min="8986" max="8986" width="2.140625" style="366" customWidth="1"/>
    <col min="8987" max="8987" width="11.42578125" style="366" customWidth="1"/>
    <col min="8988" max="8988" width="0.5703125" style="366" customWidth="1"/>
    <col min="8989" max="8989" width="2.42578125" style="366" customWidth="1"/>
    <col min="8990" max="8990" width="10.5703125" style="366" customWidth="1"/>
    <col min="8991" max="8991" width="11.140625" style="366" customWidth="1"/>
    <col min="8992" max="8992" width="2.140625" style="366" customWidth="1"/>
    <col min="8993" max="8993" width="11.140625" style="366" customWidth="1"/>
    <col min="8994" max="8994" width="2.140625" style="366" customWidth="1"/>
    <col min="8995" max="8995" width="12.42578125" style="366" customWidth="1"/>
    <col min="8996" max="9214" width="8.7109375" style="366"/>
    <col min="9215" max="9215" width="51" style="366" customWidth="1"/>
    <col min="9216" max="9216" width="2.140625" style="366" customWidth="1"/>
    <col min="9217" max="9217" width="14.140625" style="366" customWidth="1"/>
    <col min="9218" max="9219" width="8.85546875" style="366" customWidth="1"/>
    <col min="9220" max="9220" width="2" style="366" customWidth="1"/>
    <col min="9221" max="9221" width="14.85546875" style="366" customWidth="1"/>
    <col min="9222" max="9222" width="2" style="366" customWidth="1"/>
    <col min="9223" max="9223" width="14.85546875" style="366" customWidth="1"/>
    <col min="9224" max="9224" width="2.140625" style="366" customWidth="1"/>
    <col min="9225" max="9225" width="14.85546875" style="366" customWidth="1"/>
    <col min="9226" max="9226" width="2.140625" style="366" customWidth="1"/>
    <col min="9227" max="9227" width="14.85546875" style="366" customWidth="1"/>
    <col min="9228" max="9229" width="3.5703125" style="366" customWidth="1"/>
    <col min="9230" max="9230" width="12.42578125" style="366" customWidth="1"/>
    <col min="9231" max="9231" width="2.140625" style="366" customWidth="1"/>
    <col min="9232" max="9232" width="12.5703125" style="366" customWidth="1"/>
    <col min="9233" max="9233" width="2.140625" style="366" customWidth="1"/>
    <col min="9234" max="9234" width="12.5703125" style="366" customWidth="1"/>
    <col min="9235" max="9235" width="2.140625" style="366" customWidth="1"/>
    <col min="9236" max="9236" width="12.5703125" style="366" customWidth="1"/>
    <col min="9237" max="9237" width="2" style="366" customWidth="1"/>
    <col min="9238" max="9238" width="11.85546875" style="366" customWidth="1"/>
    <col min="9239" max="9239" width="11.42578125" style="366" customWidth="1"/>
    <col min="9240" max="9240" width="1.85546875" style="366" customWidth="1"/>
    <col min="9241" max="9241" width="11.5703125" style="366" customWidth="1"/>
    <col min="9242" max="9242" width="2.140625" style="366" customWidth="1"/>
    <col min="9243" max="9243" width="11.42578125" style="366" customWidth="1"/>
    <col min="9244" max="9244" width="0.5703125" style="366" customWidth="1"/>
    <col min="9245" max="9245" width="2.42578125" style="366" customWidth="1"/>
    <col min="9246" max="9246" width="10.5703125" style="366" customWidth="1"/>
    <col min="9247" max="9247" width="11.140625" style="366" customWidth="1"/>
    <col min="9248" max="9248" width="2.140625" style="366" customWidth="1"/>
    <col min="9249" max="9249" width="11.140625" style="366" customWidth="1"/>
    <col min="9250" max="9250" width="2.140625" style="366" customWidth="1"/>
    <col min="9251" max="9251" width="12.42578125" style="366" customWidth="1"/>
    <col min="9252" max="9470" width="8.7109375" style="366"/>
    <col min="9471" max="9471" width="51" style="366" customWidth="1"/>
    <col min="9472" max="9472" width="2.140625" style="366" customWidth="1"/>
    <col min="9473" max="9473" width="14.140625" style="366" customWidth="1"/>
    <col min="9474" max="9475" width="8.85546875" style="366" customWidth="1"/>
    <col min="9476" max="9476" width="2" style="366" customWidth="1"/>
    <col min="9477" max="9477" width="14.85546875" style="366" customWidth="1"/>
    <col min="9478" max="9478" width="2" style="366" customWidth="1"/>
    <col min="9479" max="9479" width="14.85546875" style="366" customWidth="1"/>
    <col min="9480" max="9480" width="2.140625" style="366" customWidth="1"/>
    <col min="9481" max="9481" width="14.85546875" style="366" customWidth="1"/>
    <col min="9482" max="9482" width="2.140625" style="366" customWidth="1"/>
    <col min="9483" max="9483" width="14.85546875" style="366" customWidth="1"/>
    <col min="9484" max="9485" width="3.5703125" style="366" customWidth="1"/>
    <col min="9486" max="9486" width="12.42578125" style="366" customWidth="1"/>
    <col min="9487" max="9487" width="2.140625" style="366" customWidth="1"/>
    <col min="9488" max="9488" width="12.5703125" style="366" customWidth="1"/>
    <col min="9489" max="9489" width="2.140625" style="366" customWidth="1"/>
    <col min="9490" max="9490" width="12.5703125" style="366" customWidth="1"/>
    <col min="9491" max="9491" width="2.140625" style="366" customWidth="1"/>
    <col min="9492" max="9492" width="12.5703125" style="366" customWidth="1"/>
    <col min="9493" max="9493" width="2" style="366" customWidth="1"/>
    <col min="9494" max="9494" width="11.85546875" style="366" customWidth="1"/>
    <col min="9495" max="9495" width="11.42578125" style="366" customWidth="1"/>
    <col min="9496" max="9496" width="1.85546875" style="366" customWidth="1"/>
    <col min="9497" max="9497" width="11.5703125" style="366" customWidth="1"/>
    <col min="9498" max="9498" width="2.140625" style="366" customWidth="1"/>
    <col min="9499" max="9499" width="11.42578125" style="366" customWidth="1"/>
    <col min="9500" max="9500" width="0.5703125" style="366" customWidth="1"/>
    <col min="9501" max="9501" width="2.42578125" style="366" customWidth="1"/>
    <col min="9502" max="9502" width="10.5703125" style="366" customWidth="1"/>
    <col min="9503" max="9503" width="11.140625" style="366" customWidth="1"/>
    <col min="9504" max="9504" width="2.140625" style="366" customWidth="1"/>
    <col min="9505" max="9505" width="11.140625" style="366" customWidth="1"/>
    <col min="9506" max="9506" width="2.140625" style="366" customWidth="1"/>
    <col min="9507" max="9507" width="12.42578125" style="366" customWidth="1"/>
    <col min="9508" max="9726" width="8.7109375" style="366"/>
    <col min="9727" max="9727" width="51" style="366" customWidth="1"/>
    <col min="9728" max="9728" width="2.140625" style="366" customWidth="1"/>
    <col min="9729" max="9729" width="14.140625" style="366" customWidth="1"/>
    <col min="9730" max="9731" width="8.85546875" style="366" customWidth="1"/>
    <col min="9732" max="9732" width="2" style="366" customWidth="1"/>
    <col min="9733" max="9733" width="14.85546875" style="366" customWidth="1"/>
    <col min="9734" max="9734" width="2" style="366" customWidth="1"/>
    <col min="9735" max="9735" width="14.85546875" style="366" customWidth="1"/>
    <col min="9736" max="9736" width="2.140625" style="366" customWidth="1"/>
    <col min="9737" max="9737" width="14.85546875" style="366" customWidth="1"/>
    <col min="9738" max="9738" width="2.140625" style="366" customWidth="1"/>
    <col min="9739" max="9739" width="14.85546875" style="366" customWidth="1"/>
    <col min="9740" max="9741" width="3.5703125" style="366" customWidth="1"/>
    <col min="9742" max="9742" width="12.42578125" style="366" customWidth="1"/>
    <col min="9743" max="9743" width="2.140625" style="366" customWidth="1"/>
    <col min="9744" max="9744" width="12.5703125" style="366" customWidth="1"/>
    <col min="9745" max="9745" width="2.140625" style="366" customWidth="1"/>
    <col min="9746" max="9746" width="12.5703125" style="366" customWidth="1"/>
    <col min="9747" max="9747" width="2.140625" style="366" customWidth="1"/>
    <col min="9748" max="9748" width="12.5703125" style="366" customWidth="1"/>
    <col min="9749" max="9749" width="2" style="366" customWidth="1"/>
    <col min="9750" max="9750" width="11.85546875" style="366" customWidth="1"/>
    <col min="9751" max="9751" width="11.42578125" style="366" customWidth="1"/>
    <col min="9752" max="9752" width="1.85546875" style="366" customWidth="1"/>
    <col min="9753" max="9753" width="11.5703125" style="366" customWidth="1"/>
    <col min="9754" max="9754" width="2.140625" style="366" customWidth="1"/>
    <col min="9755" max="9755" width="11.42578125" style="366" customWidth="1"/>
    <col min="9756" max="9756" width="0.5703125" style="366" customWidth="1"/>
    <col min="9757" max="9757" width="2.42578125" style="366" customWidth="1"/>
    <col min="9758" max="9758" width="10.5703125" style="366" customWidth="1"/>
    <col min="9759" max="9759" width="11.140625" style="366" customWidth="1"/>
    <col min="9760" max="9760" width="2.140625" style="366" customWidth="1"/>
    <col min="9761" max="9761" width="11.140625" style="366" customWidth="1"/>
    <col min="9762" max="9762" width="2.140625" style="366" customWidth="1"/>
    <col min="9763" max="9763" width="12.42578125" style="366" customWidth="1"/>
    <col min="9764" max="9982" width="8.7109375" style="366"/>
    <col min="9983" max="9983" width="51" style="366" customWidth="1"/>
    <col min="9984" max="9984" width="2.140625" style="366" customWidth="1"/>
    <col min="9985" max="9985" width="14.140625" style="366" customWidth="1"/>
    <col min="9986" max="9987" width="8.85546875" style="366" customWidth="1"/>
    <col min="9988" max="9988" width="2" style="366" customWidth="1"/>
    <col min="9989" max="9989" width="14.85546875" style="366" customWidth="1"/>
    <col min="9990" max="9990" width="2" style="366" customWidth="1"/>
    <col min="9991" max="9991" width="14.85546875" style="366" customWidth="1"/>
    <col min="9992" max="9992" width="2.140625" style="366" customWidth="1"/>
    <col min="9993" max="9993" width="14.85546875" style="366" customWidth="1"/>
    <col min="9994" max="9994" width="2.140625" style="366" customWidth="1"/>
    <col min="9995" max="9995" width="14.85546875" style="366" customWidth="1"/>
    <col min="9996" max="9997" width="3.5703125" style="366" customWidth="1"/>
    <col min="9998" max="9998" width="12.42578125" style="366" customWidth="1"/>
    <col min="9999" max="9999" width="2.140625" style="366" customWidth="1"/>
    <col min="10000" max="10000" width="12.5703125" style="366" customWidth="1"/>
    <col min="10001" max="10001" width="2.140625" style="366" customWidth="1"/>
    <col min="10002" max="10002" width="12.5703125" style="366" customWidth="1"/>
    <col min="10003" max="10003" width="2.140625" style="366" customWidth="1"/>
    <col min="10004" max="10004" width="12.5703125" style="366" customWidth="1"/>
    <col min="10005" max="10005" width="2" style="366" customWidth="1"/>
    <col min="10006" max="10006" width="11.85546875" style="366" customWidth="1"/>
    <col min="10007" max="10007" width="11.42578125" style="366" customWidth="1"/>
    <col min="10008" max="10008" width="1.85546875" style="366" customWidth="1"/>
    <col min="10009" max="10009" width="11.5703125" style="366" customWidth="1"/>
    <col min="10010" max="10010" width="2.140625" style="366" customWidth="1"/>
    <col min="10011" max="10011" width="11.42578125" style="366" customWidth="1"/>
    <col min="10012" max="10012" width="0.5703125" style="366" customWidth="1"/>
    <col min="10013" max="10013" width="2.42578125" style="366" customWidth="1"/>
    <col min="10014" max="10014" width="10.5703125" style="366" customWidth="1"/>
    <col min="10015" max="10015" width="11.140625" style="366" customWidth="1"/>
    <col min="10016" max="10016" width="2.140625" style="366" customWidth="1"/>
    <col min="10017" max="10017" width="11.140625" style="366" customWidth="1"/>
    <col min="10018" max="10018" width="2.140625" style="366" customWidth="1"/>
    <col min="10019" max="10019" width="12.42578125" style="366" customWidth="1"/>
    <col min="10020" max="10238" width="8.7109375" style="366"/>
    <col min="10239" max="10239" width="51" style="366" customWidth="1"/>
    <col min="10240" max="10240" width="2.140625" style="366" customWidth="1"/>
    <col min="10241" max="10241" width="14.140625" style="366" customWidth="1"/>
    <col min="10242" max="10243" width="8.85546875" style="366" customWidth="1"/>
    <col min="10244" max="10244" width="2" style="366" customWidth="1"/>
    <col min="10245" max="10245" width="14.85546875" style="366" customWidth="1"/>
    <col min="10246" max="10246" width="2" style="366" customWidth="1"/>
    <col min="10247" max="10247" width="14.85546875" style="366" customWidth="1"/>
    <col min="10248" max="10248" width="2.140625" style="366" customWidth="1"/>
    <col min="10249" max="10249" width="14.85546875" style="366" customWidth="1"/>
    <col min="10250" max="10250" width="2.140625" style="366" customWidth="1"/>
    <col min="10251" max="10251" width="14.85546875" style="366" customWidth="1"/>
    <col min="10252" max="10253" width="3.5703125" style="366" customWidth="1"/>
    <col min="10254" max="10254" width="12.42578125" style="366" customWidth="1"/>
    <col min="10255" max="10255" width="2.140625" style="366" customWidth="1"/>
    <col min="10256" max="10256" width="12.5703125" style="366" customWidth="1"/>
    <col min="10257" max="10257" width="2.140625" style="366" customWidth="1"/>
    <col min="10258" max="10258" width="12.5703125" style="366" customWidth="1"/>
    <col min="10259" max="10259" width="2.140625" style="366" customWidth="1"/>
    <col min="10260" max="10260" width="12.5703125" style="366" customWidth="1"/>
    <col min="10261" max="10261" width="2" style="366" customWidth="1"/>
    <col min="10262" max="10262" width="11.85546875" style="366" customWidth="1"/>
    <col min="10263" max="10263" width="11.42578125" style="366" customWidth="1"/>
    <col min="10264" max="10264" width="1.85546875" style="366" customWidth="1"/>
    <col min="10265" max="10265" width="11.5703125" style="366" customWidth="1"/>
    <col min="10266" max="10266" width="2.140625" style="366" customWidth="1"/>
    <col min="10267" max="10267" width="11.42578125" style="366" customWidth="1"/>
    <col min="10268" max="10268" width="0.5703125" style="366" customWidth="1"/>
    <col min="10269" max="10269" width="2.42578125" style="366" customWidth="1"/>
    <col min="10270" max="10270" width="10.5703125" style="366" customWidth="1"/>
    <col min="10271" max="10271" width="11.140625" style="366" customWidth="1"/>
    <col min="10272" max="10272" width="2.140625" style="366" customWidth="1"/>
    <col min="10273" max="10273" width="11.140625" style="366" customWidth="1"/>
    <col min="10274" max="10274" width="2.140625" style="366" customWidth="1"/>
    <col min="10275" max="10275" width="12.42578125" style="366" customWidth="1"/>
    <col min="10276" max="10494" width="8.7109375" style="366"/>
    <col min="10495" max="10495" width="51" style="366" customWidth="1"/>
    <col min="10496" max="10496" width="2.140625" style="366" customWidth="1"/>
    <col min="10497" max="10497" width="14.140625" style="366" customWidth="1"/>
    <col min="10498" max="10499" width="8.85546875" style="366" customWidth="1"/>
    <col min="10500" max="10500" width="2" style="366" customWidth="1"/>
    <col min="10501" max="10501" width="14.85546875" style="366" customWidth="1"/>
    <col min="10502" max="10502" width="2" style="366" customWidth="1"/>
    <col min="10503" max="10503" width="14.85546875" style="366" customWidth="1"/>
    <col min="10504" max="10504" width="2.140625" style="366" customWidth="1"/>
    <col min="10505" max="10505" width="14.85546875" style="366" customWidth="1"/>
    <col min="10506" max="10506" width="2.140625" style="366" customWidth="1"/>
    <col min="10507" max="10507" width="14.85546875" style="366" customWidth="1"/>
    <col min="10508" max="10509" width="3.5703125" style="366" customWidth="1"/>
    <col min="10510" max="10510" width="12.42578125" style="366" customWidth="1"/>
    <col min="10511" max="10511" width="2.140625" style="366" customWidth="1"/>
    <col min="10512" max="10512" width="12.5703125" style="366" customWidth="1"/>
    <col min="10513" max="10513" width="2.140625" style="366" customWidth="1"/>
    <col min="10514" max="10514" width="12.5703125" style="366" customWidth="1"/>
    <col min="10515" max="10515" width="2.140625" style="366" customWidth="1"/>
    <col min="10516" max="10516" width="12.5703125" style="366" customWidth="1"/>
    <col min="10517" max="10517" width="2" style="366" customWidth="1"/>
    <col min="10518" max="10518" width="11.85546875" style="366" customWidth="1"/>
    <col min="10519" max="10519" width="11.42578125" style="366" customWidth="1"/>
    <col min="10520" max="10520" width="1.85546875" style="366" customWidth="1"/>
    <col min="10521" max="10521" width="11.5703125" style="366" customWidth="1"/>
    <col min="10522" max="10522" width="2.140625" style="366" customWidth="1"/>
    <col min="10523" max="10523" width="11.42578125" style="366" customWidth="1"/>
    <col min="10524" max="10524" width="0.5703125" style="366" customWidth="1"/>
    <col min="10525" max="10525" width="2.42578125" style="366" customWidth="1"/>
    <col min="10526" max="10526" width="10.5703125" style="366" customWidth="1"/>
    <col min="10527" max="10527" width="11.140625" style="366" customWidth="1"/>
    <col min="10528" max="10528" width="2.140625" style="366" customWidth="1"/>
    <col min="10529" max="10529" width="11.140625" style="366" customWidth="1"/>
    <col min="10530" max="10530" width="2.140625" style="366" customWidth="1"/>
    <col min="10531" max="10531" width="12.42578125" style="366" customWidth="1"/>
    <col min="10532" max="10750" width="8.7109375" style="366"/>
    <col min="10751" max="10751" width="51" style="366" customWidth="1"/>
    <col min="10752" max="10752" width="2.140625" style="366" customWidth="1"/>
    <col min="10753" max="10753" width="14.140625" style="366" customWidth="1"/>
    <col min="10754" max="10755" width="8.85546875" style="366" customWidth="1"/>
    <col min="10756" max="10756" width="2" style="366" customWidth="1"/>
    <col min="10757" max="10757" width="14.85546875" style="366" customWidth="1"/>
    <col min="10758" max="10758" width="2" style="366" customWidth="1"/>
    <col min="10759" max="10759" width="14.85546875" style="366" customWidth="1"/>
    <col min="10760" max="10760" width="2.140625" style="366" customWidth="1"/>
    <col min="10761" max="10761" width="14.85546875" style="366" customWidth="1"/>
    <col min="10762" max="10762" width="2.140625" style="366" customWidth="1"/>
    <col min="10763" max="10763" width="14.85546875" style="366" customWidth="1"/>
    <col min="10764" max="10765" width="3.5703125" style="366" customWidth="1"/>
    <col min="10766" max="10766" width="12.42578125" style="366" customWidth="1"/>
    <col min="10767" max="10767" width="2.140625" style="366" customWidth="1"/>
    <col min="10768" max="10768" width="12.5703125" style="366" customWidth="1"/>
    <col min="10769" max="10769" width="2.140625" style="366" customWidth="1"/>
    <col min="10770" max="10770" width="12.5703125" style="366" customWidth="1"/>
    <col min="10771" max="10771" width="2.140625" style="366" customWidth="1"/>
    <col min="10772" max="10772" width="12.5703125" style="366" customWidth="1"/>
    <col min="10773" max="10773" width="2" style="366" customWidth="1"/>
    <col min="10774" max="10774" width="11.85546875" style="366" customWidth="1"/>
    <col min="10775" max="10775" width="11.42578125" style="366" customWidth="1"/>
    <col min="10776" max="10776" width="1.85546875" style="366" customWidth="1"/>
    <col min="10777" max="10777" width="11.5703125" style="366" customWidth="1"/>
    <col min="10778" max="10778" width="2.140625" style="366" customWidth="1"/>
    <col min="10779" max="10779" width="11.42578125" style="366" customWidth="1"/>
    <col min="10780" max="10780" width="0.5703125" style="366" customWidth="1"/>
    <col min="10781" max="10781" width="2.42578125" style="366" customWidth="1"/>
    <col min="10782" max="10782" width="10.5703125" style="366" customWidth="1"/>
    <col min="10783" max="10783" width="11.140625" style="366" customWidth="1"/>
    <col min="10784" max="10784" width="2.140625" style="366" customWidth="1"/>
    <col min="10785" max="10785" width="11.140625" style="366" customWidth="1"/>
    <col min="10786" max="10786" width="2.140625" style="366" customWidth="1"/>
    <col min="10787" max="10787" width="12.42578125" style="366" customWidth="1"/>
    <col min="10788" max="11006" width="8.7109375" style="366"/>
    <col min="11007" max="11007" width="51" style="366" customWidth="1"/>
    <col min="11008" max="11008" width="2.140625" style="366" customWidth="1"/>
    <col min="11009" max="11009" width="14.140625" style="366" customWidth="1"/>
    <col min="11010" max="11011" width="8.85546875" style="366" customWidth="1"/>
    <col min="11012" max="11012" width="2" style="366" customWidth="1"/>
    <col min="11013" max="11013" width="14.85546875" style="366" customWidth="1"/>
    <col min="11014" max="11014" width="2" style="366" customWidth="1"/>
    <col min="11015" max="11015" width="14.85546875" style="366" customWidth="1"/>
    <col min="11016" max="11016" width="2.140625" style="366" customWidth="1"/>
    <col min="11017" max="11017" width="14.85546875" style="366" customWidth="1"/>
    <col min="11018" max="11018" width="2.140625" style="366" customWidth="1"/>
    <col min="11019" max="11019" width="14.85546875" style="366" customWidth="1"/>
    <col min="11020" max="11021" width="3.5703125" style="366" customWidth="1"/>
    <col min="11022" max="11022" width="12.42578125" style="366" customWidth="1"/>
    <col min="11023" max="11023" width="2.140625" style="366" customWidth="1"/>
    <col min="11024" max="11024" width="12.5703125" style="366" customWidth="1"/>
    <col min="11025" max="11025" width="2.140625" style="366" customWidth="1"/>
    <col min="11026" max="11026" width="12.5703125" style="366" customWidth="1"/>
    <col min="11027" max="11027" width="2.140625" style="366" customWidth="1"/>
    <col min="11028" max="11028" width="12.5703125" style="366" customWidth="1"/>
    <col min="11029" max="11029" width="2" style="366" customWidth="1"/>
    <col min="11030" max="11030" width="11.85546875" style="366" customWidth="1"/>
    <col min="11031" max="11031" width="11.42578125" style="366" customWidth="1"/>
    <col min="11032" max="11032" width="1.85546875" style="366" customWidth="1"/>
    <col min="11033" max="11033" width="11.5703125" style="366" customWidth="1"/>
    <col min="11034" max="11034" width="2.140625" style="366" customWidth="1"/>
    <col min="11035" max="11035" width="11.42578125" style="366" customWidth="1"/>
    <col min="11036" max="11036" width="0.5703125" style="366" customWidth="1"/>
    <col min="11037" max="11037" width="2.42578125" style="366" customWidth="1"/>
    <col min="11038" max="11038" width="10.5703125" style="366" customWidth="1"/>
    <col min="11039" max="11039" width="11.140625" style="366" customWidth="1"/>
    <col min="11040" max="11040" width="2.140625" style="366" customWidth="1"/>
    <col min="11041" max="11041" width="11.140625" style="366" customWidth="1"/>
    <col min="11042" max="11042" width="2.140625" style="366" customWidth="1"/>
    <col min="11043" max="11043" width="12.42578125" style="366" customWidth="1"/>
    <col min="11044" max="11262" width="8.7109375" style="366"/>
    <col min="11263" max="11263" width="51" style="366" customWidth="1"/>
    <col min="11264" max="11264" width="2.140625" style="366" customWidth="1"/>
    <col min="11265" max="11265" width="14.140625" style="366" customWidth="1"/>
    <col min="11266" max="11267" width="8.85546875" style="366" customWidth="1"/>
    <col min="11268" max="11268" width="2" style="366" customWidth="1"/>
    <col min="11269" max="11269" width="14.85546875" style="366" customWidth="1"/>
    <col min="11270" max="11270" width="2" style="366" customWidth="1"/>
    <col min="11271" max="11271" width="14.85546875" style="366" customWidth="1"/>
    <col min="11272" max="11272" width="2.140625" style="366" customWidth="1"/>
    <col min="11273" max="11273" width="14.85546875" style="366" customWidth="1"/>
    <col min="11274" max="11274" width="2.140625" style="366" customWidth="1"/>
    <col min="11275" max="11275" width="14.85546875" style="366" customWidth="1"/>
    <col min="11276" max="11277" width="3.5703125" style="366" customWidth="1"/>
    <col min="11278" max="11278" width="12.42578125" style="366" customWidth="1"/>
    <col min="11279" max="11279" width="2.140625" style="366" customWidth="1"/>
    <col min="11280" max="11280" width="12.5703125" style="366" customWidth="1"/>
    <col min="11281" max="11281" width="2.140625" style="366" customWidth="1"/>
    <col min="11282" max="11282" width="12.5703125" style="366" customWidth="1"/>
    <col min="11283" max="11283" width="2.140625" style="366" customWidth="1"/>
    <col min="11284" max="11284" width="12.5703125" style="366" customWidth="1"/>
    <col min="11285" max="11285" width="2" style="366" customWidth="1"/>
    <col min="11286" max="11286" width="11.85546875" style="366" customWidth="1"/>
    <col min="11287" max="11287" width="11.42578125" style="366" customWidth="1"/>
    <col min="11288" max="11288" width="1.85546875" style="366" customWidth="1"/>
    <col min="11289" max="11289" width="11.5703125" style="366" customWidth="1"/>
    <col min="11290" max="11290" width="2.140625" style="366" customWidth="1"/>
    <col min="11291" max="11291" width="11.42578125" style="366" customWidth="1"/>
    <col min="11292" max="11292" width="0.5703125" style="366" customWidth="1"/>
    <col min="11293" max="11293" width="2.42578125" style="366" customWidth="1"/>
    <col min="11294" max="11294" width="10.5703125" style="366" customWidth="1"/>
    <col min="11295" max="11295" width="11.140625" style="366" customWidth="1"/>
    <col min="11296" max="11296" width="2.140625" style="366" customWidth="1"/>
    <col min="11297" max="11297" width="11.140625" style="366" customWidth="1"/>
    <col min="11298" max="11298" width="2.140625" style="366" customWidth="1"/>
    <col min="11299" max="11299" width="12.42578125" style="366" customWidth="1"/>
    <col min="11300" max="11518" width="8.7109375" style="366"/>
    <col min="11519" max="11519" width="51" style="366" customWidth="1"/>
    <col min="11520" max="11520" width="2.140625" style="366" customWidth="1"/>
    <col min="11521" max="11521" width="14.140625" style="366" customWidth="1"/>
    <col min="11522" max="11523" width="8.85546875" style="366" customWidth="1"/>
    <col min="11524" max="11524" width="2" style="366" customWidth="1"/>
    <col min="11525" max="11525" width="14.85546875" style="366" customWidth="1"/>
    <col min="11526" max="11526" width="2" style="366" customWidth="1"/>
    <col min="11527" max="11527" width="14.85546875" style="366" customWidth="1"/>
    <col min="11528" max="11528" width="2.140625" style="366" customWidth="1"/>
    <col min="11529" max="11529" width="14.85546875" style="366" customWidth="1"/>
    <col min="11530" max="11530" width="2.140625" style="366" customWidth="1"/>
    <col min="11531" max="11531" width="14.85546875" style="366" customWidth="1"/>
    <col min="11532" max="11533" width="3.5703125" style="366" customWidth="1"/>
    <col min="11534" max="11534" width="12.42578125" style="366" customWidth="1"/>
    <col min="11535" max="11535" width="2.140625" style="366" customWidth="1"/>
    <col min="11536" max="11536" width="12.5703125" style="366" customWidth="1"/>
    <col min="11537" max="11537" width="2.140625" style="366" customWidth="1"/>
    <col min="11538" max="11538" width="12.5703125" style="366" customWidth="1"/>
    <col min="11539" max="11539" width="2.140625" style="366" customWidth="1"/>
    <col min="11540" max="11540" width="12.5703125" style="366" customWidth="1"/>
    <col min="11541" max="11541" width="2" style="366" customWidth="1"/>
    <col min="11542" max="11542" width="11.85546875" style="366" customWidth="1"/>
    <col min="11543" max="11543" width="11.42578125" style="366" customWidth="1"/>
    <col min="11544" max="11544" width="1.85546875" style="366" customWidth="1"/>
    <col min="11545" max="11545" width="11.5703125" style="366" customWidth="1"/>
    <col min="11546" max="11546" width="2.140625" style="366" customWidth="1"/>
    <col min="11547" max="11547" width="11.42578125" style="366" customWidth="1"/>
    <col min="11548" max="11548" width="0.5703125" style="366" customWidth="1"/>
    <col min="11549" max="11549" width="2.42578125" style="366" customWidth="1"/>
    <col min="11550" max="11550" width="10.5703125" style="366" customWidth="1"/>
    <col min="11551" max="11551" width="11.140625" style="366" customWidth="1"/>
    <col min="11552" max="11552" width="2.140625" style="366" customWidth="1"/>
    <col min="11553" max="11553" width="11.140625" style="366" customWidth="1"/>
    <col min="11554" max="11554" width="2.140625" style="366" customWidth="1"/>
    <col min="11555" max="11555" width="12.42578125" style="366" customWidth="1"/>
    <col min="11556" max="11774" width="8.7109375" style="366"/>
    <col min="11775" max="11775" width="51" style="366" customWidth="1"/>
    <col min="11776" max="11776" width="2.140625" style="366" customWidth="1"/>
    <col min="11777" max="11777" width="14.140625" style="366" customWidth="1"/>
    <col min="11778" max="11779" width="8.85546875" style="366" customWidth="1"/>
    <col min="11780" max="11780" width="2" style="366" customWidth="1"/>
    <col min="11781" max="11781" width="14.85546875" style="366" customWidth="1"/>
    <col min="11782" max="11782" width="2" style="366" customWidth="1"/>
    <col min="11783" max="11783" width="14.85546875" style="366" customWidth="1"/>
    <col min="11784" max="11784" width="2.140625" style="366" customWidth="1"/>
    <col min="11785" max="11785" width="14.85546875" style="366" customWidth="1"/>
    <col min="11786" max="11786" width="2.140625" style="366" customWidth="1"/>
    <col min="11787" max="11787" width="14.85546875" style="366" customWidth="1"/>
    <col min="11788" max="11789" width="3.5703125" style="366" customWidth="1"/>
    <col min="11790" max="11790" width="12.42578125" style="366" customWidth="1"/>
    <col min="11791" max="11791" width="2.140625" style="366" customWidth="1"/>
    <col min="11792" max="11792" width="12.5703125" style="366" customWidth="1"/>
    <col min="11793" max="11793" width="2.140625" style="366" customWidth="1"/>
    <col min="11794" max="11794" width="12.5703125" style="366" customWidth="1"/>
    <col min="11795" max="11795" width="2.140625" style="366" customWidth="1"/>
    <col min="11796" max="11796" width="12.5703125" style="366" customWidth="1"/>
    <col min="11797" max="11797" width="2" style="366" customWidth="1"/>
    <col min="11798" max="11798" width="11.85546875" style="366" customWidth="1"/>
    <col min="11799" max="11799" width="11.42578125" style="366" customWidth="1"/>
    <col min="11800" max="11800" width="1.85546875" style="366" customWidth="1"/>
    <col min="11801" max="11801" width="11.5703125" style="366" customWidth="1"/>
    <col min="11802" max="11802" width="2.140625" style="366" customWidth="1"/>
    <col min="11803" max="11803" width="11.42578125" style="366" customWidth="1"/>
    <col min="11804" max="11804" width="0.5703125" style="366" customWidth="1"/>
    <col min="11805" max="11805" width="2.42578125" style="366" customWidth="1"/>
    <col min="11806" max="11806" width="10.5703125" style="366" customWidth="1"/>
    <col min="11807" max="11807" width="11.140625" style="366" customWidth="1"/>
    <col min="11808" max="11808" width="2.140625" style="366" customWidth="1"/>
    <col min="11809" max="11809" width="11.140625" style="366" customWidth="1"/>
    <col min="11810" max="11810" width="2.140625" style="366" customWidth="1"/>
    <col min="11811" max="11811" width="12.42578125" style="366" customWidth="1"/>
    <col min="11812" max="12030" width="8.7109375" style="366"/>
    <col min="12031" max="12031" width="51" style="366" customWidth="1"/>
    <col min="12032" max="12032" width="2.140625" style="366" customWidth="1"/>
    <col min="12033" max="12033" width="14.140625" style="366" customWidth="1"/>
    <col min="12034" max="12035" width="8.85546875" style="366" customWidth="1"/>
    <col min="12036" max="12036" width="2" style="366" customWidth="1"/>
    <col min="12037" max="12037" width="14.85546875" style="366" customWidth="1"/>
    <col min="12038" max="12038" width="2" style="366" customWidth="1"/>
    <col min="12039" max="12039" width="14.85546875" style="366" customWidth="1"/>
    <col min="12040" max="12040" width="2.140625" style="366" customWidth="1"/>
    <col min="12041" max="12041" width="14.85546875" style="366" customWidth="1"/>
    <col min="12042" max="12042" width="2.140625" style="366" customWidth="1"/>
    <col min="12043" max="12043" width="14.85546875" style="366" customWidth="1"/>
    <col min="12044" max="12045" width="3.5703125" style="366" customWidth="1"/>
    <col min="12046" max="12046" width="12.42578125" style="366" customWidth="1"/>
    <col min="12047" max="12047" width="2.140625" style="366" customWidth="1"/>
    <col min="12048" max="12048" width="12.5703125" style="366" customWidth="1"/>
    <col min="12049" max="12049" width="2.140625" style="366" customWidth="1"/>
    <col min="12050" max="12050" width="12.5703125" style="366" customWidth="1"/>
    <col min="12051" max="12051" width="2.140625" style="366" customWidth="1"/>
    <col min="12052" max="12052" width="12.5703125" style="366" customWidth="1"/>
    <col min="12053" max="12053" width="2" style="366" customWidth="1"/>
    <col min="12054" max="12054" width="11.85546875" style="366" customWidth="1"/>
    <col min="12055" max="12055" width="11.42578125" style="366" customWidth="1"/>
    <col min="12056" max="12056" width="1.85546875" style="366" customWidth="1"/>
    <col min="12057" max="12057" width="11.5703125" style="366" customWidth="1"/>
    <col min="12058" max="12058" width="2.140625" style="366" customWidth="1"/>
    <col min="12059" max="12059" width="11.42578125" style="366" customWidth="1"/>
    <col min="12060" max="12060" width="0.5703125" style="366" customWidth="1"/>
    <col min="12061" max="12061" width="2.42578125" style="366" customWidth="1"/>
    <col min="12062" max="12062" width="10.5703125" style="366" customWidth="1"/>
    <col min="12063" max="12063" width="11.140625" style="366" customWidth="1"/>
    <col min="12064" max="12064" width="2.140625" style="366" customWidth="1"/>
    <col min="12065" max="12065" width="11.140625" style="366" customWidth="1"/>
    <col min="12066" max="12066" width="2.140625" style="366" customWidth="1"/>
    <col min="12067" max="12067" width="12.42578125" style="366" customWidth="1"/>
    <col min="12068" max="12286" width="8.7109375" style="366"/>
    <col min="12287" max="12287" width="51" style="366" customWidth="1"/>
    <col min="12288" max="12288" width="2.140625" style="366" customWidth="1"/>
    <col min="12289" max="12289" width="14.140625" style="366" customWidth="1"/>
    <col min="12290" max="12291" width="8.85546875" style="366" customWidth="1"/>
    <col min="12292" max="12292" width="2" style="366" customWidth="1"/>
    <col min="12293" max="12293" width="14.85546875" style="366" customWidth="1"/>
    <col min="12294" max="12294" width="2" style="366" customWidth="1"/>
    <col min="12295" max="12295" width="14.85546875" style="366" customWidth="1"/>
    <col min="12296" max="12296" width="2.140625" style="366" customWidth="1"/>
    <col min="12297" max="12297" width="14.85546875" style="366" customWidth="1"/>
    <col min="12298" max="12298" width="2.140625" style="366" customWidth="1"/>
    <col min="12299" max="12299" width="14.85546875" style="366" customWidth="1"/>
    <col min="12300" max="12301" width="3.5703125" style="366" customWidth="1"/>
    <col min="12302" max="12302" width="12.42578125" style="366" customWidth="1"/>
    <col min="12303" max="12303" width="2.140625" style="366" customWidth="1"/>
    <col min="12304" max="12304" width="12.5703125" style="366" customWidth="1"/>
    <col min="12305" max="12305" width="2.140625" style="366" customWidth="1"/>
    <col min="12306" max="12306" width="12.5703125" style="366" customWidth="1"/>
    <col min="12307" max="12307" width="2.140625" style="366" customWidth="1"/>
    <col min="12308" max="12308" width="12.5703125" style="366" customWidth="1"/>
    <col min="12309" max="12309" width="2" style="366" customWidth="1"/>
    <col min="12310" max="12310" width="11.85546875" style="366" customWidth="1"/>
    <col min="12311" max="12311" width="11.42578125" style="366" customWidth="1"/>
    <col min="12312" max="12312" width="1.85546875" style="366" customWidth="1"/>
    <col min="12313" max="12313" width="11.5703125" style="366" customWidth="1"/>
    <col min="12314" max="12314" width="2.140625" style="366" customWidth="1"/>
    <col min="12315" max="12315" width="11.42578125" style="366" customWidth="1"/>
    <col min="12316" max="12316" width="0.5703125" style="366" customWidth="1"/>
    <col min="12317" max="12317" width="2.42578125" style="366" customWidth="1"/>
    <col min="12318" max="12318" width="10.5703125" style="366" customWidth="1"/>
    <col min="12319" max="12319" width="11.140625" style="366" customWidth="1"/>
    <col min="12320" max="12320" width="2.140625" style="366" customWidth="1"/>
    <col min="12321" max="12321" width="11.140625" style="366" customWidth="1"/>
    <col min="12322" max="12322" width="2.140625" style="366" customWidth="1"/>
    <col min="12323" max="12323" width="12.42578125" style="366" customWidth="1"/>
    <col min="12324" max="12542" width="8.7109375" style="366"/>
    <col min="12543" max="12543" width="51" style="366" customWidth="1"/>
    <col min="12544" max="12544" width="2.140625" style="366" customWidth="1"/>
    <col min="12545" max="12545" width="14.140625" style="366" customWidth="1"/>
    <col min="12546" max="12547" width="8.85546875" style="366" customWidth="1"/>
    <col min="12548" max="12548" width="2" style="366" customWidth="1"/>
    <col min="12549" max="12549" width="14.85546875" style="366" customWidth="1"/>
    <col min="12550" max="12550" width="2" style="366" customWidth="1"/>
    <col min="12551" max="12551" width="14.85546875" style="366" customWidth="1"/>
    <col min="12552" max="12552" width="2.140625" style="366" customWidth="1"/>
    <col min="12553" max="12553" width="14.85546875" style="366" customWidth="1"/>
    <col min="12554" max="12554" width="2.140625" style="366" customWidth="1"/>
    <col min="12555" max="12555" width="14.85546875" style="366" customWidth="1"/>
    <col min="12556" max="12557" width="3.5703125" style="366" customWidth="1"/>
    <col min="12558" max="12558" width="12.42578125" style="366" customWidth="1"/>
    <col min="12559" max="12559" width="2.140625" style="366" customWidth="1"/>
    <col min="12560" max="12560" width="12.5703125" style="366" customWidth="1"/>
    <col min="12561" max="12561" width="2.140625" style="366" customWidth="1"/>
    <col min="12562" max="12562" width="12.5703125" style="366" customWidth="1"/>
    <col min="12563" max="12563" width="2.140625" style="366" customWidth="1"/>
    <col min="12564" max="12564" width="12.5703125" style="366" customWidth="1"/>
    <col min="12565" max="12565" width="2" style="366" customWidth="1"/>
    <col min="12566" max="12566" width="11.85546875" style="366" customWidth="1"/>
    <col min="12567" max="12567" width="11.42578125" style="366" customWidth="1"/>
    <col min="12568" max="12568" width="1.85546875" style="366" customWidth="1"/>
    <col min="12569" max="12569" width="11.5703125" style="366" customWidth="1"/>
    <col min="12570" max="12570" width="2.140625" style="366" customWidth="1"/>
    <col min="12571" max="12571" width="11.42578125" style="366" customWidth="1"/>
    <col min="12572" max="12572" width="0.5703125" style="366" customWidth="1"/>
    <col min="12573" max="12573" width="2.42578125" style="366" customWidth="1"/>
    <col min="12574" max="12574" width="10.5703125" style="366" customWidth="1"/>
    <col min="12575" max="12575" width="11.140625" style="366" customWidth="1"/>
    <col min="12576" max="12576" width="2.140625" style="366" customWidth="1"/>
    <col min="12577" max="12577" width="11.140625" style="366" customWidth="1"/>
    <col min="12578" max="12578" width="2.140625" style="366" customWidth="1"/>
    <col min="12579" max="12579" width="12.42578125" style="366" customWidth="1"/>
    <col min="12580" max="12798" width="8.7109375" style="366"/>
    <col min="12799" max="12799" width="51" style="366" customWidth="1"/>
    <col min="12800" max="12800" width="2.140625" style="366" customWidth="1"/>
    <col min="12801" max="12801" width="14.140625" style="366" customWidth="1"/>
    <col min="12802" max="12803" width="8.85546875" style="366" customWidth="1"/>
    <col min="12804" max="12804" width="2" style="366" customWidth="1"/>
    <col min="12805" max="12805" width="14.85546875" style="366" customWidth="1"/>
    <col min="12806" max="12806" width="2" style="366" customWidth="1"/>
    <col min="12807" max="12807" width="14.85546875" style="366" customWidth="1"/>
    <col min="12808" max="12808" width="2.140625" style="366" customWidth="1"/>
    <col min="12809" max="12809" width="14.85546875" style="366" customWidth="1"/>
    <col min="12810" max="12810" width="2.140625" style="366" customWidth="1"/>
    <col min="12811" max="12811" width="14.85546875" style="366" customWidth="1"/>
    <col min="12812" max="12813" width="3.5703125" style="366" customWidth="1"/>
    <col min="12814" max="12814" width="12.42578125" style="366" customWidth="1"/>
    <col min="12815" max="12815" width="2.140625" style="366" customWidth="1"/>
    <col min="12816" max="12816" width="12.5703125" style="366" customWidth="1"/>
    <col min="12817" max="12817" width="2.140625" style="366" customWidth="1"/>
    <col min="12818" max="12818" width="12.5703125" style="366" customWidth="1"/>
    <col min="12819" max="12819" width="2.140625" style="366" customWidth="1"/>
    <col min="12820" max="12820" width="12.5703125" style="366" customWidth="1"/>
    <col min="12821" max="12821" width="2" style="366" customWidth="1"/>
    <col min="12822" max="12822" width="11.85546875" style="366" customWidth="1"/>
    <col min="12823" max="12823" width="11.42578125" style="366" customWidth="1"/>
    <col min="12824" max="12824" width="1.85546875" style="366" customWidth="1"/>
    <col min="12825" max="12825" width="11.5703125" style="366" customWidth="1"/>
    <col min="12826" max="12826" width="2.140625" style="366" customWidth="1"/>
    <col min="12827" max="12827" width="11.42578125" style="366" customWidth="1"/>
    <col min="12828" max="12828" width="0.5703125" style="366" customWidth="1"/>
    <col min="12829" max="12829" width="2.42578125" style="366" customWidth="1"/>
    <col min="12830" max="12830" width="10.5703125" style="366" customWidth="1"/>
    <col min="12831" max="12831" width="11.140625" style="366" customWidth="1"/>
    <col min="12832" max="12832" width="2.140625" style="366" customWidth="1"/>
    <col min="12833" max="12833" width="11.140625" style="366" customWidth="1"/>
    <col min="12834" max="12834" width="2.140625" style="366" customWidth="1"/>
    <col min="12835" max="12835" width="12.42578125" style="366" customWidth="1"/>
    <col min="12836" max="13054" width="8.7109375" style="366"/>
    <col min="13055" max="13055" width="51" style="366" customWidth="1"/>
    <col min="13056" max="13056" width="2.140625" style="366" customWidth="1"/>
    <col min="13057" max="13057" width="14.140625" style="366" customWidth="1"/>
    <col min="13058" max="13059" width="8.85546875" style="366" customWidth="1"/>
    <col min="13060" max="13060" width="2" style="366" customWidth="1"/>
    <col min="13061" max="13061" width="14.85546875" style="366" customWidth="1"/>
    <col min="13062" max="13062" width="2" style="366" customWidth="1"/>
    <col min="13063" max="13063" width="14.85546875" style="366" customWidth="1"/>
    <col min="13064" max="13064" width="2.140625" style="366" customWidth="1"/>
    <col min="13065" max="13065" width="14.85546875" style="366" customWidth="1"/>
    <col min="13066" max="13066" width="2.140625" style="366" customWidth="1"/>
    <col min="13067" max="13067" width="14.85546875" style="366" customWidth="1"/>
    <col min="13068" max="13069" width="3.5703125" style="366" customWidth="1"/>
    <col min="13070" max="13070" width="12.42578125" style="366" customWidth="1"/>
    <col min="13071" max="13071" width="2.140625" style="366" customWidth="1"/>
    <col min="13072" max="13072" width="12.5703125" style="366" customWidth="1"/>
    <col min="13073" max="13073" width="2.140625" style="366" customWidth="1"/>
    <col min="13074" max="13074" width="12.5703125" style="366" customWidth="1"/>
    <col min="13075" max="13075" width="2.140625" style="366" customWidth="1"/>
    <col min="13076" max="13076" width="12.5703125" style="366" customWidth="1"/>
    <col min="13077" max="13077" width="2" style="366" customWidth="1"/>
    <col min="13078" max="13078" width="11.85546875" style="366" customWidth="1"/>
    <col min="13079" max="13079" width="11.42578125" style="366" customWidth="1"/>
    <col min="13080" max="13080" width="1.85546875" style="366" customWidth="1"/>
    <col min="13081" max="13081" width="11.5703125" style="366" customWidth="1"/>
    <col min="13082" max="13082" width="2.140625" style="366" customWidth="1"/>
    <col min="13083" max="13083" width="11.42578125" style="366" customWidth="1"/>
    <col min="13084" max="13084" width="0.5703125" style="366" customWidth="1"/>
    <col min="13085" max="13085" width="2.42578125" style="366" customWidth="1"/>
    <col min="13086" max="13086" width="10.5703125" style="366" customWidth="1"/>
    <col min="13087" max="13087" width="11.140625" style="366" customWidth="1"/>
    <col min="13088" max="13088" width="2.140625" style="366" customWidth="1"/>
    <col min="13089" max="13089" width="11.140625" style="366" customWidth="1"/>
    <col min="13090" max="13090" width="2.140625" style="366" customWidth="1"/>
    <col min="13091" max="13091" width="12.42578125" style="366" customWidth="1"/>
    <col min="13092" max="13310" width="8.7109375" style="366"/>
    <col min="13311" max="13311" width="51" style="366" customWidth="1"/>
    <col min="13312" max="13312" width="2.140625" style="366" customWidth="1"/>
    <col min="13313" max="13313" width="14.140625" style="366" customWidth="1"/>
    <col min="13314" max="13315" width="8.85546875" style="366" customWidth="1"/>
    <col min="13316" max="13316" width="2" style="366" customWidth="1"/>
    <col min="13317" max="13317" width="14.85546875" style="366" customWidth="1"/>
    <col min="13318" max="13318" width="2" style="366" customWidth="1"/>
    <col min="13319" max="13319" width="14.85546875" style="366" customWidth="1"/>
    <col min="13320" max="13320" width="2.140625" style="366" customWidth="1"/>
    <col min="13321" max="13321" width="14.85546875" style="366" customWidth="1"/>
    <col min="13322" max="13322" width="2.140625" style="366" customWidth="1"/>
    <col min="13323" max="13323" width="14.85546875" style="366" customWidth="1"/>
    <col min="13324" max="13325" width="3.5703125" style="366" customWidth="1"/>
    <col min="13326" max="13326" width="12.42578125" style="366" customWidth="1"/>
    <col min="13327" max="13327" width="2.140625" style="366" customWidth="1"/>
    <col min="13328" max="13328" width="12.5703125" style="366" customWidth="1"/>
    <col min="13329" max="13329" width="2.140625" style="366" customWidth="1"/>
    <col min="13330" max="13330" width="12.5703125" style="366" customWidth="1"/>
    <col min="13331" max="13331" width="2.140625" style="366" customWidth="1"/>
    <col min="13332" max="13332" width="12.5703125" style="366" customWidth="1"/>
    <col min="13333" max="13333" width="2" style="366" customWidth="1"/>
    <col min="13334" max="13334" width="11.85546875" style="366" customWidth="1"/>
    <col min="13335" max="13335" width="11.42578125" style="366" customWidth="1"/>
    <col min="13336" max="13336" width="1.85546875" style="366" customWidth="1"/>
    <col min="13337" max="13337" width="11.5703125" style="366" customWidth="1"/>
    <col min="13338" max="13338" width="2.140625" style="366" customWidth="1"/>
    <col min="13339" max="13339" width="11.42578125" style="366" customWidth="1"/>
    <col min="13340" max="13340" width="0.5703125" style="366" customWidth="1"/>
    <col min="13341" max="13341" width="2.42578125" style="366" customWidth="1"/>
    <col min="13342" max="13342" width="10.5703125" style="366" customWidth="1"/>
    <col min="13343" max="13343" width="11.140625" style="366" customWidth="1"/>
    <col min="13344" max="13344" width="2.140625" style="366" customWidth="1"/>
    <col min="13345" max="13345" width="11.140625" style="366" customWidth="1"/>
    <col min="13346" max="13346" width="2.140625" style="366" customWidth="1"/>
    <col min="13347" max="13347" width="12.42578125" style="366" customWidth="1"/>
    <col min="13348" max="13566" width="8.7109375" style="366"/>
    <col min="13567" max="13567" width="51" style="366" customWidth="1"/>
    <col min="13568" max="13568" width="2.140625" style="366" customWidth="1"/>
    <col min="13569" max="13569" width="14.140625" style="366" customWidth="1"/>
    <col min="13570" max="13571" width="8.85546875" style="366" customWidth="1"/>
    <col min="13572" max="13572" width="2" style="366" customWidth="1"/>
    <col min="13573" max="13573" width="14.85546875" style="366" customWidth="1"/>
    <col min="13574" max="13574" width="2" style="366" customWidth="1"/>
    <col min="13575" max="13575" width="14.85546875" style="366" customWidth="1"/>
    <col min="13576" max="13576" width="2.140625" style="366" customWidth="1"/>
    <col min="13577" max="13577" width="14.85546875" style="366" customWidth="1"/>
    <col min="13578" max="13578" width="2.140625" style="366" customWidth="1"/>
    <col min="13579" max="13579" width="14.85546875" style="366" customWidth="1"/>
    <col min="13580" max="13581" width="3.5703125" style="366" customWidth="1"/>
    <col min="13582" max="13582" width="12.42578125" style="366" customWidth="1"/>
    <col min="13583" max="13583" width="2.140625" style="366" customWidth="1"/>
    <col min="13584" max="13584" width="12.5703125" style="366" customWidth="1"/>
    <col min="13585" max="13585" width="2.140625" style="366" customWidth="1"/>
    <col min="13586" max="13586" width="12.5703125" style="366" customWidth="1"/>
    <col min="13587" max="13587" width="2.140625" style="366" customWidth="1"/>
    <col min="13588" max="13588" width="12.5703125" style="366" customWidth="1"/>
    <col min="13589" max="13589" width="2" style="366" customWidth="1"/>
    <col min="13590" max="13590" width="11.85546875" style="366" customWidth="1"/>
    <col min="13591" max="13591" width="11.42578125" style="366" customWidth="1"/>
    <col min="13592" max="13592" width="1.85546875" style="366" customWidth="1"/>
    <col min="13593" max="13593" width="11.5703125" style="366" customWidth="1"/>
    <col min="13594" max="13594" width="2.140625" style="366" customWidth="1"/>
    <col min="13595" max="13595" width="11.42578125" style="366" customWidth="1"/>
    <col min="13596" max="13596" width="0.5703125" style="366" customWidth="1"/>
    <col min="13597" max="13597" width="2.42578125" style="366" customWidth="1"/>
    <col min="13598" max="13598" width="10.5703125" style="366" customWidth="1"/>
    <col min="13599" max="13599" width="11.140625" style="366" customWidth="1"/>
    <col min="13600" max="13600" width="2.140625" style="366" customWidth="1"/>
    <col min="13601" max="13601" width="11.140625" style="366" customWidth="1"/>
    <col min="13602" max="13602" width="2.140625" style="366" customWidth="1"/>
    <col min="13603" max="13603" width="12.42578125" style="366" customWidth="1"/>
    <col min="13604" max="13822" width="8.7109375" style="366"/>
    <col min="13823" max="13823" width="51" style="366" customWidth="1"/>
    <col min="13824" max="13824" width="2.140625" style="366" customWidth="1"/>
    <col min="13825" max="13825" width="14.140625" style="366" customWidth="1"/>
    <col min="13826" max="13827" width="8.85546875" style="366" customWidth="1"/>
    <col min="13828" max="13828" width="2" style="366" customWidth="1"/>
    <col min="13829" max="13829" width="14.85546875" style="366" customWidth="1"/>
    <col min="13830" max="13830" width="2" style="366" customWidth="1"/>
    <col min="13831" max="13831" width="14.85546875" style="366" customWidth="1"/>
    <col min="13832" max="13832" width="2.140625" style="366" customWidth="1"/>
    <col min="13833" max="13833" width="14.85546875" style="366" customWidth="1"/>
    <col min="13834" max="13834" width="2.140625" style="366" customWidth="1"/>
    <col min="13835" max="13835" width="14.85546875" style="366" customWidth="1"/>
    <col min="13836" max="13837" width="3.5703125" style="366" customWidth="1"/>
    <col min="13838" max="13838" width="12.42578125" style="366" customWidth="1"/>
    <col min="13839" max="13839" width="2.140625" style="366" customWidth="1"/>
    <col min="13840" max="13840" width="12.5703125" style="366" customWidth="1"/>
    <col min="13841" max="13841" width="2.140625" style="366" customWidth="1"/>
    <col min="13842" max="13842" width="12.5703125" style="366" customWidth="1"/>
    <col min="13843" max="13843" width="2.140625" style="366" customWidth="1"/>
    <col min="13844" max="13844" width="12.5703125" style="366" customWidth="1"/>
    <col min="13845" max="13845" width="2" style="366" customWidth="1"/>
    <col min="13846" max="13846" width="11.85546875" style="366" customWidth="1"/>
    <col min="13847" max="13847" width="11.42578125" style="366" customWidth="1"/>
    <col min="13848" max="13848" width="1.85546875" style="366" customWidth="1"/>
    <col min="13849" max="13849" width="11.5703125" style="366" customWidth="1"/>
    <col min="13850" max="13850" width="2.140625" style="366" customWidth="1"/>
    <col min="13851" max="13851" width="11.42578125" style="366" customWidth="1"/>
    <col min="13852" max="13852" width="0.5703125" style="366" customWidth="1"/>
    <col min="13853" max="13853" width="2.42578125" style="366" customWidth="1"/>
    <col min="13854" max="13854" width="10.5703125" style="366" customWidth="1"/>
    <col min="13855" max="13855" width="11.140625" style="366" customWidth="1"/>
    <col min="13856" max="13856" width="2.140625" style="366" customWidth="1"/>
    <col min="13857" max="13857" width="11.140625" style="366" customWidth="1"/>
    <col min="13858" max="13858" width="2.140625" style="366" customWidth="1"/>
    <col min="13859" max="13859" width="12.42578125" style="366" customWidth="1"/>
    <col min="13860" max="14078" width="8.7109375" style="366"/>
    <col min="14079" max="14079" width="51" style="366" customWidth="1"/>
    <col min="14080" max="14080" width="2.140625" style="366" customWidth="1"/>
    <col min="14081" max="14081" width="14.140625" style="366" customWidth="1"/>
    <col min="14082" max="14083" width="8.85546875" style="366" customWidth="1"/>
    <col min="14084" max="14084" width="2" style="366" customWidth="1"/>
    <col min="14085" max="14085" width="14.85546875" style="366" customWidth="1"/>
    <col min="14086" max="14086" width="2" style="366" customWidth="1"/>
    <col min="14087" max="14087" width="14.85546875" style="366" customWidth="1"/>
    <col min="14088" max="14088" width="2.140625" style="366" customWidth="1"/>
    <col min="14089" max="14089" width="14.85546875" style="366" customWidth="1"/>
    <col min="14090" max="14090" width="2.140625" style="366" customWidth="1"/>
    <col min="14091" max="14091" width="14.85546875" style="366" customWidth="1"/>
    <col min="14092" max="14093" width="3.5703125" style="366" customWidth="1"/>
    <col min="14094" max="14094" width="12.42578125" style="366" customWidth="1"/>
    <col min="14095" max="14095" width="2.140625" style="366" customWidth="1"/>
    <col min="14096" max="14096" width="12.5703125" style="366" customWidth="1"/>
    <col min="14097" max="14097" width="2.140625" style="366" customWidth="1"/>
    <col min="14098" max="14098" width="12.5703125" style="366" customWidth="1"/>
    <col min="14099" max="14099" width="2.140625" style="366" customWidth="1"/>
    <col min="14100" max="14100" width="12.5703125" style="366" customWidth="1"/>
    <col min="14101" max="14101" width="2" style="366" customWidth="1"/>
    <col min="14102" max="14102" width="11.85546875" style="366" customWidth="1"/>
    <col min="14103" max="14103" width="11.42578125" style="366" customWidth="1"/>
    <col min="14104" max="14104" width="1.85546875" style="366" customWidth="1"/>
    <col min="14105" max="14105" width="11.5703125" style="366" customWidth="1"/>
    <col min="14106" max="14106" width="2.140625" style="366" customWidth="1"/>
    <col min="14107" max="14107" width="11.42578125" style="366" customWidth="1"/>
    <col min="14108" max="14108" width="0.5703125" style="366" customWidth="1"/>
    <col min="14109" max="14109" width="2.42578125" style="366" customWidth="1"/>
    <col min="14110" max="14110" width="10.5703125" style="366" customWidth="1"/>
    <col min="14111" max="14111" width="11.140625" style="366" customWidth="1"/>
    <col min="14112" max="14112" width="2.140625" style="366" customWidth="1"/>
    <col min="14113" max="14113" width="11.140625" style="366" customWidth="1"/>
    <col min="14114" max="14114" width="2.140625" style="366" customWidth="1"/>
    <col min="14115" max="14115" width="12.42578125" style="366" customWidth="1"/>
    <col min="14116" max="14334" width="8.7109375" style="366"/>
    <col min="14335" max="14335" width="51" style="366" customWidth="1"/>
    <col min="14336" max="14336" width="2.140625" style="366" customWidth="1"/>
    <col min="14337" max="14337" width="14.140625" style="366" customWidth="1"/>
    <col min="14338" max="14339" width="8.85546875" style="366" customWidth="1"/>
    <col min="14340" max="14340" width="2" style="366" customWidth="1"/>
    <col min="14341" max="14341" width="14.85546875" style="366" customWidth="1"/>
    <col min="14342" max="14342" width="2" style="366" customWidth="1"/>
    <col min="14343" max="14343" width="14.85546875" style="366" customWidth="1"/>
    <col min="14344" max="14344" width="2.140625" style="366" customWidth="1"/>
    <col min="14345" max="14345" width="14.85546875" style="366" customWidth="1"/>
    <col min="14346" max="14346" width="2.140625" style="366" customWidth="1"/>
    <col min="14347" max="14347" width="14.85546875" style="366" customWidth="1"/>
    <col min="14348" max="14349" width="3.5703125" style="366" customWidth="1"/>
    <col min="14350" max="14350" width="12.42578125" style="366" customWidth="1"/>
    <col min="14351" max="14351" width="2.140625" style="366" customWidth="1"/>
    <col min="14352" max="14352" width="12.5703125" style="366" customWidth="1"/>
    <col min="14353" max="14353" width="2.140625" style="366" customWidth="1"/>
    <col min="14354" max="14354" width="12.5703125" style="366" customWidth="1"/>
    <col min="14355" max="14355" width="2.140625" style="366" customWidth="1"/>
    <col min="14356" max="14356" width="12.5703125" style="366" customWidth="1"/>
    <col min="14357" max="14357" width="2" style="366" customWidth="1"/>
    <col min="14358" max="14358" width="11.85546875" style="366" customWidth="1"/>
    <col min="14359" max="14359" width="11.42578125" style="366" customWidth="1"/>
    <col min="14360" max="14360" width="1.85546875" style="366" customWidth="1"/>
    <col min="14361" max="14361" width="11.5703125" style="366" customWidth="1"/>
    <col min="14362" max="14362" width="2.140625" style="366" customWidth="1"/>
    <col min="14363" max="14363" width="11.42578125" style="366" customWidth="1"/>
    <col min="14364" max="14364" width="0.5703125" style="366" customWidth="1"/>
    <col min="14365" max="14365" width="2.42578125" style="366" customWidth="1"/>
    <col min="14366" max="14366" width="10.5703125" style="366" customWidth="1"/>
    <col min="14367" max="14367" width="11.140625" style="366" customWidth="1"/>
    <col min="14368" max="14368" width="2.140625" style="366" customWidth="1"/>
    <col min="14369" max="14369" width="11.140625" style="366" customWidth="1"/>
    <col min="14370" max="14370" width="2.140625" style="366" customWidth="1"/>
    <col min="14371" max="14371" width="12.42578125" style="366" customWidth="1"/>
    <col min="14372" max="14590" width="8.7109375" style="366"/>
    <col min="14591" max="14591" width="51" style="366" customWidth="1"/>
    <col min="14592" max="14592" width="2.140625" style="366" customWidth="1"/>
    <col min="14593" max="14593" width="14.140625" style="366" customWidth="1"/>
    <col min="14594" max="14595" width="8.85546875" style="366" customWidth="1"/>
    <col min="14596" max="14596" width="2" style="366" customWidth="1"/>
    <col min="14597" max="14597" width="14.85546875" style="366" customWidth="1"/>
    <col min="14598" max="14598" width="2" style="366" customWidth="1"/>
    <col min="14599" max="14599" width="14.85546875" style="366" customWidth="1"/>
    <col min="14600" max="14600" width="2.140625" style="366" customWidth="1"/>
    <col min="14601" max="14601" width="14.85546875" style="366" customWidth="1"/>
    <col min="14602" max="14602" width="2.140625" style="366" customWidth="1"/>
    <col min="14603" max="14603" width="14.85546875" style="366" customWidth="1"/>
    <col min="14604" max="14605" width="3.5703125" style="366" customWidth="1"/>
    <col min="14606" max="14606" width="12.42578125" style="366" customWidth="1"/>
    <col min="14607" max="14607" width="2.140625" style="366" customWidth="1"/>
    <col min="14608" max="14608" width="12.5703125" style="366" customWidth="1"/>
    <col min="14609" max="14609" width="2.140625" style="366" customWidth="1"/>
    <col min="14610" max="14610" width="12.5703125" style="366" customWidth="1"/>
    <col min="14611" max="14611" width="2.140625" style="366" customWidth="1"/>
    <col min="14612" max="14612" width="12.5703125" style="366" customWidth="1"/>
    <col min="14613" max="14613" width="2" style="366" customWidth="1"/>
    <col min="14614" max="14614" width="11.85546875" style="366" customWidth="1"/>
    <col min="14615" max="14615" width="11.42578125" style="366" customWidth="1"/>
    <col min="14616" max="14616" width="1.85546875" style="366" customWidth="1"/>
    <col min="14617" max="14617" width="11.5703125" style="366" customWidth="1"/>
    <col min="14618" max="14618" width="2.140625" style="366" customWidth="1"/>
    <col min="14619" max="14619" width="11.42578125" style="366" customWidth="1"/>
    <col min="14620" max="14620" width="0.5703125" style="366" customWidth="1"/>
    <col min="14621" max="14621" width="2.42578125" style="366" customWidth="1"/>
    <col min="14622" max="14622" width="10.5703125" style="366" customWidth="1"/>
    <col min="14623" max="14623" width="11.140625" style="366" customWidth="1"/>
    <col min="14624" max="14624" width="2.140625" style="366" customWidth="1"/>
    <col min="14625" max="14625" width="11.140625" style="366" customWidth="1"/>
    <col min="14626" max="14626" width="2.140625" style="366" customWidth="1"/>
    <col min="14627" max="14627" width="12.42578125" style="366" customWidth="1"/>
    <col min="14628" max="14846" width="8.7109375" style="366"/>
    <col min="14847" max="14847" width="51" style="366" customWidth="1"/>
    <col min="14848" max="14848" width="2.140625" style="366" customWidth="1"/>
    <col min="14849" max="14849" width="14.140625" style="366" customWidth="1"/>
    <col min="14850" max="14851" width="8.85546875" style="366" customWidth="1"/>
    <col min="14852" max="14852" width="2" style="366" customWidth="1"/>
    <col min="14853" max="14853" width="14.85546875" style="366" customWidth="1"/>
    <col min="14854" max="14854" width="2" style="366" customWidth="1"/>
    <col min="14855" max="14855" width="14.85546875" style="366" customWidth="1"/>
    <col min="14856" max="14856" width="2.140625" style="366" customWidth="1"/>
    <col min="14857" max="14857" width="14.85546875" style="366" customWidth="1"/>
    <col min="14858" max="14858" width="2.140625" style="366" customWidth="1"/>
    <col min="14859" max="14859" width="14.85546875" style="366" customWidth="1"/>
    <col min="14860" max="14861" width="3.5703125" style="366" customWidth="1"/>
    <col min="14862" max="14862" width="12.42578125" style="366" customWidth="1"/>
    <col min="14863" max="14863" width="2.140625" style="366" customWidth="1"/>
    <col min="14864" max="14864" width="12.5703125" style="366" customWidth="1"/>
    <col min="14865" max="14865" width="2.140625" style="366" customWidth="1"/>
    <col min="14866" max="14866" width="12.5703125" style="366" customWidth="1"/>
    <col min="14867" max="14867" width="2.140625" style="366" customWidth="1"/>
    <col min="14868" max="14868" width="12.5703125" style="366" customWidth="1"/>
    <col min="14869" max="14869" width="2" style="366" customWidth="1"/>
    <col min="14870" max="14870" width="11.85546875" style="366" customWidth="1"/>
    <col min="14871" max="14871" width="11.42578125" style="366" customWidth="1"/>
    <col min="14872" max="14872" width="1.85546875" style="366" customWidth="1"/>
    <col min="14873" max="14873" width="11.5703125" style="366" customWidth="1"/>
    <col min="14874" max="14874" width="2.140625" style="366" customWidth="1"/>
    <col min="14875" max="14875" width="11.42578125" style="366" customWidth="1"/>
    <col min="14876" max="14876" width="0.5703125" style="366" customWidth="1"/>
    <col min="14877" max="14877" width="2.42578125" style="366" customWidth="1"/>
    <col min="14878" max="14878" width="10.5703125" style="366" customWidth="1"/>
    <col min="14879" max="14879" width="11.140625" style="366" customWidth="1"/>
    <col min="14880" max="14880" width="2.140625" style="366" customWidth="1"/>
    <col min="14881" max="14881" width="11.140625" style="366" customWidth="1"/>
    <col min="14882" max="14882" width="2.140625" style="366" customWidth="1"/>
    <col min="14883" max="14883" width="12.42578125" style="366" customWidth="1"/>
    <col min="14884" max="15102" width="8.7109375" style="366"/>
    <col min="15103" max="15103" width="51" style="366" customWidth="1"/>
    <col min="15104" max="15104" width="2.140625" style="366" customWidth="1"/>
    <col min="15105" max="15105" width="14.140625" style="366" customWidth="1"/>
    <col min="15106" max="15107" width="8.85546875" style="366" customWidth="1"/>
    <col min="15108" max="15108" width="2" style="366" customWidth="1"/>
    <col min="15109" max="15109" width="14.85546875" style="366" customWidth="1"/>
    <col min="15110" max="15110" width="2" style="366" customWidth="1"/>
    <col min="15111" max="15111" width="14.85546875" style="366" customWidth="1"/>
    <col min="15112" max="15112" width="2.140625" style="366" customWidth="1"/>
    <col min="15113" max="15113" width="14.85546875" style="366" customWidth="1"/>
    <col min="15114" max="15114" width="2.140625" style="366" customWidth="1"/>
    <col min="15115" max="15115" width="14.85546875" style="366" customWidth="1"/>
    <col min="15116" max="15117" width="3.5703125" style="366" customWidth="1"/>
    <col min="15118" max="15118" width="12.42578125" style="366" customWidth="1"/>
    <col min="15119" max="15119" width="2.140625" style="366" customWidth="1"/>
    <col min="15120" max="15120" width="12.5703125" style="366" customWidth="1"/>
    <col min="15121" max="15121" width="2.140625" style="366" customWidth="1"/>
    <col min="15122" max="15122" width="12.5703125" style="366" customWidth="1"/>
    <col min="15123" max="15123" width="2.140625" style="366" customWidth="1"/>
    <col min="15124" max="15124" width="12.5703125" style="366" customWidth="1"/>
    <col min="15125" max="15125" width="2" style="366" customWidth="1"/>
    <col min="15126" max="15126" width="11.85546875" style="366" customWidth="1"/>
    <col min="15127" max="15127" width="11.42578125" style="366" customWidth="1"/>
    <col min="15128" max="15128" width="1.85546875" style="366" customWidth="1"/>
    <col min="15129" max="15129" width="11.5703125" style="366" customWidth="1"/>
    <col min="15130" max="15130" width="2.140625" style="366" customWidth="1"/>
    <col min="15131" max="15131" width="11.42578125" style="366" customWidth="1"/>
    <col min="15132" max="15132" width="0.5703125" style="366" customWidth="1"/>
    <col min="15133" max="15133" width="2.42578125" style="366" customWidth="1"/>
    <col min="15134" max="15134" width="10.5703125" style="366" customWidth="1"/>
    <col min="15135" max="15135" width="11.140625" style="366" customWidth="1"/>
    <col min="15136" max="15136" width="2.140625" style="366" customWidth="1"/>
    <col min="15137" max="15137" width="11.140625" style="366" customWidth="1"/>
    <col min="15138" max="15138" width="2.140625" style="366" customWidth="1"/>
    <col min="15139" max="15139" width="12.42578125" style="366" customWidth="1"/>
    <col min="15140" max="15358" width="8.7109375" style="366"/>
    <col min="15359" max="15359" width="51" style="366" customWidth="1"/>
    <col min="15360" max="15360" width="2.140625" style="366" customWidth="1"/>
    <col min="15361" max="15361" width="14.140625" style="366" customWidth="1"/>
    <col min="15362" max="15363" width="8.85546875" style="366" customWidth="1"/>
    <col min="15364" max="15364" width="2" style="366" customWidth="1"/>
    <col min="15365" max="15365" width="14.85546875" style="366" customWidth="1"/>
    <col min="15366" max="15366" width="2" style="366" customWidth="1"/>
    <col min="15367" max="15367" width="14.85546875" style="366" customWidth="1"/>
    <col min="15368" max="15368" width="2.140625" style="366" customWidth="1"/>
    <col min="15369" max="15369" width="14.85546875" style="366" customWidth="1"/>
    <col min="15370" max="15370" width="2.140625" style="366" customWidth="1"/>
    <col min="15371" max="15371" width="14.85546875" style="366" customWidth="1"/>
    <col min="15372" max="15373" width="3.5703125" style="366" customWidth="1"/>
    <col min="15374" max="15374" width="12.42578125" style="366" customWidth="1"/>
    <col min="15375" max="15375" width="2.140625" style="366" customWidth="1"/>
    <col min="15376" max="15376" width="12.5703125" style="366" customWidth="1"/>
    <col min="15377" max="15377" width="2.140625" style="366" customWidth="1"/>
    <col min="15378" max="15378" width="12.5703125" style="366" customWidth="1"/>
    <col min="15379" max="15379" width="2.140625" style="366" customWidth="1"/>
    <col min="15380" max="15380" width="12.5703125" style="366" customWidth="1"/>
    <col min="15381" max="15381" width="2" style="366" customWidth="1"/>
    <col min="15382" max="15382" width="11.85546875" style="366" customWidth="1"/>
    <col min="15383" max="15383" width="11.42578125" style="366" customWidth="1"/>
    <col min="15384" max="15384" width="1.85546875" style="366" customWidth="1"/>
    <col min="15385" max="15385" width="11.5703125" style="366" customWidth="1"/>
    <col min="15386" max="15386" width="2.140625" style="366" customWidth="1"/>
    <col min="15387" max="15387" width="11.42578125" style="366" customWidth="1"/>
    <col min="15388" max="15388" width="0.5703125" style="366" customWidth="1"/>
    <col min="15389" max="15389" width="2.42578125" style="366" customWidth="1"/>
    <col min="15390" max="15390" width="10.5703125" style="366" customWidth="1"/>
    <col min="15391" max="15391" width="11.140625" style="366" customWidth="1"/>
    <col min="15392" max="15392" width="2.140625" style="366" customWidth="1"/>
    <col min="15393" max="15393" width="11.140625" style="366" customWidth="1"/>
    <col min="15394" max="15394" width="2.140625" style="366" customWidth="1"/>
    <col min="15395" max="15395" width="12.42578125" style="366" customWidth="1"/>
    <col min="15396" max="15614" width="8.7109375" style="366"/>
    <col min="15615" max="15615" width="51" style="366" customWidth="1"/>
    <col min="15616" max="15616" width="2.140625" style="366" customWidth="1"/>
    <col min="15617" max="15617" width="14.140625" style="366" customWidth="1"/>
    <col min="15618" max="15619" width="8.85546875" style="366" customWidth="1"/>
    <col min="15620" max="15620" width="2" style="366" customWidth="1"/>
    <col min="15621" max="15621" width="14.85546875" style="366" customWidth="1"/>
    <col min="15622" max="15622" width="2" style="366" customWidth="1"/>
    <col min="15623" max="15623" width="14.85546875" style="366" customWidth="1"/>
    <col min="15624" max="15624" width="2.140625" style="366" customWidth="1"/>
    <col min="15625" max="15625" width="14.85546875" style="366" customWidth="1"/>
    <col min="15626" max="15626" width="2.140625" style="366" customWidth="1"/>
    <col min="15627" max="15627" width="14.85546875" style="366" customWidth="1"/>
    <col min="15628" max="15629" width="3.5703125" style="366" customWidth="1"/>
    <col min="15630" max="15630" width="12.42578125" style="366" customWidth="1"/>
    <col min="15631" max="15631" width="2.140625" style="366" customWidth="1"/>
    <col min="15632" max="15632" width="12.5703125" style="366" customWidth="1"/>
    <col min="15633" max="15633" width="2.140625" style="366" customWidth="1"/>
    <col min="15634" max="15634" width="12.5703125" style="366" customWidth="1"/>
    <col min="15635" max="15635" width="2.140625" style="366" customWidth="1"/>
    <col min="15636" max="15636" width="12.5703125" style="366" customWidth="1"/>
    <col min="15637" max="15637" width="2" style="366" customWidth="1"/>
    <col min="15638" max="15638" width="11.85546875" style="366" customWidth="1"/>
    <col min="15639" max="15639" width="11.42578125" style="366" customWidth="1"/>
    <col min="15640" max="15640" width="1.85546875" style="366" customWidth="1"/>
    <col min="15641" max="15641" width="11.5703125" style="366" customWidth="1"/>
    <col min="15642" max="15642" width="2.140625" style="366" customWidth="1"/>
    <col min="15643" max="15643" width="11.42578125" style="366" customWidth="1"/>
    <col min="15644" max="15644" width="0.5703125" style="366" customWidth="1"/>
    <col min="15645" max="15645" width="2.42578125" style="366" customWidth="1"/>
    <col min="15646" max="15646" width="10.5703125" style="366" customWidth="1"/>
    <col min="15647" max="15647" width="11.140625" style="366" customWidth="1"/>
    <col min="15648" max="15648" width="2.140625" style="366" customWidth="1"/>
    <col min="15649" max="15649" width="11.140625" style="366" customWidth="1"/>
    <col min="15650" max="15650" width="2.140625" style="366" customWidth="1"/>
    <col min="15651" max="15651" width="12.42578125" style="366" customWidth="1"/>
    <col min="15652" max="15870" width="8.7109375" style="366"/>
    <col min="15871" max="15871" width="51" style="366" customWidth="1"/>
    <col min="15872" max="15872" width="2.140625" style="366" customWidth="1"/>
    <col min="15873" max="15873" width="14.140625" style="366" customWidth="1"/>
    <col min="15874" max="15875" width="8.85546875" style="366" customWidth="1"/>
    <col min="15876" max="15876" width="2" style="366" customWidth="1"/>
    <col min="15877" max="15877" width="14.85546875" style="366" customWidth="1"/>
    <col min="15878" max="15878" width="2" style="366" customWidth="1"/>
    <col min="15879" max="15879" width="14.85546875" style="366" customWidth="1"/>
    <col min="15880" max="15880" width="2.140625" style="366" customWidth="1"/>
    <col min="15881" max="15881" width="14.85546875" style="366" customWidth="1"/>
    <col min="15882" max="15882" width="2.140625" style="366" customWidth="1"/>
    <col min="15883" max="15883" width="14.85546875" style="366" customWidth="1"/>
    <col min="15884" max="15885" width="3.5703125" style="366" customWidth="1"/>
    <col min="15886" max="15886" width="12.42578125" style="366" customWidth="1"/>
    <col min="15887" max="15887" width="2.140625" style="366" customWidth="1"/>
    <col min="15888" max="15888" width="12.5703125" style="366" customWidth="1"/>
    <col min="15889" max="15889" width="2.140625" style="366" customWidth="1"/>
    <col min="15890" max="15890" width="12.5703125" style="366" customWidth="1"/>
    <col min="15891" max="15891" width="2.140625" style="366" customWidth="1"/>
    <col min="15892" max="15892" width="12.5703125" style="366" customWidth="1"/>
    <col min="15893" max="15893" width="2" style="366" customWidth="1"/>
    <col min="15894" max="15894" width="11.85546875" style="366" customWidth="1"/>
    <col min="15895" max="15895" width="11.42578125" style="366" customWidth="1"/>
    <col min="15896" max="15896" width="1.85546875" style="366" customWidth="1"/>
    <col min="15897" max="15897" width="11.5703125" style="366" customWidth="1"/>
    <col min="15898" max="15898" width="2.140625" style="366" customWidth="1"/>
    <col min="15899" max="15899" width="11.42578125" style="366" customWidth="1"/>
    <col min="15900" max="15900" width="0.5703125" style="366" customWidth="1"/>
    <col min="15901" max="15901" width="2.42578125" style="366" customWidth="1"/>
    <col min="15902" max="15902" width="10.5703125" style="366" customWidth="1"/>
    <col min="15903" max="15903" width="11.140625" style="366" customWidth="1"/>
    <col min="15904" max="15904" width="2.140625" style="366" customWidth="1"/>
    <col min="15905" max="15905" width="11.140625" style="366" customWidth="1"/>
    <col min="15906" max="15906" width="2.140625" style="366" customWidth="1"/>
    <col min="15907" max="15907" width="12.42578125" style="366" customWidth="1"/>
    <col min="15908" max="16126" width="8.7109375" style="366"/>
    <col min="16127" max="16127" width="51" style="366" customWidth="1"/>
    <col min="16128" max="16128" width="2.140625" style="366" customWidth="1"/>
    <col min="16129" max="16129" width="14.140625" style="366" customWidth="1"/>
    <col min="16130" max="16131" width="8.85546875" style="366" customWidth="1"/>
    <col min="16132" max="16132" width="2" style="366" customWidth="1"/>
    <col min="16133" max="16133" width="14.85546875" style="366" customWidth="1"/>
    <col min="16134" max="16134" width="2" style="366" customWidth="1"/>
    <col min="16135" max="16135" width="14.85546875" style="366" customWidth="1"/>
    <col min="16136" max="16136" width="2.140625" style="366" customWidth="1"/>
    <col min="16137" max="16137" width="14.85546875" style="366" customWidth="1"/>
    <col min="16138" max="16138" width="2.140625" style="366" customWidth="1"/>
    <col min="16139" max="16139" width="14.85546875" style="366" customWidth="1"/>
    <col min="16140" max="16141" width="3.5703125" style="366" customWidth="1"/>
    <col min="16142" max="16142" width="12.42578125" style="366" customWidth="1"/>
    <col min="16143" max="16143" width="2.140625" style="366" customWidth="1"/>
    <col min="16144" max="16144" width="12.5703125" style="366" customWidth="1"/>
    <col min="16145" max="16145" width="2.140625" style="366" customWidth="1"/>
    <col min="16146" max="16146" width="12.5703125" style="366" customWidth="1"/>
    <col min="16147" max="16147" width="2.140625" style="366" customWidth="1"/>
    <col min="16148" max="16148" width="12.5703125" style="366" customWidth="1"/>
    <col min="16149" max="16149" width="2" style="366" customWidth="1"/>
    <col min="16150" max="16150" width="11.85546875" style="366" customWidth="1"/>
    <col min="16151" max="16151" width="11.42578125" style="366" customWidth="1"/>
    <col min="16152" max="16152" width="1.85546875" style="366" customWidth="1"/>
    <col min="16153" max="16153" width="11.5703125" style="366" customWidth="1"/>
    <col min="16154" max="16154" width="2.140625" style="366" customWidth="1"/>
    <col min="16155" max="16155" width="11.42578125" style="366" customWidth="1"/>
    <col min="16156" max="16156" width="0.5703125" style="366" customWidth="1"/>
    <col min="16157" max="16157" width="2.42578125" style="366" customWidth="1"/>
    <col min="16158" max="16158" width="10.5703125" style="366" customWidth="1"/>
    <col min="16159" max="16159" width="11.140625" style="366" customWidth="1"/>
    <col min="16160" max="16160" width="2.140625" style="366" customWidth="1"/>
    <col min="16161" max="16161" width="11.140625" style="366" customWidth="1"/>
    <col min="16162" max="16162" width="2.140625" style="366" customWidth="1"/>
    <col min="16163" max="16163" width="12.42578125" style="366" customWidth="1"/>
    <col min="16164" max="16384" width="8.7109375" style="366"/>
  </cols>
  <sheetData>
    <row r="1" spans="1:35">
      <c r="A1" s="775" t="s">
        <v>936</v>
      </c>
    </row>
    <row r="3" spans="1:35" ht="17">
      <c r="A3" s="536" t="s">
        <v>60</v>
      </c>
    </row>
    <row r="4" spans="1:35" ht="17">
      <c r="A4" s="536" t="s">
        <v>48</v>
      </c>
      <c r="B4" s="316"/>
      <c r="C4" s="317"/>
      <c r="D4" s="318"/>
      <c r="E4" s="318"/>
      <c r="F4" s="318"/>
      <c r="G4" s="317"/>
      <c r="H4" s="317"/>
      <c r="I4" s="317"/>
      <c r="J4" s="317"/>
      <c r="K4" s="317"/>
      <c r="L4" s="317"/>
      <c r="M4" s="318"/>
      <c r="N4" s="318"/>
      <c r="O4" s="318"/>
      <c r="P4" s="318"/>
      <c r="Q4" s="318"/>
      <c r="R4" s="320"/>
      <c r="S4" s="318"/>
      <c r="T4" s="318"/>
      <c r="U4" s="317"/>
      <c r="V4" s="318"/>
      <c r="W4" s="318"/>
      <c r="X4" s="318"/>
      <c r="Y4" s="318"/>
      <c r="Z4" s="318"/>
      <c r="AA4" s="318"/>
      <c r="AB4" s="318"/>
      <c r="AC4" s="318"/>
      <c r="AD4" s="318"/>
      <c r="AE4" s="318"/>
      <c r="AF4" s="318"/>
      <c r="AG4" s="318"/>
      <c r="AH4" s="318"/>
      <c r="AI4" s="318"/>
    </row>
    <row r="5" spans="1:35" ht="17">
      <c r="A5" s="536" t="s">
        <v>1345</v>
      </c>
      <c r="B5" s="321"/>
      <c r="C5" s="322"/>
      <c r="D5" s="323"/>
      <c r="E5" s="323"/>
      <c r="F5" s="323"/>
      <c r="G5" s="322"/>
      <c r="H5" s="322"/>
      <c r="I5" s="322"/>
      <c r="J5" s="322"/>
      <c r="K5" s="546" t="s">
        <v>502</v>
      </c>
      <c r="L5" s="322"/>
      <c r="M5" s="323"/>
      <c r="N5" s="323"/>
      <c r="O5" s="323"/>
      <c r="P5" s="323"/>
      <c r="Q5" s="323"/>
      <c r="R5" s="323"/>
      <c r="S5" s="323"/>
      <c r="T5" s="324"/>
      <c r="U5" s="322"/>
      <c r="V5" s="323"/>
      <c r="W5" s="323"/>
      <c r="X5" s="323"/>
      <c r="Y5" s="323"/>
      <c r="Z5" s="323"/>
      <c r="AA5" s="323"/>
      <c r="AB5" s="323"/>
      <c r="AC5" s="323"/>
      <c r="AD5" s="323"/>
      <c r="AE5" s="323"/>
      <c r="AF5" s="323"/>
      <c r="AG5" s="323"/>
      <c r="AH5" s="323"/>
      <c r="AI5" s="325"/>
    </row>
    <row r="6" spans="1:35" ht="17">
      <c r="A6" s="536" t="s">
        <v>572</v>
      </c>
      <c r="B6" s="321"/>
      <c r="C6" s="322"/>
      <c r="D6" s="323"/>
      <c r="E6" s="323"/>
      <c r="F6" s="323"/>
      <c r="G6" s="322"/>
      <c r="H6" s="322"/>
      <c r="I6" s="322"/>
      <c r="J6" s="322"/>
      <c r="K6" s="364" t="s">
        <v>503</v>
      </c>
      <c r="L6" s="322"/>
      <c r="M6" s="323"/>
      <c r="N6" s="323"/>
      <c r="O6" s="323"/>
      <c r="P6" s="323"/>
      <c r="Q6" s="323"/>
      <c r="R6" s="323"/>
      <c r="S6" s="323"/>
      <c r="T6" s="326"/>
      <c r="U6" s="322"/>
      <c r="V6" s="323"/>
      <c r="W6" s="323"/>
      <c r="X6" s="323"/>
      <c r="Y6" s="323"/>
      <c r="Z6" s="323"/>
      <c r="AA6" s="323"/>
      <c r="AB6" s="323"/>
      <c r="AC6" s="323"/>
      <c r="AD6" s="323"/>
      <c r="AE6" s="323"/>
      <c r="AF6" s="323"/>
      <c r="AG6" s="323"/>
      <c r="AH6" s="323"/>
      <c r="AI6" s="323"/>
    </row>
    <row r="7" spans="1:35" ht="17">
      <c r="A7" s="536" t="s">
        <v>1357</v>
      </c>
      <c r="B7" s="321"/>
      <c r="C7" s="322"/>
      <c r="D7" s="323"/>
      <c r="E7" s="323"/>
      <c r="F7" s="323"/>
      <c r="G7" s="322"/>
      <c r="H7" s="322"/>
      <c r="I7" s="322"/>
      <c r="J7" s="322"/>
      <c r="K7" s="364"/>
      <c r="L7" s="322"/>
      <c r="M7" s="323"/>
      <c r="N7" s="323"/>
      <c r="O7" s="323"/>
      <c r="P7" s="323"/>
      <c r="Q7" s="323"/>
      <c r="R7" s="323"/>
      <c r="S7" s="323"/>
      <c r="T7" s="326"/>
      <c r="U7" s="322"/>
      <c r="V7" s="323"/>
      <c r="W7" s="323"/>
      <c r="X7" s="323"/>
      <c r="Y7" s="323"/>
      <c r="Z7" s="323"/>
      <c r="AA7" s="323"/>
      <c r="AB7" s="323"/>
      <c r="AC7" s="323"/>
      <c r="AD7" s="323"/>
      <c r="AE7" s="323"/>
      <c r="AF7" s="323"/>
      <c r="AG7" s="323"/>
      <c r="AH7" s="323"/>
      <c r="AI7" s="323"/>
    </row>
    <row r="8" spans="1:35" ht="17">
      <c r="A8" s="537" t="s">
        <v>1325</v>
      </c>
      <c r="B8" s="321"/>
      <c r="C8" s="322"/>
      <c r="D8" s="323"/>
      <c r="E8" s="323"/>
      <c r="F8" s="323"/>
      <c r="G8" s="322"/>
      <c r="H8" s="322"/>
      <c r="I8" s="322"/>
      <c r="J8" s="322"/>
      <c r="K8" s="322"/>
      <c r="L8" s="322"/>
      <c r="M8" s="323"/>
      <c r="N8" s="323"/>
      <c r="O8" s="323"/>
      <c r="P8" s="323"/>
      <c r="Q8" s="323"/>
      <c r="R8" s="323"/>
      <c r="S8" s="323"/>
      <c r="T8" s="323"/>
      <c r="U8" s="322"/>
      <c r="V8" s="323"/>
      <c r="W8" s="323"/>
      <c r="X8" s="323"/>
      <c r="Y8" s="323"/>
      <c r="Z8" s="323"/>
      <c r="AA8" s="323"/>
      <c r="AB8" s="323"/>
      <c r="AC8" s="323"/>
      <c r="AD8" s="323"/>
      <c r="AE8" s="323"/>
      <c r="AF8" s="323"/>
      <c r="AG8" s="323"/>
      <c r="AH8" s="323"/>
      <c r="AI8" s="323"/>
    </row>
    <row r="9" spans="1:35">
      <c r="A9" s="344" t="s">
        <v>362</v>
      </c>
      <c r="B9" s="327"/>
      <c r="C9" s="322"/>
      <c r="D9" s="323"/>
      <c r="E9" s="323"/>
      <c r="F9" s="323"/>
      <c r="G9" s="322"/>
      <c r="H9" s="322"/>
      <c r="I9" s="322"/>
      <c r="J9" s="322"/>
      <c r="K9" s="322"/>
      <c r="L9" s="322"/>
      <c r="M9" s="323"/>
      <c r="N9" s="323"/>
      <c r="O9" s="323"/>
      <c r="P9" s="323"/>
      <c r="Q9" s="323"/>
      <c r="R9" s="323"/>
      <c r="S9" s="323"/>
      <c r="T9" s="323"/>
      <c r="U9" s="322"/>
      <c r="V9" s="323"/>
      <c r="W9" s="323"/>
      <c r="X9" s="323"/>
      <c r="Y9" s="323"/>
      <c r="Z9" s="323"/>
      <c r="AA9" s="323"/>
      <c r="AB9" s="323"/>
      <c r="AC9" s="323"/>
      <c r="AD9" s="323"/>
      <c r="AE9" s="323"/>
      <c r="AF9" s="323"/>
      <c r="AG9" s="323"/>
      <c r="AH9" s="323"/>
      <c r="AI9" s="323"/>
    </row>
    <row r="10" spans="1:35">
      <c r="A10" s="329"/>
      <c r="B10" s="321"/>
      <c r="C10" s="322"/>
      <c r="D10" s="323"/>
      <c r="E10" s="323"/>
      <c r="F10" s="323"/>
      <c r="G10" s="322"/>
      <c r="H10" s="322"/>
      <c r="I10" s="322"/>
      <c r="J10" s="322"/>
      <c r="K10" s="322"/>
      <c r="L10" s="322"/>
      <c r="M10" s="323"/>
      <c r="N10" s="323"/>
      <c r="O10" s="323"/>
      <c r="P10" s="323"/>
      <c r="Q10" s="323"/>
      <c r="R10" s="323"/>
      <c r="S10" s="323"/>
      <c r="T10" s="323"/>
      <c r="U10" s="322"/>
      <c r="V10" s="323"/>
      <c r="W10" s="323"/>
      <c r="X10" s="323"/>
      <c r="Y10" s="323"/>
      <c r="Z10" s="323"/>
      <c r="AA10" s="323"/>
      <c r="AB10" s="323"/>
      <c r="AC10" s="323"/>
      <c r="AD10" s="323"/>
      <c r="AE10" s="323"/>
      <c r="AF10" s="323"/>
      <c r="AG10" s="323"/>
      <c r="AH10" s="323"/>
      <c r="AI10" s="323"/>
    </row>
    <row r="11" spans="1:35">
      <c r="A11" s="330"/>
      <c r="B11" s="330"/>
      <c r="C11" s="1148"/>
      <c r="D11" s="1149"/>
      <c r="E11" s="1149"/>
      <c r="F11" s="1149"/>
      <c r="G11" s="1149"/>
      <c r="H11" s="1149"/>
      <c r="I11" s="1149"/>
      <c r="J11" s="1149"/>
      <c r="K11" s="1149"/>
      <c r="L11" s="331"/>
      <c r="M11" s="332"/>
      <c r="N11" s="331"/>
      <c r="O11" s="331"/>
      <c r="P11" s="331"/>
      <c r="Q11" s="331"/>
      <c r="R11" s="331"/>
      <c r="S11" s="331"/>
      <c r="T11" s="331"/>
      <c r="U11" s="332"/>
      <c r="V11" s="331"/>
      <c r="W11" s="331"/>
      <c r="X11" s="331"/>
      <c r="Y11" s="331"/>
      <c r="Z11" s="331"/>
      <c r="AA11" s="331"/>
      <c r="AB11" s="331"/>
      <c r="AC11" s="332"/>
      <c r="AD11" s="331"/>
      <c r="AE11" s="333"/>
      <c r="AF11" s="331"/>
      <c r="AG11" s="331"/>
      <c r="AH11" s="331"/>
      <c r="AI11" s="331"/>
    </row>
    <row r="12" spans="1:35">
      <c r="A12" s="330"/>
      <c r="B12" s="330"/>
      <c r="C12" s="332"/>
      <c r="D12" s="332"/>
      <c r="E12" s="332"/>
      <c r="F12" s="332"/>
      <c r="G12" s="332"/>
      <c r="H12" s="332"/>
      <c r="I12" s="332"/>
      <c r="J12" s="332"/>
      <c r="K12" s="332" t="s">
        <v>504</v>
      </c>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row>
    <row r="13" spans="1:35">
      <c r="A13" s="330"/>
      <c r="B13" s="330"/>
      <c r="C13" s="335"/>
      <c r="D13" s="332"/>
      <c r="E13" s="332"/>
      <c r="F13" s="332"/>
      <c r="G13" s="335"/>
      <c r="H13" s="335"/>
      <c r="I13" s="335"/>
      <c r="J13" s="335"/>
      <c r="K13" s="336" t="s">
        <v>536</v>
      </c>
      <c r="L13" s="336"/>
      <c r="M13" s="332"/>
      <c r="N13" s="332"/>
      <c r="O13" s="332"/>
      <c r="P13" s="332"/>
      <c r="Q13" s="332"/>
      <c r="R13" s="332"/>
      <c r="S13" s="332"/>
      <c r="T13" s="337"/>
      <c r="U13" s="332"/>
      <c r="V13" s="332"/>
      <c r="W13" s="332"/>
      <c r="X13" s="332"/>
      <c r="Y13" s="332"/>
      <c r="Z13" s="332"/>
      <c r="AA13" s="337"/>
      <c r="AB13" s="334"/>
      <c r="AC13" s="332"/>
      <c r="AD13" s="332"/>
      <c r="AE13" s="332"/>
      <c r="AF13" s="332"/>
      <c r="AG13" s="332"/>
      <c r="AH13" s="332"/>
      <c r="AI13" s="337"/>
    </row>
    <row r="14" spans="1:35">
      <c r="A14" s="330"/>
      <c r="B14" s="330"/>
      <c r="C14" s="1145" t="s">
        <v>1337</v>
      </c>
      <c r="D14" s="1145"/>
      <c r="E14" s="1145"/>
      <c r="F14" s="1145"/>
      <c r="G14" s="1145"/>
      <c r="H14" s="335"/>
      <c r="I14" s="335"/>
      <c r="J14" s="335"/>
      <c r="K14" s="336" t="s">
        <v>506</v>
      </c>
      <c r="L14" s="336"/>
      <c r="M14" s="332"/>
      <c r="N14" s="338"/>
      <c r="O14" s="338"/>
      <c r="P14" s="339"/>
      <c r="Q14" s="332"/>
      <c r="R14" s="332"/>
      <c r="S14" s="332"/>
      <c r="T14" s="337"/>
      <c r="U14" s="332"/>
      <c r="V14" s="337"/>
      <c r="W14" s="334"/>
      <c r="X14" s="332"/>
      <c r="Y14" s="332"/>
      <c r="Z14" s="332"/>
      <c r="AA14" s="337"/>
      <c r="AB14" s="334"/>
      <c r="AC14" s="332"/>
      <c r="AD14" s="337"/>
      <c r="AE14" s="334"/>
      <c r="AF14" s="332"/>
      <c r="AG14" s="332"/>
      <c r="AH14" s="332"/>
      <c r="AI14" s="337"/>
    </row>
    <row r="15" spans="1:35">
      <c r="A15" s="330"/>
      <c r="B15" s="330"/>
      <c r="C15" s="340" t="s">
        <v>507</v>
      </c>
      <c r="D15" s="334"/>
      <c r="E15" s="763" t="s">
        <v>508</v>
      </c>
      <c r="F15" s="334"/>
      <c r="G15" s="342" t="s">
        <v>509</v>
      </c>
      <c r="H15" s="335"/>
      <c r="I15" s="342" t="s">
        <v>510</v>
      </c>
      <c r="J15" s="335"/>
      <c r="K15" s="342" t="s">
        <v>528</v>
      </c>
      <c r="L15" s="334"/>
      <c r="M15" s="332"/>
      <c r="N15" s="334"/>
      <c r="O15" s="334"/>
      <c r="P15" s="334"/>
      <c r="Q15" s="332"/>
      <c r="R15" s="337"/>
      <c r="S15" s="332"/>
      <c r="T15" s="337"/>
      <c r="U15" s="332"/>
      <c r="V15" s="334"/>
      <c r="W15" s="334"/>
      <c r="X15" s="332"/>
      <c r="Y15" s="337"/>
      <c r="Z15" s="332"/>
      <c r="AA15" s="337"/>
      <c r="AB15" s="334"/>
      <c r="AC15" s="332"/>
      <c r="AD15" s="334"/>
      <c r="AE15" s="334"/>
      <c r="AF15" s="332"/>
      <c r="AG15" s="337"/>
      <c r="AH15" s="332"/>
      <c r="AI15" s="337"/>
    </row>
    <row r="16" spans="1:35">
      <c r="A16" s="327"/>
      <c r="B16" s="321"/>
      <c r="C16" s="343"/>
      <c r="D16" s="323"/>
      <c r="E16" s="323"/>
      <c r="F16" s="323"/>
      <c r="G16" s="343"/>
      <c r="H16" s="322"/>
      <c r="I16" s="343"/>
      <c r="J16" s="322"/>
      <c r="K16" s="34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row>
    <row r="17" spans="1:35">
      <c r="A17" s="344" t="s">
        <v>0</v>
      </c>
      <c r="B17" s="330"/>
      <c r="C17" s="345"/>
      <c r="D17" s="346"/>
      <c r="E17" s="346"/>
      <c r="F17" s="346"/>
      <c r="G17" s="345"/>
      <c r="H17" s="345"/>
      <c r="I17" s="345"/>
      <c r="J17" s="345"/>
      <c r="K17" s="345"/>
      <c r="L17" s="345"/>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row>
    <row r="18" spans="1:35" ht="16">
      <c r="A18" s="347" t="s">
        <v>1258</v>
      </c>
      <c r="B18" s="330" t="s">
        <v>22</v>
      </c>
      <c r="C18" s="445">
        <v>0</v>
      </c>
      <c r="D18" s="550"/>
      <c r="E18" s="445">
        <v>0</v>
      </c>
      <c r="F18" s="550"/>
      <c r="G18" s="445">
        <v>0</v>
      </c>
      <c r="H18" s="550"/>
      <c r="I18" s="445">
        <v>0</v>
      </c>
      <c r="J18" s="550"/>
      <c r="K18" s="445">
        <v>0</v>
      </c>
      <c r="L18" s="345"/>
      <c r="M18" s="352"/>
      <c r="N18" s="346"/>
      <c r="O18" s="352"/>
      <c r="P18" s="346"/>
      <c r="Q18" s="352"/>
      <c r="R18" s="346"/>
      <c r="S18" s="352"/>
      <c r="T18" s="346"/>
      <c r="U18" s="352"/>
      <c r="V18" s="346"/>
      <c r="W18" s="346"/>
      <c r="X18" s="352"/>
      <c r="Y18" s="346"/>
      <c r="Z18" s="352"/>
      <c r="AA18" s="346"/>
      <c r="AB18" s="346"/>
      <c r="AC18" s="352"/>
      <c r="AD18" s="346"/>
      <c r="AE18" s="346"/>
      <c r="AF18" s="352"/>
      <c r="AG18" s="353"/>
      <c r="AH18" s="352"/>
      <c r="AI18" s="346"/>
    </row>
    <row r="19" spans="1:35" ht="16">
      <c r="A19" s="347" t="s">
        <v>1257</v>
      </c>
      <c r="B19" s="330" t="s">
        <v>22</v>
      </c>
      <c r="C19" s="349">
        <v>608000</v>
      </c>
      <c r="D19" s="351"/>
      <c r="E19" s="349">
        <v>609000</v>
      </c>
      <c r="F19" s="351"/>
      <c r="G19" s="349">
        <v>621000</v>
      </c>
      <c r="H19" s="351"/>
      <c r="I19" s="349">
        <v>635700</v>
      </c>
      <c r="J19" s="351"/>
      <c r="K19" s="349">
        <f t="shared" ref="K19:K21" si="0">SUM(I19)-SUM(G19)</f>
        <v>14700</v>
      </c>
      <c r="L19" s="345"/>
      <c r="M19" s="352"/>
      <c r="N19" s="346"/>
      <c r="O19" s="352"/>
      <c r="P19" s="346"/>
      <c r="Q19" s="352"/>
      <c r="R19" s="346"/>
      <c r="S19" s="352"/>
      <c r="T19" s="346"/>
      <c r="U19" s="352"/>
      <c r="V19" s="346"/>
      <c r="W19" s="346"/>
      <c r="X19" s="352"/>
      <c r="Y19" s="346"/>
      <c r="Z19" s="352"/>
      <c r="AA19" s="346"/>
      <c r="AB19" s="346"/>
      <c r="AC19" s="352"/>
      <c r="AD19" s="346"/>
      <c r="AE19" s="346"/>
      <c r="AF19" s="352"/>
      <c r="AG19" s="353"/>
      <c r="AH19" s="352"/>
      <c r="AI19" s="346"/>
    </row>
    <row r="20" spans="1:35" ht="16">
      <c r="A20" s="347" t="s">
        <v>1259</v>
      </c>
      <c r="B20" s="330" t="s">
        <v>22</v>
      </c>
      <c r="C20" s="349">
        <v>622000</v>
      </c>
      <c r="D20" s="351"/>
      <c r="E20" s="349">
        <v>628000</v>
      </c>
      <c r="F20" s="351"/>
      <c r="G20" s="349">
        <v>628000</v>
      </c>
      <c r="H20" s="351"/>
      <c r="I20" s="349">
        <v>639500</v>
      </c>
      <c r="J20" s="351"/>
      <c r="K20" s="349">
        <f t="shared" si="0"/>
        <v>11500</v>
      </c>
      <c r="L20" s="345"/>
      <c r="M20" s="352"/>
      <c r="N20" s="346"/>
      <c r="O20" s="352"/>
      <c r="P20" s="346"/>
      <c r="Q20" s="352"/>
      <c r="R20" s="346"/>
      <c r="S20" s="352"/>
      <c r="T20" s="346"/>
      <c r="U20" s="352"/>
      <c r="V20" s="346"/>
      <c r="W20" s="346"/>
      <c r="X20" s="352"/>
      <c r="Y20" s="346"/>
      <c r="Z20" s="352"/>
      <c r="AA20" s="346"/>
      <c r="AB20" s="346"/>
      <c r="AC20" s="352"/>
      <c r="AD20" s="346"/>
      <c r="AE20" s="346"/>
      <c r="AF20" s="352"/>
      <c r="AG20" s="353"/>
      <c r="AH20" s="352"/>
      <c r="AI20" s="346"/>
    </row>
    <row r="21" spans="1:35" ht="16">
      <c r="A21" s="347" t="s">
        <v>1260</v>
      </c>
      <c r="B21" s="330" t="s">
        <v>22</v>
      </c>
      <c r="C21" s="349">
        <v>119000</v>
      </c>
      <c r="D21" s="351"/>
      <c r="E21" s="349">
        <v>119000</v>
      </c>
      <c r="F21" s="351"/>
      <c r="G21" s="349">
        <v>119000</v>
      </c>
      <c r="H21" s="351"/>
      <c r="I21" s="349">
        <v>119100</v>
      </c>
      <c r="J21" s="351"/>
      <c r="K21" s="349">
        <f t="shared" si="0"/>
        <v>100</v>
      </c>
      <c r="L21" s="345"/>
      <c r="M21" s="352"/>
      <c r="N21" s="346"/>
      <c r="O21" s="352"/>
      <c r="P21" s="346"/>
      <c r="Q21" s="352"/>
      <c r="R21" s="346"/>
      <c r="S21" s="352"/>
      <c r="T21" s="346"/>
      <c r="U21" s="352"/>
      <c r="V21" s="346"/>
      <c r="W21" s="346"/>
      <c r="X21" s="352"/>
      <c r="Y21" s="346"/>
      <c r="Z21" s="352"/>
      <c r="AA21" s="346"/>
      <c r="AB21" s="346"/>
      <c r="AC21" s="352"/>
      <c r="AD21" s="346"/>
      <c r="AE21" s="346"/>
      <c r="AF21" s="352"/>
      <c r="AG21" s="353"/>
      <c r="AH21" s="352"/>
      <c r="AI21" s="346"/>
    </row>
    <row r="22" spans="1:35">
      <c r="A22" s="347" t="s">
        <v>511</v>
      </c>
      <c r="B22" s="330" t="s">
        <v>22</v>
      </c>
      <c r="C22" s="349">
        <v>5299000</v>
      </c>
      <c r="D22" s="349"/>
      <c r="E22" s="354">
        <v>4854000</v>
      </c>
      <c r="F22" s="349"/>
      <c r="G22" s="349">
        <v>4585000</v>
      </c>
      <c r="H22" s="349"/>
      <c r="I22" s="349">
        <v>3821600</v>
      </c>
      <c r="J22" s="349"/>
      <c r="K22" s="349">
        <f>SUM(I22)-SUM(G22)</f>
        <v>-763400</v>
      </c>
      <c r="L22" s="345"/>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row>
    <row r="23" spans="1:35">
      <c r="A23" s="347" t="s">
        <v>1266</v>
      </c>
      <c r="B23" s="330" t="s">
        <v>22</v>
      </c>
      <c r="C23" s="355">
        <v>5000</v>
      </c>
      <c r="D23" s="349"/>
      <c r="E23" s="406">
        <v>5000</v>
      </c>
      <c r="F23" s="349"/>
      <c r="G23" s="355">
        <v>5000</v>
      </c>
      <c r="H23" s="349"/>
      <c r="I23" s="355">
        <v>5000</v>
      </c>
      <c r="J23" s="349"/>
      <c r="K23" s="349">
        <f>SUM(I23)-SUM(G23)</f>
        <v>0</v>
      </c>
      <c r="L23" s="346"/>
      <c r="M23" s="332"/>
      <c r="N23" s="346"/>
      <c r="O23" s="346"/>
      <c r="P23" s="346"/>
      <c r="Q23" s="346"/>
      <c r="R23" s="346"/>
      <c r="S23" s="346"/>
      <c r="T23" s="346"/>
      <c r="U23" s="346"/>
      <c r="V23" s="361"/>
      <c r="W23" s="361"/>
      <c r="X23" s="346"/>
      <c r="Y23" s="361"/>
      <c r="Z23" s="346"/>
      <c r="AA23" s="361"/>
      <c r="AB23" s="389"/>
      <c r="AC23" s="346"/>
      <c r="AD23" s="346"/>
      <c r="AE23" s="346"/>
      <c r="AF23" s="346"/>
      <c r="AG23" s="346"/>
      <c r="AH23" s="346"/>
      <c r="AI23" s="346"/>
    </row>
    <row r="24" spans="1:35">
      <c r="A24" s="347" t="s">
        <v>1373</v>
      </c>
      <c r="B24" s="330" t="s">
        <v>22</v>
      </c>
      <c r="C24" s="355">
        <v>6237000</v>
      </c>
      <c r="D24" s="349"/>
      <c r="E24" s="406">
        <v>6320000</v>
      </c>
      <c r="F24" s="349"/>
      <c r="G24" s="355">
        <v>6435000</v>
      </c>
      <c r="H24" s="349"/>
      <c r="I24" s="355">
        <v>3172300</v>
      </c>
      <c r="J24" s="349"/>
      <c r="K24" s="349">
        <f>SUM(I24)-SUM(G24)</f>
        <v>-3262700</v>
      </c>
      <c r="L24" s="346"/>
      <c r="M24" s="332"/>
      <c r="N24" s="346"/>
      <c r="O24" s="346"/>
      <c r="P24" s="346"/>
      <c r="Q24" s="346"/>
      <c r="R24" s="346"/>
      <c r="S24" s="346"/>
      <c r="T24" s="346"/>
      <c r="U24" s="346"/>
      <c r="V24" s="361"/>
      <c r="W24" s="361"/>
      <c r="X24" s="346"/>
      <c r="Y24" s="361"/>
      <c r="Z24" s="346"/>
      <c r="AA24" s="361"/>
      <c r="AB24" s="389"/>
      <c r="AC24" s="346"/>
      <c r="AD24" s="346"/>
      <c r="AE24" s="346"/>
      <c r="AF24" s="346"/>
      <c r="AG24" s="346"/>
      <c r="AH24" s="346"/>
      <c r="AI24" s="346"/>
    </row>
    <row r="25" spans="1:35">
      <c r="A25" s="357" t="s">
        <v>1265</v>
      </c>
      <c r="B25" s="330" t="s">
        <v>22</v>
      </c>
      <c r="C25" s="358">
        <f>ROUND(SUM(C18:C24),1)</f>
        <v>12890000</v>
      </c>
      <c r="D25" s="371"/>
      <c r="E25" s="552">
        <f>ROUND(SUM(E18:E24),1)</f>
        <v>12535000</v>
      </c>
      <c r="F25" s="371"/>
      <c r="G25" s="358">
        <f>ROUND(SUM(G18:G24),1)</f>
        <v>12393000</v>
      </c>
      <c r="H25" s="371"/>
      <c r="I25" s="358">
        <f>ROUND(SUM(I18:I24),1)</f>
        <v>8393200</v>
      </c>
      <c r="J25" s="371"/>
      <c r="K25" s="358">
        <f>ROUND(SUM(K18:K24),1)</f>
        <v>-3999800</v>
      </c>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row>
    <row r="26" spans="1:35">
      <c r="A26" s="330"/>
      <c r="B26" s="330"/>
      <c r="C26" s="360"/>
      <c r="D26" s="349"/>
      <c r="E26" s="354"/>
      <c r="F26" s="349"/>
      <c r="G26" s="360"/>
      <c r="H26" s="349"/>
      <c r="I26" s="360"/>
      <c r="J26" s="349"/>
      <c r="K26" s="360"/>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row>
    <row r="27" spans="1:35">
      <c r="A27" s="344" t="s">
        <v>6</v>
      </c>
      <c r="B27" s="330"/>
      <c r="C27" s="349"/>
      <c r="D27" s="349"/>
      <c r="E27" s="354"/>
      <c r="F27" s="349"/>
      <c r="G27" s="349"/>
      <c r="H27" s="349"/>
      <c r="I27" s="349"/>
      <c r="J27" s="349"/>
      <c r="K27" s="349"/>
      <c r="L27" s="345"/>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row>
    <row r="28" spans="1:35">
      <c r="A28" s="347" t="s">
        <v>1267</v>
      </c>
      <c r="B28" s="330" t="s">
        <v>22</v>
      </c>
      <c r="C28" s="351">
        <v>2438000</v>
      </c>
      <c r="D28" s="349"/>
      <c r="E28" s="356">
        <v>2173000</v>
      </c>
      <c r="F28" s="349"/>
      <c r="G28" s="351">
        <v>2440000</v>
      </c>
      <c r="H28" s="349"/>
      <c r="I28" s="351">
        <v>1886300</v>
      </c>
      <c r="J28" s="349"/>
      <c r="K28" s="349">
        <f>-(SUM(G28)-SUM(I28))</f>
        <v>-553700</v>
      </c>
      <c r="L28" s="345"/>
      <c r="M28" s="346"/>
      <c r="N28" s="352"/>
      <c r="O28" s="352"/>
      <c r="P28" s="352"/>
      <c r="Q28" s="346"/>
      <c r="R28" s="352"/>
      <c r="S28" s="346"/>
      <c r="T28" s="346"/>
      <c r="U28" s="346"/>
      <c r="V28" s="361"/>
      <c r="W28" s="361"/>
      <c r="X28" s="346"/>
      <c r="Y28" s="361"/>
      <c r="Z28" s="346"/>
      <c r="AA28" s="361"/>
      <c r="AB28" s="389"/>
      <c r="AC28" s="346"/>
      <c r="AD28" s="346"/>
      <c r="AE28" s="346"/>
      <c r="AF28" s="346"/>
      <c r="AG28" s="346"/>
      <c r="AH28" s="346"/>
      <c r="AI28" s="346"/>
    </row>
    <row r="29" spans="1:35">
      <c r="A29" s="347" t="s">
        <v>1268</v>
      </c>
      <c r="B29" s="330" t="s">
        <v>22</v>
      </c>
      <c r="C29" s="407">
        <v>6439000</v>
      </c>
      <c r="D29" s="349"/>
      <c r="E29" s="407">
        <v>6198000</v>
      </c>
      <c r="F29" s="349"/>
      <c r="G29" s="407">
        <v>5424000</v>
      </c>
      <c r="H29" s="349"/>
      <c r="I29" s="407">
        <v>5057400</v>
      </c>
      <c r="J29" s="349"/>
      <c r="K29" s="349">
        <f>-(SUM(G29)-SUM(I29))</f>
        <v>-366600</v>
      </c>
      <c r="L29" s="389"/>
      <c r="M29" s="332"/>
      <c r="N29" s="352"/>
      <c r="O29" s="352"/>
      <c r="P29" s="352"/>
      <c r="Q29" s="346"/>
      <c r="R29" s="352"/>
      <c r="S29" s="346"/>
      <c r="T29" s="346"/>
      <c r="U29" s="346"/>
      <c r="V29" s="361"/>
      <c r="W29" s="361"/>
      <c r="X29" s="346"/>
      <c r="Y29" s="361"/>
      <c r="Z29" s="346"/>
      <c r="AA29" s="361"/>
      <c r="AB29" s="389"/>
      <c r="AC29" s="346"/>
      <c r="AD29" s="346"/>
      <c r="AE29" s="346"/>
      <c r="AF29" s="346"/>
      <c r="AG29" s="346"/>
      <c r="AH29" s="346"/>
      <c r="AI29" s="346"/>
    </row>
    <row r="30" spans="1:35">
      <c r="A30" s="347" t="s">
        <v>1374</v>
      </c>
      <c r="B30" s="330" t="s">
        <v>22</v>
      </c>
      <c r="C30" s="407">
        <v>1503000</v>
      </c>
      <c r="D30" s="349"/>
      <c r="E30" s="407">
        <v>1446000</v>
      </c>
      <c r="F30" s="349"/>
      <c r="G30" s="407">
        <v>1448000</v>
      </c>
      <c r="H30" s="349"/>
      <c r="I30" s="407">
        <v>1438600</v>
      </c>
      <c r="J30" s="349"/>
      <c r="K30" s="349">
        <f>-(SUM(G30)-SUM(I30))</f>
        <v>-9400</v>
      </c>
      <c r="L30" s="389"/>
      <c r="M30" s="332"/>
      <c r="N30" s="352"/>
      <c r="O30" s="352"/>
      <c r="P30" s="352"/>
      <c r="Q30" s="346"/>
      <c r="R30" s="352"/>
      <c r="S30" s="346"/>
      <c r="T30" s="346"/>
      <c r="U30" s="346"/>
      <c r="V30" s="361"/>
      <c r="W30" s="361"/>
      <c r="X30" s="346"/>
      <c r="Y30" s="361"/>
      <c r="Z30" s="346"/>
      <c r="AA30" s="361"/>
      <c r="AB30" s="389"/>
      <c r="AC30" s="346"/>
      <c r="AD30" s="346"/>
      <c r="AE30" s="346"/>
      <c r="AF30" s="346"/>
      <c r="AG30" s="346"/>
      <c r="AH30" s="346"/>
      <c r="AI30" s="346"/>
    </row>
    <row r="31" spans="1:35">
      <c r="A31" s="357" t="s">
        <v>1264</v>
      </c>
      <c r="B31" s="330" t="s">
        <v>22</v>
      </c>
      <c r="C31" s="359">
        <f>ROUND(SUM(C28:C30),1)</f>
        <v>10380000</v>
      </c>
      <c r="D31" s="371"/>
      <c r="E31" s="359">
        <f>ROUND(SUM(E28:E30),1)</f>
        <v>9817000</v>
      </c>
      <c r="F31" s="371"/>
      <c r="G31" s="359">
        <f>ROUND(SUM(G28:G30),1)</f>
        <v>9312000</v>
      </c>
      <c r="H31" s="371"/>
      <c r="I31" s="359">
        <f>ROUND(SUM(I28:I30),1)</f>
        <v>8382300</v>
      </c>
      <c r="J31" s="371"/>
      <c r="K31" s="359">
        <f>ROUND(SUM(K28:K30),1)</f>
        <v>-929700</v>
      </c>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row>
    <row r="32" spans="1:35">
      <c r="A32" s="330"/>
      <c r="B32" s="330"/>
      <c r="C32" s="349"/>
      <c r="D32" s="349"/>
      <c r="E32" s="354"/>
      <c r="F32" s="349"/>
      <c r="G32" s="349"/>
      <c r="H32" s="349"/>
      <c r="I32" s="349"/>
      <c r="J32" s="349"/>
      <c r="K32" s="349"/>
      <c r="L32" s="345"/>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row>
    <row r="33" spans="1:35">
      <c r="A33" s="344" t="s">
        <v>112</v>
      </c>
      <c r="B33" s="330"/>
      <c r="C33" s="349"/>
      <c r="D33" s="349"/>
      <c r="E33" s="354"/>
      <c r="F33" s="349"/>
      <c r="G33" s="349"/>
      <c r="H33" s="349"/>
      <c r="I33" s="349"/>
      <c r="J33" s="349"/>
      <c r="K33" s="349"/>
      <c r="L33" s="345"/>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row>
    <row r="34" spans="1:35">
      <c r="A34" s="357" t="s">
        <v>1263</v>
      </c>
      <c r="B34" s="330" t="s">
        <v>22</v>
      </c>
      <c r="C34" s="400">
        <f>ROUND(SUM(C25)-SUM(C31),1)</f>
        <v>2510000</v>
      </c>
      <c r="D34" s="371"/>
      <c r="E34" s="400">
        <f>ROUND(SUM(E25)-SUM(E31),1)</f>
        <v>2718000</v>
      </c>
      <c r="F34" s="371"/>
      <c r="G34" s="400">
        <f>ROUND(SUM(G25)-SUM(G31),1)</f>
        <v>3081000</v>
      </c>
      <c r="H34" s="371"/>
      <c r="I34" s="400">
        <f>ROUND(SUM(I25)-SUM(I31),1)</f>
        <v>10900</v>
      </c>
      <c r="J34" s="371"/>
      <c r="K34" s="400">
        <f>ROUND(SUM(K25)-SUM(K31),1)</f>
        <v>-3070100</v>
      </c>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row>
    <row r="35" spans="1:35">
      <c r="A35" s="330"/>
      <c r="B35" s="330"/>
      <c r="C35" s="349"/>
      <c r="D35" s="349"/>
      <c r="E35" s="354"/>
      <c r="F35" s="349"/>
      <c r="G35" s="349"/>
      <c r="H35" s="349"/>
      <c r="I35" s="349"/>
      <c r="J35" s="349"/>
      <c r="K35" s="349"/>
      <c r="L35" s="345"/>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row>
    <row r="36" spans="1:35">
      <c r="A36" s="344" t="s">
        <v>17</v>
      </c>
      <c r="B36" s="330"/>
      <c r="C36" s="349"/>
      <c r="D36" s="349"/>
      <c r="E36" s="354"/>
      <c r="F36" s="349"/>
      <c r="G36" s="349"/>
      <c r="H36" s="349"/>
      <c r="I36" s="349"/>
      <c r="J36" s="349"/>
      <c r="K36" s="349"/>
      <c r="L36" s="345"/>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row>
    <row r="37" spans="1:35">
      <c r="A37" s="347" t="s">
        <v>1261</v>
      </c>
      <c r="B37" s="330" t="s">
        <v>22</v>
      </c>
      <c r="C37" s="407">
        <v>685000</v>
      </c>
      <c r="D37" s="349"/>
      <c r="E37" s="407">
        <v>485000</v>
      </c>
      <c r="F37" s="349"/>
      <c r="G37" s="407">
        <v>474000</v>
      </c>
      <c r="H37" s="349"/>
      <c r="I37" s="407">
        <v>0</v>
      </c>
      <c r="J37" s="349"/>
      <c r="K37" s="349">
        <f>SUM(I37)-SUM(G37)</f>
        <v>-474000</v>
      </c>
      <c r="L37" s="408"/>
      <c r="M37" s="346"/>
      <c r="N37" s="361"/>
      <c r="O37" s="361"/>
      <c r="P37" s="361"/>
      <c r="Q37" s="346"/>
      <c r="R37" s="361"/>
      <c r="S37" s="346"/>
      <c r="T37" s="361"/>
      <c r="U37" s="346"/>
      <c r="V37" s="361"/>
      <c r="W37" s="361"/>
      <c r="X37" s="346"/>
      <c r="Y37" s="361"/>
      <c r="Z37" s="346"/>
      <c r="AA37" s="361"/>
      <c r="AB37" s="389"/>
      <c r="AC37" s="346"/>
      <c r="AD37" s="352"/>
      <c r="AE37" s="352"/>
      <c r="AF37" s="346"/>
      <c r="AG37" s="352"/>
      <c r="AH37" s="346"/>
      <c r="AI37" s="346"/>
    </row>
    <row r="38" spans="1:35">
      <c r="A38" s="344" t="s">
        <v>533</v>
      </c>
      <c r="B38" s="330"/>
      <c r="C38" s="360"/>
      <c r="D38" s="349"/>
      <c r="E38" s="360"/>
      <c r="F38" s="349"/>
      <c r="G38" s="360"/>
      <c r="H38" s="349"/>
      <c r="I38" s="360"/>
      <c r="J38" s="349"/>
      <c r="K38" s="360"/>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row>
    <row r="39" spans="1:35">
      <c r="A39" s="357" t="s">
        <v>1262</v>
      </c>
      <c r="B39" s="330" t="s">
        <v>22</v>
      </c>
      <c r="C39" s="400">
        <f>ROUND(SUM(C36:C37),1)</f>
        <v>685000</v>
      </c>
      <c r="D39" s="371"/>
      <c r="E39" s="400">
        <f>ROUND(SUM(E36:E37),1)</f>
        <v>485000</v>
      </c>
      <c r="F39" s="371"/>
      <c r="G39" s="400">
        <f>ROUND(SUM(G36:G37),1)</f>
        <v>474000</v>
      </c>
      <c r="H39" s="371"/>
      <c r="I39" s="400">
        <f>ROUND(SUM(I36:I37),1)</f>
        <v>0</v>
      </c>
      <c r="J39" s="371"/>
      <c r="K39" s="400">
        <f>ROUND(SUM(K36:K37),1)</f>
        <v>-474000</v>
      </c>
      <c r="L39" s="335"/>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row>
    <row r="40" spans="1:35">
      <c r="A40" s="357"/>
      <c r="B40" s="330"/>
      <c r="C40" s="371"/>
      <c r="D40" s="363"/>
      <c r="E40" s="363"/>
      <c r="F40" s="363"/>
      <c r="G40" s="363"/>
      <c r="H40" s="363"/>
      <c r="I40" s="363"/>
      <c r="J40" s="363"/>
      <c r="K40" s="363"/>
      <c r="L40" s="335"/>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row>
    <row r="41" spans="1:35">
      <c r="A41" s="344" t="s">
        <v>1377</v>
      </c>
      <c r="B41" s="330"/>
      <c r="C41" s="349"/>
      <c r="D41" s="349"/>
      <c r="E41" s="354"/>
      <c r="F41" s="349"/>
      <c r="G41" s="349"/>
      <c r="H41" s="349"/>
      <c r="I41" s="349"/>
      <c r="J41" s="349"/>
      <c r="K41" s="349"/>
      <c r="L41" s="345"/>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row>
    <row r="42" spans="1:35">
      <c r="A42" s="344" t="s">
        <v>1378</v>
      </c>
      <c r="B42" s="330"/>
      <c r="C42" s="349"/>
      <c r="D42" s="349"/>
      <c r="E42" s="354"/>
      <c r="F42" s="349"/>
      <c r="G42" s="349"/>
      <c r="H42" s="349"/>
      <c r="I42" s="349"/>
      <c r="J42" s="349"/>
      <c r="K42" s="349"/>
      <c r="L42" s="345"/>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row>
    <row r="43" spans="1:35">
      <c r="A43" s="357" t="s">
        <v>517</v>
      </c>
      <c r="B43" s="362" t="s">
        <v>22</v>
      </c>
      <c r="C43" s="363">
        <f>ROUND(SUM(C34)+SUM(C39),1)</f>
        <v>3195000</v>
      </c>
      <c r="D43" s="409"/>
      <c r="E43" s="363">
        <f>ROUND(SUM(E34)+SUM(E39),1)</f>
        <v>3203000</v>
      </c>
      <c r="F43" s="409"/>
      <c r="G43" s="363">
        <f>ROUND(SUM(G34)+SUM(G39),1)</f>
        <v>3555000</v>
      </c>
      <c r="H43" s="409"/>
      <c r="I43" s="363">
        <f>ROUND(SUM(I34)+SUM(I39),1)</f>
        <v>10900</v>
      </c>
      <c r="J43" s="409"/>
      <c r="K43" s="363">
        <f>ROUND(SUM(K34)+SUM(K39),1)</f>
        <v>-3544100</v>
      </c>
      <c r="L43" s="332"/>
      <c r="M43" s="365"/>
      <c r="N43" s="332"/>
      <c r="O43" s="365"/>
      <c r="P43" s="332"/>
      <c r="Q43" s="365"/>
      <c r="R43" s="332"/>
      <c r="S43" s="365"/>
      <c r="T43" s="332"/>
      <c r="U43" s="365"/>
      <c r="V43" s="332"/>
      <c r="W43" s="332"/>
      <c r="X43" s="365"/>
      <c r="Y43" s="332"/>
      <c r="Z43" s="365"/>
      <c r="AA43" s="332"/>
      <c r="AB43" s="332"/>
      <c r="AC43" s="365"/>
      <c r="AD43" s="332"/>
      <c r="AE43" s="332"/>
      <c r="AF43" s="365"/>
      <c r="AG43" s="332"/>
      <c r="AH43" s="365"/>
      <c r="AI43" s="332"/>
    </row>
    <row r="44" spans="1:35">
      <c r="C44" s="367"/>
      <c r="D44" s="410"/>
      <c r="E44" s="367"/>
      <c r="F44" s="410"/>
      <c r="G44" s="367"/>
      <c r="H44" s="410"/>
      <c r="I44" s="367"/>
      <c r="J44" s="410"/>
      <c r="K44" s="367"/>
      <c r="L44" s="332"/>
      <c r="M44" s="319"/>
      <c r="Q44" s="319"/>
      <c r="R44" s="319"/>
      <c r="S44" s="319"/>
      <c r="T44" s="319"/>
    </row>
    <row r="45" spans="1:35">
      <c r="A45" s="357" t="s">
        <v>1201</v>
      </c>
      <c r="B45" s="369" t="s">
        <v>22</v>
      </c>
      <c r="C45" s="363">
        <v>-342000</v>
      </c>
      <c r="D45" s="410"/>
      <c r="E45" s="363">
        <v>-342000</v>
      </c>
      <c r="F45" s="410"/>
      <c r="G45" s="363">
        <v>-342000</v>
      </c>
      <c r="H45" s="410"/>
      <c r="I45" s="363">
        <v>-342400</v>
      </c>
      <c r="J45" s="410"/>
      <c r="K45" s="371">
        <f>SUM(I45)-SUM(G45)</f>
        <v>-400</v>
      </c>
      <c r="L45" s="332"/>
      <c r="M45" s="372"/>
      <c r="N45" s="332"/>
      <c r="P45" s="332"/>
      <c r="Q45" s="319"/>
      <c r="R45" s="332"/>
      <c r="S45" s="319"/>
      <c r="T45" s="332"/>
    </row>
    <row r="46" spans="1:35" ht="16" thickBot="1">
      <c r="A46" s="357" t="s">
        <v>1202</v>
      </c>
      <c r="B46" s="369" t="s">
        <v>22</v>
      </c>
      <c r="C46" s="446">
        <f>ROUND(SUM(C43:C45),1)</f>
        <v>2853000</v>
      </c>
      <c r="D46" s="409"/>
      <c r="E46" s="446">
        <f>ROUND(SUM(E43:E45),1)</f>
        <v>2861000</v>
      </c>
      <c r="F46" s="409"/>
      <c r="G46" s="446">
        <f>ROUND(SUM(G43:G45),1)</f>
        <v>3213000</v>
      </c>
      <c r="H46" s="409"/>
      <c r="I46" s="446">
        <f>ROUND(SUM(I43:I45),1)</f>
        <v>-331500</v>
      </c>
      <c r="J46" s="409"/>
      <c r="K46" s="446">
        <f>ROUND(SUM(K43:K45),1)</f>
        <v>-3544500</v>
      </c>
      <c r="L46" s="332"/>
      <c r="M46" s="374"/>
      <c r="N46" s="332"/>
      <c r="O46" s="365"/>
      <c r="P46" s="332"/>
      <c r="Q46" s="365"/>
      <c r="R46" s="332"/>
      <c r="S46" s="365"/>
      <c r="T46" s="332"/>
    </row>
    <row r="47" spans="1:35" ht="16" thickTop="1">
      <c r="A47" s="327"/>
      <c r="B47" s="369"/>
      <c r="C47" s="375"/>
      <c r="I47" s="319"/>
      <c r="L47" s="319"/>
      <c r="M47" s="319"/>
      <c r="Q47" s="319"/>
      <c r="R47" s="319"/>
      <c r="S47" s="319"/>
      <c r="T47" s="319"/>
    </row>
    <row r="48" spans="1:35">
      <c r="A48" s="1141"/>
      <c r="B48" s="369"/>
      <c r="C48" s="372"/>
      <c r="I48" s="319"/>
      <c r="L48" s="319"/>
      <c r="M48" s="319"/>
      <c r="Q48" s="319"/>
      <c r="R48" s="319"/>
      <c r="S48" s="319"/>
      <c r="T48" s="319"/>
    </row>
    <row r="49" spans="1:20">
      <c r="A49" s="327"/>
      <c r="B49" s="369"/>
      <c r="C49" s="372"/>
      <c r="I49" s="319"/>
      <c r="L49" s="319"/>
      <c r="M49" s="319"/>
      <c r="Q49" s="319"/>
      <c r="R49" s="319"/>
      <c r="S49" s="319"/>
      <c r="T49" s="319"/>
    </row>
    <row r="50" spans="1:20">
      <c r="A50" s="841"/>
      <c r="L50" s="319"/>
      <c r="M50" s="319"/>
    </row>
    <row r="51" spans="1:20">
      <c r="A51" s="841"/>
      <c r="L51" s="319"/>
      <c r="M51" s="319"/>
    </row>
    <row r="52" spans="1:20">
      <c r="L52" s="319"/>
      <c r="M52" s="319"/>
    </row>
    <row r="53" spans="1:20">
      <c r="L53" s="319"/>
      <c r="M53" s="319"/>
    </row>
    <row r="54" spans="1:20">
      <c r="L54" s="319"/>
      <c r="M54" s="319"/>
    </row>
    <row r="55" spans="1:20">
      <c r="L55" s="319"/>
      <c r="M55" s="319"/>
    </row>
    <row r="56" spans="1:20">
      <c r="M56" s="319"/>
    </row>
  </sheetData>
  <mergeCells count="2">
    <mergeCell ref="C11:K11"/>
    <mergeCell ref="C14:G14"/>
  </mergeCells>
  <pageMargins left="1" right="0.46" top="0.65" bottom="0.25" header="0.5" footer="0.25"/>
  <pageSetup scale="71" orientation="landscape"/>
  <headerFooter scaleWithDoc="0">
    <oddFooter>&amp;R&amp;8 18</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showGridLines="0" zoomScale="90" zoomScaleNormal="90" zoomScalePageLayoutView="90" workbookViewId="0"/>
  </sheetViews>
  <sheetFormatPr baseColWidth="10" defaultColWidth="8.7109375" defaultRowHeight="15" x14ac:dyDescent="0"/>
  <cols>
    <col min="1" max="1" width="51" style="366" customWidth="1"/>
    <col min="2" max="2" width="2.140625" style="366" customWidth="1"/>
    <col min="3" max="3" width="14.140625" style="319" customWidth="1"/>
    <col min="4" max="4" width="2" style="319" customWidth="1"/>
    <col min="5" max="5" width="14.85546875" style="319" customWidth="1"/>
    <col min="6" max="6" width="2" style="319" customWidth="1"/>
    <col min="7" max="7" width="14.85546875" style="319" customWidth="1"/>
    <col min="8" max="8" width="2.140625" style="368" customWidth="1"/>
    <col min="9" max="9" width="14.85546875" style="368" customWidth="1"/>
    <col min="10" max="10" width="2.140625" style="368" customWidth="1"/>
    <col min="11" max="11" width="14.85546875" style="368" customWidth="1"/>
    <col min="12" max="13" width="3.5703125" style="368" customWidth="1"/>
    <col min="14" max="14" width="12.42578125" style="319" customWidth="1"/>
    <col min="15" max="15" width="2.140625" style="319" customWidth="1"/>
    <col min="16" max="16" width="12.5703125" style="319" customWidth="1"/>
    <col min="17" max="17" width="2.140625" style="368" customWidth="1"/>
    <col min="18" max="18" width="12.5703125" style="368" customWidth="1"/>
    <col min="19" max="19" width="2.140625" style="368" customWidth="1"/>
    <col min="20" max="20" width="12.5703125" style="368" customWidth="1"/>
    <col min="21" max="21" width="2" style="319" customWidth="1"/>
    <col min="22" max="22" width="11.85546875" style="319" customWidth="1"/>
    <col min="23" max="23" width="11.42578125" style="319" customWidth="1"/>
    <col min="24" max="24" width="1.85546875" style="319" customWidth="1"/>
    <col min="25" max="25" width="11.5703125" style="319" customWidth="1"/>
    <col min="26" max="26" width="2.140625" style="319" customWidth="1"/>
    <col min="27" max="27" width="11.42578125" style="319" customWidth="1"/>
    <col min="28" max="28" width="0.5703125" style="319" customWidth="1"/>
    <col min="29" max="29" width="2.42578125" style="319" customWidth="1"/>
    <col min="30" max="30" width="10.5703125" style="319" customWidth="1"/>
    <col min="31" max="31" width="11.140625" style="319" customWidth="1"/>
    <col min="32" max="32" width="2.140625" style="319" customWidth="1"/>
    <col min="33" max="33" width="11.140625" style="319" customWidth="1"/>
    <col min="34" max="34" width="2.140625" style="319" customWidth="1"/>
    <col min="35" max="35" width="12.42578125" style="319" customWidth="1"/>
    <col min="36" max="40" width="8.7109375" style="319"/>
    <col min="41" max="41" width="8.7109375" style="368"/>
    <col min="42" max="254" width="8.7109375" style="366"/>
    <col min="255" max="255" width="51" style="366" customWidth="1"/>
    <col min="256" max="256" width="2.140625" style="366" customWidth="1"/>
    <col min="257" max="257" width="14.140625" style="366" customWidth="1"/>
    <col min="258" max="259" width="8.85546875" style="366" customWidth="1"/>
    <col min="260" max="260" width="2" style="366" customWidth="1"/>
    <col min="261" max="261" width="14.85546875" style="366" customWidth="1"/>
    <col min="262" max="262" width="2" style="366" customWidth="1"/>
    <col min="263" max="263" width="14.85546875" style="366" customWidth="1"/>
    <col min="264" max="264" width="2.140625" style="366" customWidth="1"/>
    <col min="265" max="265" width="14.85546875" style="366" customWidth="1"/>
    <col min="266" max="266" width="2.140625" style="366" customWidth="1"/>
    <col min="267" max="267" width="14.85546875" style="366" customWidth="1"/>
    <col min="268" max="269" width="3.5703125" style="366" customWidth="1"/>
    <col min="270" max="270" width="12.42578125" style="366" customWidth="1"/>
    <col min="271" max="271" width="2.140625" style="366" customWidth="1"/>
    <col min="272" max="272" width="12.5703125" style="366" customWidth="1"/>
    <col min="273" max="273" width="2.140625" style="366" customWidth="1"/>
    <col min="274" max="274" width="12.5703125" style="366" customWidth="1"/>
    <col min="275" max="275" width="2.140625" style="366" customWidth="1"/>
    <col min="276" max="276" width="12.5703125" style="366" customWidth="1"/>
    <col min="277" max="277" width="2" style="366" customWidth="1"/>
    <col min="278" max="278" width="11.85546875" style="366" customWidth="1"/>
    <col min="279" max="279" width="11.42578125" style="366" customWidth="1"/>
    <col min="280" max="280" width="1.85546875" style="366" customWidth="1"/>
    <col min="281" max="281" width="11.5703125" style="366" customWidth="1"/>
    <col min="282" max="282" width="2.140625" style="366" customWidth="1"/>
    <col min="283" max="283" width="11.42578125" style="366" customWidth="1"/>
    <col min="284" max="284" width="0.5703125" style="366" customWidth="1"/>
    <col min="285" max="285" width="2.42578125" style="366" customWidth="1"/>
    <col min="286" max="286" width="10.5703125" style="366" customWidth="1"/>
    <col min="287" max="287" width="11.140625" style="366" customWidth="1"/>
    <col min="288" max="288" width="2.140625" style="366" customWidth="1"/>
    <col min="289" max="289" width="11.140625" style="366" customWidth="1"/>
    <col min="290" max="290" width="2.140625" style="366" customWidth="1"/>
    <col min="291" max="291" width="12.42578125" style="366" customWidth="1"/>
    <col min="292" max="510" width="8.7109375" style="366"/>
    <col min="511" max="511" width="51" style="366" customWidth="1"/>
    <col min="512" max="512" width="2.140625" style="366" customWidth="1"/>
    <col min="513" max="513" width="14.140625" style="366" customWidth="1"/>
    <col min="514" max="515" width="8.85546875" style="366" customWidth="1"/>
    <col min="516" max="516" width="2" style="366" customWidth="1"/>
    <col min="517" max="517" width="14.85546875" style="366" customWidth="1"/>
    <col min="518" max="518" width="2" style="366" customWidth="1"/>
    <col min="519" max="519" width="14.85546875" style="366" customWidth="1"/>
    <col min="520" max="520" width="2.140625" style="366" customWidth="1"/>
    <col min="521" max="521" width="14.85546875" style="366" customWidth="1"/>
    <col min="522" max="522" width="2.140625" style="366" customWidth="1"/>
    <col min="523" max="523" width="14.85546875" style="366" customWidth="1"/>
    <col min="524" max="525" width="3.5703125" style="366" customWidth="1"/>
    <col min="526" max="526" width="12.42578125" style="366" customWidth="1"/>
    <col min="527" max="527" width="2.140625" style="366" customWidth="1"/>
    <col min="528" max="528" width="12.5703125" style="366" customWidth="1"/>
    <col min="529" max="529" width="2.140625" style="366" customWidth="1"/>
    <col min="530" max="530" width="12.5703125" style="366" customWidth="1"/>
    <col min="531" max="531" width="2.140625" style="366" customWidth="1"/>
    <col min="532" max="532" width="12.5703125" style="366" customWidth="1"/>
    <col min="533" max="533" width="2" style="366" customWidth="1"/>
    <col min="534" max="534" width="11.85546875" style="366" customWidth="1"/>
    <col min="535" max="535" width="11.42578125" style="366" customWidth="1"/>
    <col min="536" max="536" width="1.85546875" style="366" customWidth="1"/>
    <col min="537" max="537" width="11.5703125" style="366" customWidth="1"/>
    <col min="538" max="538" width="2.140625" style="366" customWidth="1"/>
    <col min="539" max="539" width="11.42578125" style="366" customWidth="1"/>
    <col min="540" max="540" width="0.5703125" style="366" customWidth="1"/>
    <col min="541" max="541" width="2.42578125" style="366" customWidth="1"/>
    <col min="542" max="542" width="10.5703125" style="366" customWidth="1"/>
    <col min="543" max="543" width="11.140625" style="366" customWidth="1"/>
    <col min="544" max="544" width="2.140625" style="366" customWidth="1"/>
    <col min="545" max="545" width="11.140625" style="366" customWidth="1"/>
    <col min="546" max="546" width="2.140625" style="366" customWidth="1"/>
    <col min="547" max="547" width="12.42578125" style="366" customWidth="1"/>
    <col min="548" max="766" width="8.7109375" style="366"/>
    <col min="767" max="767" width="51" style="366" customWidth="1"/>
    <col min="768" max="768" width="2.140625" style="366" customWidth="1"/>
    <col min="769" max="769" width="14.140625" style="366" customWidth="1"/>
    <col min="770" max="771" width="8.85546875" style="366" customWidth="1"/>
    <col min="772" max="772" width="2" style="366" customWidth="1"/>
    <col min="773" max="773" width="14.85546875" style="366" customWidth="1"/>
    <col min="774" max="774" width="2" style="366" customWidth="1"/>
    <col min="775" max="775" width="14.85546875" style="366" customWidth="1"/>
    <col min="776" max="776" width="2.140625" style="366" customWidth="1"/>
    <col min="777" max="777" width="14.85546875" style="366" customWidth="1"/>
    <col min="778" max="778" width="2.140625" style="366" customWidth="1"/>
    <col min="779" max="779" width="14.85546875" style="366" customWidth="1"/>
    <col min="780" max="781" width="3.5703125" style="366" customWidth="1"/>
    <col min="782" max="782" width="12.42578125" style="366" customWidth="1"/>
    <col min="783" max="783" width="2.140625" style="366" customWidth="1"/>
    <col min="784" max="784" width="12.5703125" style="366" customWidth="1"/>
    <col min="785" max="785" width="2.140625" style="366" customWidth="1"/>
    <col min="786" max="786" width="12.5703125" style="366" customWidth="1"/>
    <col min="787" max="787" width="2.140625" style="366" customWidth="1"/>
    <col min="788" max="788" width="12.5703125" style="366" customWidth="1"/>
    <col min="789" max="789" width="2" style="366" customWidth="1"/>
    <col min="790" max="790" width="11.85546875" style="366" customWidth="1"/>
    <col min="791" max="791" width="11.42578125" style="366" customWidth="1"/>
    <col min="792" max="792" width="1.85546875" style="366" customWidth="1"/>
    <col min="793" max="793" width="11.5703125" style="366" customWidth="1"/>
    <col min="794" max="794" width="2.140625" style="366" customWidth="1"/>
    <col min="795" max="795" width="11.42578125" style="366" customWidth="1"/>
    <col min="796" max="796" width="0.5703125" style="366" customWidth="1"/>
    <col min="797" max="797" width="2.42578125" style="366" customWidth="1"/>
    <col min="798" max="798" width="10.5703125" style="366" customWidth="1"/>
    <col min="799" max="799" width="11.140625" style="366" customWidth="1"/>
    <col min="800" max="800" width="2.140625" style="366" customWidth="1"/>
    <col min="801" max="801" width="11.140625" style="366" customWidth="1"/>
    <col min="802" max="802" width="2.140625" style="366" customWidth="1"/>
    <col min="803" max="803" width="12.42578125" style="366" customWidth="1"/>
    <col min="804" max="1022" width="8.7109375" style="366"/>
    <col min="1023" max="1023" width="51" style="366" customWidth="1"/>
    <col min="1024" max="1024" width="2.140625" style="366" customWidth="1"/>
    <col min="1025" max="1025" width="14.140625" style="366" customWidth="1"/>
    <col min="1026" max="1027" width="8.85546875" style="366" customWidth="1"/>
    <col min="1028" max="1028" width="2" style="366" customWidth="1"/>
    <col min="1029" max="1029" width="14.85546875" style="366" customWidth="1"/>
    <col min="1030" max="1030" width="2" style="366" customWidth="1"/>
    <col min="1031" max="1031" width="14.85546875" style="366" customWidth="1"/>
    <col min="1032" max="1032" width="2.140625" style="366" customWidth="1"/>
    <col min="1033" max="1033" width="14.85546875" style="366" customWidth="1"/>
    <col min="1034" max="1034" width="2.140625" style="366" customWidth="1"/>
    <col min="1035" max="1035" width="14.85546875" style="366" customWidth="1"/>
    <col min="1036" max="1037" width="3.5703125" style="366" customWidth="1"/>
    <col min="1038" max="1038" width="12.42578125" style="366" customWidth="1"/>
    <col min="1039" max="1039" width="2.140625" style="366" customWidth="1"/>
    <col min="1040" max="1040" width="12.5703125" style="366" customWidth="1"/>
    <col min="1041" max="1041" width="2.140625" style="366" customWidth="1"/>
    <col min="1042" max="1042" width="12.5703125" style="366" customWidth="1"/>
    <col min="1043" max="1043" width="2.140625" style="366" customWidth="1"/>
    <col min="1044" max="1044" width="12.5703125" style="366" customWidth="1"/>
    <col min="1045" max="1045" width="2" style="366" customWidth="1"/>
    <col min="1046" max="1046" width="11.85546875" style="366" customWidth="1"/>
    <col min="1047" max="1047" width="11.42578125" style="366" customWidth="1"/>
    <col min="1048" max="1048" width="1.85546875" style="366" customWidth="1"/>
    <col min="1049" max="1049" width="11.5703125" style="366" customWidth="1"/>
    <col min="1050" max="1050" width="2.140625" style="366" customWidth="1"/>
    <col min="1051" max="1051" width="11.42578125" style="366" customWidth="1"/>
    <col min="1052" max="1052" width="0.5703125" style="366" customWidth="1"/>
    <col min="1053" max="1053" width="2.42578125" style="366" customWidth="1"/>
    <col min="1054" max="1054" width="10.5703125" style="366" customWidth="1"/>
    <col min="1055" max="1055" width="11.140625" style="366" customWidth="1"/>
    <col min="1056" max="1056" width="2.140625" style="366" customWidth="1"/>
    <col min="1057" max="1057" width="11.140625" style="366" customWidth="1"/>
    <col min="1058" max="1058" width="2.140625" style="366" customWidth="1"/>
    <col min="1059" max="1059" width="12.42578125" style="366" customWidth="1"/>
    <col min="1060" max="1278" width="8.7109375" style="366"/>
    <col min="1279" max="1279" width="51" style="366" customWidth="1"/>
    <col min="1280" max="1280" width="2.140625" style="366" customWidth="1"/>
    <col min="1281" max="1281" width="14.140625" style="366" customWidth="1"/>
    <col min="1282" max="1283" width="8.85546875" style="366" customWidth="1"/>
    <col min="1284" max="1284" width="2" style="366" customWidth="1"/>
    <col min="1285" max="1285" width="14.85546875" style="366" customWidth="1"/>
    <col min="1286" max="1286" width="2" style="366" customWidth="1"/>
    <col min="1287" max="1287" width="14.85546875" style="366" customWidth="1"/>
    <col min="1288" max="1288" width="2.140625" style="366" customWidth="1"/>
    <col min="1289" max="1289" width="14.85546875" style="366" customWidth="1"/>
    <col min="1290" max="1290" width="2.140625" style="366" customWidth="1"/>
    <col min="1291" max="1291" width="14.85546875" style="366" customWidth="1"/>
    <col min="1292" max="1293" width="3.5703125" style="366" customWidth="1"/>
    <col min="1294" max="1294" width="12.42578125" style="366" customWidth="1"/>
    <col min="1295" max="1295" width="2.140625" style="366" customWidth="1"/>
    <col min="1296" max="1296" width="12.5703125" style="366" customWidth="1"/>
    <col min="1297" max="1297" width="2.140625" style="366" customWidth="1"/>
    <col min="1298" max="1298" width="12.5703125" style="366" customWidth="1"/>
    <col min="1299" max="1299" width="2.140625" style="366" customWidth="1"/>
    <col min="1300" max="1300" width="12.5703125" style="366" customWidth="1"/>
    <col min="1301" max="1301" width="2" style="366" customWidth="1"/>
    <col min="1302" max="1302" width="11.85546875" style="366" customWidth="1"/>
    <col min="1303" max="1303" width="11.42578125" style="366" customWidth="1"/>
    <col min="1304" max="1304" width="1.85546875" style="366" customWidth="1"/>
    <col min="1305" max="1305" width="11.5703125" style="366" customWidth="1"/>
    <col min="1306" max="1306" width="2.140625" style="366" customWidth="1"/>
    <col min="1307" max="1307" width="11.42578125" style="366" customWidth="1"/>
    <col min="1308" max="1308" width="0.5703125" style="366" customWidth="1"/>
    <col min="1309" max="1309" width="2.42578125" style="366" customWidth="1"/>
    <col min="1310" max="1310" width="10.5703125" style="366" customWidth="1"/>
    <col min="1311" max="1311" width="11.140625" style="366" customWidth="1"/>
    <col min="1312" max="1312" width="2.140625" style="366" customWidth="1"/>
    <col min="1313" max="1313" width="11.140625" style="366" customWidth="1"/>
    <col min="1314" max="1314" width="2.140625" style="366" customWidth="1"/>
    <col min="1315" max="1315" width="12.42578125" style="366" customWidth="1"/>
    <col min="1316" max="1534" width="8.7109375" style="366"/>
    <col min="1535" max="1535" width="51" style="366" customWidth="1"/>
    <col min="1536" max="1536" width="2.140625" style="366" customWidth="1"/>
    <col min="1537" max="1537" width="14.140625" style="366" customWidth="1"/>
    <col min="1538" max="1539" width="8.85546875" style="366" customWidth="1"/>
    <col min="1540" max="1540" width="2" style="366" customWidth="1"/>
    <col min="1541" max="1541" width="14.85546875" style="366" customWidth="1"/>
    <col min="1542" max="1542" width="2" style="366" customWidth="1"/>
    <col min="1543" max="1543" width="14.85546875" style="366" customWidth="1"/>
    <col min="1544" max="1544" width="2.140625" style="366" customWidth="1"/>
    <col min="1545" max="1545" width="14.85546875" style="366" customWidth="1"/>
    <col min="1546" max="1546" width="2.140625" style="366" customWidth="1"/>
    <col min="1547" max="1547" width="14.85546875" style="366" customWidth="1"/>
    <col min="1548" max="1549" width="3.5703125" style="366" customWidth="1"/>
    <col min="1550" max="1550" width="12.42578125" style="366" customWidth="1"/>
    <col min="1551" max="1551" width="2.140625" style="366" customWidth="1"/>
    <col min="1552" max="1552" width="12.5703125" style="366" customWidth="1"/>
    <col min="1553" max="1553" width="2.140625" style="366" customWidth="1"/>
    <col min="1554" max="1554" width="12.5703125" style="366" customWidth="1"/>
    <col min="1555" max="1555" width="2.140625" style="366" customWidth="1"/>
    <col min="1556" max="1556" width="12.5703125" style="366" customWidth="1"/>
    <col min="1557" max="1557" width="2" style="366" customWidth="1"/>
    <col min="1558" max="1558" width="11.85546875" style="366" customWidth="1"/>
    <col min="1559" max="1559" width="11.42578125" style="366" customWidth="1"/>
    <col min="1560" max="1560" width="1.85546875" style="366" customWidth="1"/>
    <col min="1561" max="1561" width="11.5703125" style="366" customWidth="1"/>
    <col min="1562" max="1562" width="2.140625" style="366" customWidth="1"/>
    <col min="1563" max="1563" width="11.42578125" style="366" customWidth="1"/>
    <col min="1564" max="1564" width="0.5703125" style="366" customWidth="1"/>
    <col min="1565" max="1565" width="2.42578125" style="366" customWidth="1"/>
    <col min="1566" max="1566" width="10.5703125" style="366" customWidth="1"/>
    <col min="1567" max="1567" width="11.140625" style="366" customWidth="1"/>
    <col min="1568" max="1568" width="2.140625" style="366" customWidth="1"/>
    <col min="1569" max="1569" width="11.140625" style="366" customWidth="1"/>
    <col min="1570" max="1570" width="2.140625" style="366" customWidth="1"/>
    <col min="1571" max="1571" width="12.42578125" style="366" customWidth="1"/>
    <col min="1572" max="1790" width="8.7109375" style="366"/>
    <col min="1791" max="1791" width="51" style="366" customWidth="1"/>
    <col min="1792" max="1792" width="2.140625" style="366" customWidth="1"/>
    <col min="1793" max="1793" width="14.140625" style="366" customWidth="1"/>
    <col min="1794" max="1795" width="8.85546875" style="366" customWidth="1"/>
    <col min="1796" max="1796" width="2" style="366" customWidth="1"/>
    <col min="1797" max="1797" width="14.85546875" style="366" customWidth="1"/>
    <col min="1798" max="1798" width="2" style="366" customWidth="1"/>
    <col min="1799" max="1799" width="14.85546875" style="366" customWidth="1"/>
    <col min="1800" max="1800" width="2.140625" style="366" customWidth="1"/>
    <col min="1801" max="1801" width="14.85546875" style="366" customWidth="1"/>
    <col min="1802" max="1802" width="2.140625" style="366" customWidth="1"/>
    <col min="1803" max="1803" width="14.85546875" style="366" customWidth="1"/>
    <col min="1804" max="1805" width="3.5703125" style="366" customWidth="1"/>
    <col min="1806" max="1806" width="12.42578125" style="366" customWidth="1"/>
    <col min="1807" max="1807" width="2.140625" style="366" customWidth="1"/>
    <col min="1808" max="1808" width="12.5703125" style="366" customWidth="1"/>
    <col min="1809" max="1809" width="2.140625" style="366" customWidth="1"/>
    <col min="1810" max="1810" width="12.5703125" style="366" customWidth="1"/>
    <col min="1811" max="1811" width="2.140625" style="366" customWidth="1"/>
    <col min="1812" max="1812" width="12.5703125" style="366" customWidth="1"/>
    <col min="1813" max="1813" width="2" style="366" customWidth="1"/>
    <col min="1814" max="1814" width="11.85546875" style="366" customWidth="1"/>
    <col min="1815" max="1815" width="11.42578125" style="366" customWidth="1"/>
    <col min="1816" max="1816" width="1.85546875" style="366" customWidth="1"/>
    <col min="1817" max="1817" width="11.5703125" style="366" customWidth="1"/>
    <col min="1818" max="1818" width="2.140625" style="366" customWidth="1"/>
    <col min="1819" max="1819" width="11.42578125" style="366" customWidth="1"/>
    <col min="1820" max="1820" width="0.5703125" style="366" customWidth="1"/>
    <col min="1821" max="1821" width="2.42578125" style="366" customWidth="1"/>
    <col min="1822" max="1822" width="10.5703125" style="366" customWidth="1"/>
    <col min="1823" max="1823" width="11.140625" style="366" customWidth="1"/>
    <col min="1824" max="1824" width="2.140625" style="366" customWidth="1"/>
    <col min="1825" max="1825" width="11.140625" style="366" customWidth="1"/>
    <col min="1826" max="1826" width="2.140625" style="366" customWidth="1"/>
    <col min="1827" max="1827" width="12.42578125" style="366" customWidth="1"/>
    <col min="1828" max="2046" width="8.7109375" style="366"/>
    <col min="2047" max="2047" width="51" style="366" customWidth="1"/>
    <col min="2048" max="2048" width="2.140625" style="366" customWidth="1"/>
    <col min="2049" max="2049" width="14.140625" style="366" customWidth="1"/>
    <col min="2050" max="2051" width="8.85546875" style="366" customWidth="1"/>
    <col min="2052" max="2052" width="2" style="366" customWidth="1"/>
    <col min="2053" max="2053" width="14.85546875" style="366" customWidth="1"/>
    <col min="2054" max="2054" width="2" style="366" customWidth="1"/>
    <col min="2055" max="2055" width="14.85546875" style="366" customWidth="1"/>
    <col min="2056" max="2056" width="2.140625" style="366" customWidth="1"/>
    <col min="2057" max="2057" width="14.85546875" style="366" customWidth="1"/>
    <col min="2058" max="2058" width="2.140625" style="366" customWidth="1"/>
    <col min="2059" max="2059" width="14.85546875" style="366" customWidth="1"/>
    <col min="2060" max="2061" width="3.5703125" style="366" customWidth="1"/>
    <col min="2062" max="2062" width="12.42578125" style="366" customWidth="1"/>
    <col min="2063" max="2063" width="2.140625" style="366" customWidth="1"/>
    <col min="2064" max="2064" width="12.5703125" style="366" customWidth="1"/>
    <col min="2065" max="2065" width="2.140625" style="366" customWidth="1"/>
    <col min="2066" max="2066" width="12.5703125" style="366" customWidth="1"/>
    <col min="2067" max="2067" width="2.140625" style="366" customWidth="1"/>
    <col min="2068" max="2068" width="12.5703125" style="366" customWidth="1"/>
    <col min="2069" max="2069" width="2" style="366" customWidth="1"/>
    <col min="2070" max="2070" width="11.85546875" style="366" customWidth="1"/>
    <col min="2071" max="2071" width="11.42578125" style="366" customWidth="1"/>
    <col min="2072" max="2072" width="1.85546875" style="366" customWidth="1"/>
    <col min="2073" max="2073" width="11.5703125" style="366" customWidth="1"/>
    <col min="2074" max="2074" width="2.140625" style="366" customWidth="1"/>
    <col min="2075" max="2075" width="11.42578125" style="366" customWidth="1"/>
    <col min="2076" max="2076" width="0.5703125" style="366" customWidth="1"/>
    <col min="2077" max="2077" width="2.42578125" style="366" customWidth="1"/>
    <col min="2078" max="2078" width="10.5703125" style="366" customWidth="1"/>
    <col min="2079" max="2079" width="11.140625" style="366" customWidth="1"/>
    <col min="2080" max="2080" width="2.140625" style="366" customWidth="1"/>
    <col min="2081" max="2081" width="11.140625" style="366" customWidth="1"/>
    <col min="2082" max="2082" width="2.140625" style="366" customWidth="1"/>
    <col min="2083" max="2083" width="12.42578125" style="366" customWidth="1"/>
    <col min="2084" max="2302" width="8.7109375" style="366"/>
    <col min="2303" max="2303" width="51" style="366" customWidth="1"/>
    <col min="2304" max="2304" width="2.140625" style="366" customWidth="1"/>
    <col min="2305" max="2305" width="14.140625" style="366" customWidth="1"/>
    <col min="2306" max="2307" width="8.85546875" style="366" customWidth="1"/>
    <col min="2308" max="2308" width="2" style="366" customWidth="1"/>
    <col min="2309" max="2309" width="14.85546875" style="366" customWidth="1"/>
    <col min="2310" max="2310" width="2" style="366" customWidth="1"/>
    <col min="2311" max="2311" width="14.85546875" style="366" customWidth="1"/>
    <col min="2312" max="2312" width="2.140625" style="366" customWidth="1"/>
    <col min="2313" max="2313" width="14.85546875" style="366" customWidth="1"/>
    <col min="2314" max="2314" width="2.140625" style="366" customWidth="1"/>
    <col min="2315" max="2315" width="14.85546875" style="366" customWidth="1"/>
    <col min="2316" max="2317" width="3.5703125" style="366" customWidth="1"/>
    <col min="2318" max="2318" width="12.42578125" style="366" customWidth="1"/>
    <col min="2319" max="2319" width="2.140625" style="366" customWidth="1"/>
    <col min="2320" max="2320" width="12.5703125" style="366" customWidth="1"/>
    <col min="2321" max="2321" width="2.140625" style="366" customWidth="1"/>
    <col min="2322" max="2322" width="12.5703125" style="366" customWidth="1"/>
    <col min="2323" max="2323" width="2.140625" style="366" customWidth="1"/>
    <col min="2324" max="2324" width="12.5703125" style="366" customWidth="1"/>
    <col min="2325" max="2325" width="2" style="366" customWidth="1"/>
    <col min="2326" max="2326" width="11.85546875" style="366" customWidth="1"/>
    <col min="2327" max="2327" width="11.42578125" style="366" customWidth="1"/>
    <col min="2328" max="2328" width="1.85546875" style="366" customWidth="1"/>
    <col min="2329" max="2329" width="11.5703125" style="366" customWidth="1"/>
    <col min="2330" max="2330" width="2.140625" style="366" customWidth="1"/>
    <col min="2331" max="2331" width="11.42578125" style="366" customWidth="1"/>
    <col min="2332" max="2332" width="0.5703125" style="366" customWidth="1"/>
    <col min="2333" max="2333" width="2.42578125" style="366" customWidth="1"/>
    <col min="2334" max="2334" width="10.5703125" style="366" customWidth="1"/>
    <col min="2335" max="2335" width="11.140625" style="366" customWidth="1"/>
    <col min="2336" max="2336" width="2.140625" style="366" customWidth="1"/>
    <col min="2337" max="2337" width="11.140625" style="366" customWidth="1"/>
    <col min="2338" max="2338" width="2.140625" style="366" customWidth="1"/>
    <col min="2339" max="2339" width="12.42578125" style="366" customWidth="1"/>
    <col min="2340" max="2558" width="8.7109375" style="366"/>
    <col min="2559" max="2559" width="51" style="366" customWidth="1"/>
    <col min="2560" max="2560" width="2.140625" style="366" customWidth="1"/>
    <col min="2561" max="2561" width="14.140625" style="366" customWidth="1"/>
    <col min="2562" max="2563" width="8.85546875" style="366" customWidth="1"/>
    <col min="2564" max="2564" width="2" style="366" customWidth="1"/>
    <col min="2565" max="2565" width="14.85546875" style="366" customWidth="1"/>
    <col min="2566" max="2566" width="2" style="366" customWidth="1"/>
    <col min="2567" max="2567" width="14.85546875" style="366" customWidth="1"/>
    <col min="2568" max="2568" width="2.140625" style="366" customWidth="1"/>
    <col min="2569" max="2569" width="14.85546875" style="366" customWidth="1"/>
    <col min="2570" max="2570" width="2.140625" style="366" customWidth="1"/>
    <col min="2571" max="2571" width="14.85546875" style="366" customWidth="1"/>
    <col min="2572" max="2573" width="3.5703125" style="366" customWidth="1"/>
    <col min="2574" max="2574" width="12.42578125" style="366" customWidth="1"/>
    <col min="2575" max="2575" width="2.140625" style="366" customWidth="1"/>
    <col min="2576" max="2576" width="12.5703125" style="366" customWidth="1"/>
    <col min="2577" max="2577" width="2.140625" style="366" customWidth="1"/>
    <col min="2578" max="2578" width="12.5703125" style="366" customWidth="1"/>
    <col min="2579" max="2579" width="2.140625" style="366" customWidth="1"/>
    <col min="2580" max="2580" width="12.5703125" style="366" customWidth="1"/>
    <col min="2581" max="2581" width="2" style="366" customWidth="1"/>
    <col min="2582" max="2582" width="11.85546875" style="366" customWidth="1"/>
    <col min="2583" max="2583" width="11.42578125" style="366" customWidth="1"/>
    <col min="2584" max="2584" width="1.85546875" style="366" customWidth="1"/>
    <col min="2585" max="2585" width="11.5703125" style="366" customWidth="1"/>
    <col min="2586" max="2586" width="2.140625" style="366" customWidth="1"/>
    <col min="2587" max="2587" width="11.42578125" style="366" customWidth="1"/>
    <col min="2588" max="2588" width="0.5703125" style="366" customWidth="1"/>
    <col min="2589" max="2589" width="2.42578125" style="366" customWidth="1"/>
    <col min="2590" max="2590" width="10.5703125" style="366" customWidth="1"/>
    <col min="2591" max="2591" width="11.140625" style="366" customWidth="1"/>
    <col min="2592" max="2592" width="2.140625" style="366" customWidth="1"/>
    <col min="2593" max="2593" width="11.140625" style="366" customWidth="1"/>
    <col min="2594" max="2594" width="2.140625" style="366" customWidth="1"/>
    <col min="2595" max="2595" width="12.42578125" style="366" customWidth="1"/>
    <col min="2596" max="2814" width="8.7109375" style="366"/>
    <col min="2815" max="2815" width="51" style="366" customWidth="1"/>
    <col min="2816" max="2816" width="2.140625" style="366" customWidth="1"/>
    <col min="2817" max="2817" width="14.140625" style="366" customWidth="1"/>
    <col min="2818" max="2819" width="8.85546875" style="366" customWidth="1"/>
    <col min="2820" max="2820" width="2" style="366" customWidth="1"/>
    <col min="2821" max="2821" width="14.85546875" style="366" customWidth="1"/>
    <col min="2822" max="2822" width="2" style="366" customWidth="1"/>
    <col min="2823" max="2823" width="14.85546875" style="366" customWidth="1"/>
    <col min="2824" max="2824" width="2.140625" style="366" customWidth="1"/>
    <col min="2825" max="2825" width="14.85546875" style="366" customWidth="1"/>
    <col min="2826" max="2826" width="2.140625" style="366" customWidth="1"/>
    <col min="2827" max="2827" width="14.85546875" style="366" customWidth="1"/>
    <col min="2828" max="2829" width="3.5703125" style="366" customWidth="1"/>
    <col min="2830" max="2830" width="12.42578125" style="366" customWidth="1"/>
    <col min="2831" max="2831" width="2.140625" style="366" customWidth="1"/>
    <col min="2832" max="2832" width="12.5703125" style="366" customWidth="1"/>
    <col min="2833" max="2833" width="2.140625" style="366" customWidth="1"/>
    <col min="2834" max="2834" width="12.5703125" style="366" customWidth="1"/>
    <col min="2835" max="2835" width="2.140625" style="366" customWidth="1"/>
    <col min="2836" max="2836" width="12.5703125" style="366" customWidth="1"/>
    <col min="2837" max="2837" width="2" style="366" customWidth="1"/>
    <col min="2838" max="2838" width="11.85546875" style="366" customWidth="1"/>
    <col min="2839" max="2839" width="11.42578125" style="366" customWidth="1"/>
    <col min="2840" max="2840" width="1.85546875" style="366" customWidth="1"/>
    <col min="2841" max="2841" width="11.5703125" style="366" customWidth="1"/>
    <col min="2842" max="2842" width="2.140625" style="366" customWidth="1"/>
    <col min="2843" max="2843" width="11.42578125" style="366" customWidth="1"/>
    <col min="2844" max="2844" width="0.5703125" style="366" customWidth="1"/>
    <col min="2845" max="2845" width="2.42578125" style="366" customWidth="1"/>
    <col min="2846" max="2846" width="10.5703125" style="366" customWidth="1"/>
    <col min="2847" max="2847" width="11.140625" style="366" customWidth="1"/>
    <col min="2848" max="2848" width="2.140625" style="366" customWidth="1"/>
    <col min="2849" max="2849" width="11.140625" style="366" customWidth="1"/>
    <col min="2850" max="2850" width="2.140625" style="366" customWidth="1"/>
    <col min="2851" max="2851" width="12.42578125" style="366" customWidth="1"/>
    <col min="2852" max="3070" width="8.7109375" style="366"/>
    <col min="3071" max="3071" width="51" style="366" customWidth="1"/>
    <col min="3072" max="3072" width="2.140625" style="366" customWidth="1"/>
    <col min="3073" max="3073" width="14.140625" style="366" customWidth="1"/>
    <col min="3074" max="3075" width="8.85546875" style="366" customWidth="1"/>
    <col min="3076" max="3076" width="2" style="366" customWidth="1"/>
    <col min="3077" max="3077" width="14.85546875" style="366" customWidth="1"/>
    <col min="3078" max="3078" width="2" style="366" customWidth="1"/>
    <col min="3079" max="3079" width="14.85546875" style="366" customWidth="1"/>
    <col min="3080" max="3080" width="2.140625" style="366" customWidth="1"/>
    <col min="3081" max="3081" width="14.85546875" style="366" customWidth="1"/>
    <col min="3082" max="3082" width="2.140625" style="366" customWidth="1"/>
    <col min="3083" max="3083" width="14.85546875" style="366" customWidth="1"/>
    <col min="3084" max="3085" width="3.5703125" style="366" customWidth="1"/>
    <col min="3086" max="3086" width="12.42578125" style="366" customWidth="1"/>
    <col min="3087" max="3087" width="2.140625" style="366" customWidth="1"/>
    <col min="3088" max="3088" width="12.5703125" style="366" customWidth="1"/>
    <col min="3089" max="3089" width="2.140625" style="366" customWidth="1"/>
    <col min="3090" max="3090" width="12.5703125" style="366" customWidth="1"/>
    <col min="3091" max="3091" width="2.140625" style="366" customWidth="1"/>
    <col min="3092" max="3092" width="12.5703125" style="366" customWidth="1"/>
    <col min="3093" max="3093" width="2" style="366" customWidth="1"/>
    <col min="3094" max="3094" width="11.85546875" style="366" customWidth="1"/>
    <col min="3095" max="3095" width="11.42578125" style="366" customWidth="1"/>
    <col min="3096" max="3096" width="1.85546875" style="366" customWidth="1"/>
    <col min="3097" max="3097" width="11.5703125" style="366" customWidth="1"/>
    <col min="3098" max="3098" width="2.140625" style="366" customWidth="1"/>
    <col min="3099" max="3099" width="11.42578125" style="366" customWidth="1"/>
    <col min="3100" max="3100" width="0.5703125" style="366" customWidth="1"/>
    <col min="3101" max="3101" width="2.42578125" style="366" customWidth="1"/>
    <col min="3102" max="3102" width="10.5703125" style="366" customWidth="1"/>
    <col min="3103" max="3103" width="11.140625" style="366" customWidth="1"/>
    <col min="3104" max="3104" width="2.140625" style="366" customWidth="1"/>
    <col min="3105" max="3105" width="11.140625" style="366" customWidth="1"/>
    <col min="3106" max="3106" width="2.140625" style="366" customWidth="1"/>
    <col min="3107" max="3107" width="12.42578125" style="366" customWidth="1"/>
    <col min="3108" max="3326" width="8.7109375" style="366"/>
    <col min="3327" max="3327" width="51" style="366" customWidth="1"/>
    <col min="3328" max="3328" width="2.140625" style="366" customWidth="1"/>
    <col min="3329" max="3329" width="14.140625" style="366" customWidth="1"/>
    <col min="3330" max="3331" width="8.85546875" style="366" customWidth="1"/>
    <col min="3332" max="3332" width="2" style="366" customWidth="1"/>
    <col min="3333" max="3333" width="14.85546875" style="366" customWidth="1"/>
    <col min="3334" max="3334" width="2" style="366" customWidth="1"/>
    <col min="3335" max="3335" width="14.85546875" style="366" customWidth="1"/>
    <col min="3336" max="3336" width="2.140625" style="366" customWidth="1"/>
    <col min="3337" max="3337" width="14.85546875" style="366" customWidth="1"/>
    <col min="3338" max="3338" width="2.140625" style="366" customWidth="1"/>
    <col min="3339" max="3339" width="14.85546875" style="366" customWidth="1"/>
    <col min="3340" max="3341" width="3.5703125" style="366" customWidth="1"/>
    <col min="3342" max="3342" width="12.42578125" style="366" customWidth="1"/>
    <col min="3343" max="3343" width="2.140625" style="366" customWidth="1"/>
    <col min="3344" max="3344" width="12.5703125" style="366" customWidth="1"/>
    <col min="3345" max="3345" width="2.140625" style="366" customWidth="1"/>
    <col min="3346" max="3346" width="12.5703125" style="366" customWidth="1"/>
    <col min="3347" max="3347" width="2.140625" style="366" customWidth="1"/>
    <col min="3348" max="3348" width="12.5703125" style="366" customWidth="1"/>
    <col min="3349" max="3349" width="2" style="366" customWidth="1"/>
    <col min="3350" max="3350" width="11.85546875" style="366" customWidth="1"/>
    <col min="3351" max="3351" width="11.42578125" style="366" customWidth="1"/>
    <col min="3352" max="3352" width="1.85546875" style="366" customWidth="1"/>
    <col min="3353" max="3353" width="11.5703125" style="366" customWidth="1"/>
    <col min="3354" max="3354" width="2.140625" style="366" customWidth="1"/>
    <col min="3355" max="3355" width="11.42578125" style="366" customWidth="1"/>
    <col min="3356" max="3356" width="0.5703125" style="366" customWidth="1"/>
    <col min="3357" max="3357" width="2.42578125" style="366" customWidth="1"/>
    <col min="3358" max="3358" width="10.5703125" style="366" customWidth="1"/>
    <col min="3359" max="3359" width="11.140625" style="366" customWidth="1"/>
    <col min="3360" max="3360" width="2.140625" style="366" customWidth="1"/>
    <col min="3361" max="3361" width="11.140625" style="366" customWidth="1"/>
    <col min="3362" max="3362" width="2.140625" style="366" customWidth="1"/>
    <col min="3363" max="3363" width="12.42578125" style="366" customWidth="1"/>
    <col min="3364" max="3582" width="8.7109375" style="366"/>
    <col min="3583" max="3583" width="51" style="366" customWidth="1"/>
    <col min="3584" max="3584" width="2.140625" style="366" customWidth="1"/>
    <col min="3585" max="3585" width="14.140625" style="366" customWidth="1"/>
    <col min="3586" max="3587" width="8.85546875" style="366" customWidth="1"/>
    <col min="3588" max="3588" width="2" style="366" customWidth="1"/>
    <col min="3589" max="3589" width="14.85546875" style="366" customWidth="1"/>
    <col min="3590" max="3590" width="2" style="366" customWidth="1"/>
    <col min="3591" max="3591" width="14.85546875" style="366" customWidth="1"/>
    <col min="3592" max="3592" width="2.140625" style="366" customWidth="1"/>
    <col min="3593" max="3593" width="14.85546875" style="366" customWidth="1"/>
    <col min="3594" max="3594" width="2.140625" style="366" customWidth="1"/>
    <col min="3595" max="3595" width="14.85546875" style="366" customWidth="1"/>
    <col min="3596" max="3597" width="3.5703125" style="366" customWidth="1"/>
    <col min="3598" max="3598" width="12.42578125" style="366" customWidth="1"/>
    <col min="3599" max="3599" width="2.140625" style="366" customWidth="1"/>
    <col min="3600" max="3600" width="12.5703125" style="366" customWidth="1"/>
    <col min="3601" max="3601" width="2.140625" style="366" customWidth="1"/>
    <col min="3602" max="3602" width="12.5703125" style="366" customWidth="1"/>
    <col min="3603" max="3603" width="2.140625" style="366" customWidth="1"/>
    <col min="3604" max="3604" width="12.5703125" style="366" customWidth="1"/>
    <col min="3605" max="3605" width="2" style="366" customWidth="1"/>
    <col min="3606" max="3606" width="11.85546875" style="366" customWidth="1"/>
    <col min="3607" max="3607" width="11.42578125" style="366" customWidth="1"/>
    <col min="3608" max="3608" width="1.85546875" style="366" customWidth="1"/>
    <col min="3609" max="3609" width="11.5703125" style="366" customWidth="1"/>
    <col min="3610" max="3610" width="2.140625" style="366" customWidth="1"/>
    <col min="3611" max="3611" width="11.42578125" style="366" customWidth="1"/>
    <col min="3612" max="3612" width="0.5703125" style="366" customWidth="1"/>
    <col min="3613" max="3613" width="2.42578125" style="366" customWidth="1"/>
    <col min="3614" max="3614" width="10.5703125" style="366" customWidth="1"/>
    <col min="3615" max="3615" width="11.140625" style="366" customWidth="1"/>
    <col min="3616" max="3616" width="2.140625" style="366" customWidth="1"/>
    <col min="3617" max="3617" width="11.140625" style="366" customWidth="1"/>
    <col min="3618" max="3618" width="2.140625" style="366" customWidth="1"/>
    <col min="3619" max="3619" width="12.42578125" style="366" customWidth="1"/>
    <col min="3620" max="3838" width="8.7109375" style="366"/>
    <col min="3839" max="3839" width="51" style="366" customWidth="1"/>
    <col min="3840" max="3840" width="2.140625" style="366" customWidth="1"/>
    <col min="3841" max="3841" width="14.140625" style="366" customWidth="1"/>
    <col min="3842" max="3843" width="8.85546875" style="366" customWidth="1"/>
    <col min="3844" max="3844" width="2" style="366" customWidth="1"/>
    <col min="3845" max="3845" width="14.85546875" style="366" customWidth="1"/>
    <col min="3846" max="3846" width="2" style="366" customWidth="1"/>
    <col min="3847" max="3847" width="14.85546875" style="366" customWidth="1"/>
    <col min="3848" max="3848" width="2.140625" style="366" customWidth="1"/>
    <col min="3849" max="3849" width="14.85546875" style="366" customWidth="1"/>
    <col min="3850" max="3850" width="2.140625" style="366" customWidth="1"/>
    <col min="3851" max="3851" width="14.85546875" style="366" customWidth="1"/>
    <col min="3852" max="3853" width="3.5703125" style="366" customWidth="1"/>
    <col min="3854" max="3854" width="12.42578125" style="366" customWidth="1"/>
    <col min="3855" max="3855" width="2.140625" style="366" customWidth="1"/>
    <col min="3856" max="3856" width="12.5703125" style="366" customWidth="1"/>
    <col min="3857" max="3857" width="2.140625" style="366" customWidth="1"/>
    <col min="3858" max="3858" width="12.5703125" style="366" customWidth="1"/>
    <col min="3859" max="3859" width="2.140625" style="366" customWidth="1"/>
    <col min="3860" max="3860" width="12.5703125" style="366" customWidth="1"/>
    <col min="3861" max="3861" width="2" style="366" customWidth="1"/>
    <col min="3862" max="3862" width="11.85546875" style="366" customWidth="1"/>
    <col min="3863" max="3863" width="11.42578125" style="366" customWidth="1"/>
    <col min="3864" max="3864" width="1.85546875" style="366" customWidth="1"/>
    <col min="3865" max="3865" width="11.5703125" style="366" customWidth="1"/>
    <col min="3866" max="3866" width="2.140625" style="366" customWidth="1"/>
    <col min="3867" max="3867" width="11.42578125" style="366" customWidth="1"/>
    <col min="3868" max="3868" width="0.5703125" style="366" customWidth="1"/>
    <col min="3869" max="3869" width="2.42578125" style="366" customWidth="1"/>
    <col min="3870" max="3870" width="10.5703125" style="366" customWidth="1"/>
    <col min="3871" max="3871" width="11.140625" style="366" customWidth="1"/>
    <col min="3872" max="3872" width="2.140625" style="366" customWidth="1"/>
    <col min="3873" max="3873" width="11.140625" style="366" customWidth="1"/>
    <col min="3874" max="3874" width="2.140625" style="366" customWidth="1"/>
    <col min="3875" max="3875" width="12.42578125" style="366" customWidth="1"/>
    <col min="3876" max="4094" width="8.7109375" style="366"/>
    <col min="4095" max="4095" width="51" style="366" customWidth="1"/>
    <col min="4096" max="4096" width="2.140625" style="366" customWidth="1"/>
    <col min="4097" max="4097" width="14.140625" style="366" customWidth="1"/>
    <col min="4098" max="4099" width="8.85546875" style="366" customWidth="1"/>
    <col min="4100" max="4100" width="2" style="366" customWidth="1"/>
    <col min="4101" max="4101" width="14.85546875" style="366" customWidth="1"/>
    <col min="4102" max="4102" width="2" style="366" customWidth="1"/>
    <col min="4103" max="4103" width="14.85546875" style="366" customWidth="1"/>
    <col min="4104" max="4104" width="2.140625" style="366" customWidth="1"/>
    <col min="4105" max="4105" width="14.85546875" style="366" customWidth="1"/>
    <col min="4106" max="4106" width="2.140625" style="366" customWidth="1"/>
    <col min="4107" max="4107" width="14.85546875" style="366" customWidth="1"/>
    <col min="4108" max="4109" width="3.5703125" style="366" customWidth="1"/>
    <col min="4110" max="4110" width="12.42578125" style="366" customWidth="1"/>
    <col min="4111" max="4111" width="2.140625" style="366" customWidth="1"/>
    <col min="4112" max="4112" width="12.5703125" style="366" customWidth="1"/>
    <col min="4113" max="4113" width="2.140625" style="366" customWidth="1"/>
    <col min="4114" max="4114" width="12.5703125" style="366" customWidth="1"/>
    <col min="4115" max="4115" width="2.140625" style="366" customWidth="1"/>
    <col min="4116" max="4116" width="12.5703125" style="366" customWidth="1"/>
    <col min="4117" max="4117" width="2" style="366" customWidth="1"/>
    <col min="4118" max="4118" width="11.85546875" style="366" customWidth="1"/>
    <col min="4119" max="4119" width="11.42578125" style="366" customWidth="1"/>
    <col min="4120" max="4120" width="1.85546875" style="366" customWidth="1"/>
    <col min="4121" max="4121" width="11.5703125" style="366" customWidth="1"/>
    <col min="4122" max="4122" width="2.140625" style="366" customWidth="1"/>
    <col min="4123" max="4123" width="11.42578125" style="366" customWidth="1"/>
    <col min="4124" max="4124" width="0.5703125" style="366" customWidth="1"/>
    <col min="4125" max="4125" width="2.42578125" style="366" customWidth="1"/>
    <col min="4126" max="4126" width="10.5703125" style="366" customWidth="1"/>
    <col min="4127" max="4127" width="11.140625" style="366" customWidth="1"/>
    <col min="4128" max="4128" width="2.140625" style="366" customWidth="1"/>
    <col min="4129" max="4129" width="11.140625" style="366" customWidth="1"/>
    <col min="4130" max="4130" width="2.140625" style="366" customWidth="1"/>
    <col min="4131" max="4131" width="12.42578125" style="366" customWidth="1"/>
    <col min="4132" max="4350" width="8.7109375" style="366"/>
    <col min="4351" max="4351" width="51" style="366" customWidth="1"/>
    <col min="4352" max="4352" width="2.140625" style="366" customWidth="1"/>
    <col min="4353" max="4353" width="14.140625" style="366" customWidth="1"/>
    <col min="4354" max="4355" width="8.85546875" style="366" customWidth="1"/>
    <col min="4356" max="4356" width="2" style="366" customWidth="1"/>
    <col min="4357" max="4357" width="14.85546875" style="366" customWidth="1"/>
    <col min="4358" max="4358" width="2" style="366" customWidth="1"/>
    <col min="4359" max="4359" width="14.85546875" style="366" customWidth="1"/>
    <col min="4360" max="4360" width="2.140625" style="366" customWidth="1"/>
    <col min="4361" max="4361" width="14.85546875" style="366" customWidth="1"/>
    <col min="4362" max="4362" width="2.140625" style="366" customWidth="1"/>
    <col min="4363" max="4363" width="14.85546875" style="366" customWidth="1"/>
    <col min="4364" max="4365" width="3.5703125" style="366" customWidth="1"/>
    <col min="4366" max="4366" width="12.42578125" style="366" customWidth="1"/>
    <col min="4367" max="4367" width="2.140625" style="366" customWidth="1"/>
    <col min="4368" max="4368" width="12.5703125" style="366" customWidth="1"/>
    <col min="4369" max="4369" width="2.140625" style="366" customWidth="1"/>
    <col min="4370" max="4370" width="12.5703125" style="366" customWidth="1"/>
    <col min="4371" max="4371" width="2.140625" style="366" customWidth="1"/>
    <col min="4372" max="4372" width="12.5703125" style="366" customWidth="1"/>
    <col min="4373" max="4373" width="2" style="366" customWidth="1"/>
    <col min="4374" max="4374" width="11.85546875" style="366" customWidth="1"/>
    <col min="4375" max="4375" width="11.42578125" style="366" customWidth="1"/>
    <col min="4376" max="4376" width="1.85546875" style="366" customWidth="1"/>
    <col min="4377" max="4377" width="11.5703125" style="366" customWidth="1"/>
    <col min="4378" max="4378" width="2.140625" style="366" customWidth="1"/>
    <col min="4379" max="4379" width="11.42578125" style="366" customWidth="1"/>
    <col min="4380" max="4380" width="0.5703125" style="366" customWidth="1"/>
    <col min="4381" max="4381" width="2.42578125" style="366" customWidth="1"/>
    <col min="4382" max="4382" width="10.5703125" style="366" customWidth="1"/>
    <col min="4383" max="4383" width="11.140625" style="366" customWidth="1"/>
    <col min="4384" max="4384" width="2.140625" style="366" customWidth="1"/>
    <col min="4385" max="4385" width="11.140625" style="366" customWidth="1"/>
    <col min="4386" max="4386" width="2.140625" style="366" customWidth="1"/>
    <col min="4387" max="4387" width="12.42578125" style="366" customWidth="1"/>
    <col min="4388" max="4606" width="8.7109375" style="366"/>
    <col min="4607" max="4607" width="51" style="366" customWidth="1"/>
    <col min="4608" max="4608" width="2.140625" style="366" customWidth="1"/>
    <col min="4609" max="4609" width="14.140625" style="366" customWidth="1"/>
    <col min="4610" max="4611" width="8.85546875" style="366" customWidth="1"/>
    <col min="4612" max="4612" width="2" style="366" customWidth="1"/>
    <col min="4613" max="4613" width="14.85546875" style="366" customWidth="1"/>
    <col min="4614" max="4614" width="2" style="366" customWidth="1"/>
    <col min="4615" max="4615" width="14.85546875" style="366" customWidth="1"/>
    <col min="4616" max="4616" width="2.140625" style="366" customWidth="1"/>
    <col min="4617" max="4617" width="14.85546875" style="366" customWidth="1"/>
    <col min="4618" max="4618" width="2.140625" style="366" customWidth="1"/>
    <col min="4619" max="4619" width="14.85546875" style="366" customWidth="1"/>
    <col min="4620" max="4621" width="3.5703125" style="366" customWidth="1"/>
    <col min="4622" max="4622" width="12.42578125" style="366" customWidth="1"/>
    <col min="4623" max="4623" width="2.140625" style="366" customWidth="1"/>
    <col min="4624" max="4624" width="12.5703125" style="366" customWidth="1"/>
    <col min="4625" max="4625" width="2.140625" style="366" customWidth="1"/>
    <col min="4626" max="4626" width="12.5703125" style="366" customWidth="1"/>
    <col min="4627" max="4627" width="2.140625" style="366" customWidth="1"/>
    <col min="4628" max="4628" width="12.5703125" style="366" customWidth="1"/>
    <col min="4629" max="4629" width="2" style="366" customWidth="1"/>
    <col min="4630" max="4630" width="11.85546875" style="366" customWidth="1"/>
    <col min="4631" max="4631" width="11.42578125" style="366" customWidth="1"/>
    <col min="4632" max="4632" width="1.85546875" style="366" customWidth="1"/>
    <col min="4633" max="4633" width="11.5703125" style="366" customWidth="1"/>
    <col min="4634" max="4634" width="2.140625" style="366" customWidth="1"/>
    <col min="4635" max="4635" width="11.42578125" style="366" customWidth="1"/>
    <col min="4636" max="4636" width="0.5703125" style="366" customWidth="1"/>
    <col min="4637" max="4637" width="2.42578125" style="366" customWidth="1"/>
    <col min="4638" max="4638" width="10.5703125" style="366" customWidth="1"/>
    <col min="4639" max="4639" width="11.140625" style="366" customWidth="1"/>
    <col min="4640" max="4640" width="2.140625" style="366" customWidth="1"/>
    <col min="4641" max="4641" width="11.140625" style="366" customWidth="1"/>
    <col min="4642" max="4642" width="2.140625" style="366" customWidth="1"/>
    <col min="4643" max="4643" width="12.42578125" style="366" customWidth="1"/>
    <col min="4644" max="4862" width="8.7109375" style="366"/>
    <col min="4863" max="4863" width="51" style="366" customWidth="1"/>
    <col min="4864" max="4864" width="2.140625" style="366" customWidth="1"/>
    <col min="4865" max="4865" width="14.140625" style="366" customWidth="1"/>
    <col min="4866" max="4867" width="8.85546875" style="366" customWidth="1"/>
    <col min="4868" max="4868" width="2" style="366" customWidth="1"/>
    <col min="4869" max="4869" width="14.85546875" style="366" customWidth="1"/>
    <col min="4870" max="4870" width="2" style="366" customWidth="1"/>
    <col min="4871" max="4871" width="14.85546875" style="366" customWidth="1"/>
    <col min="4872" max="4872" width="2.140625" style="366" customWidth="1"/>
    <col min="4873" max="4873" width="14.85546875" style="366" customWidth="1"/>
    <col min="4874" max="4874" width="2.140625" style="366" customWidth="1"/>
    <col min="4875" max="4875" width="14.85546875" style="366" customWidth="1"/>
    <col min="4876" max="4877" width="3.5703125" style="366" customWidth="1"/>
    <col min="4878" max="4878" width="12.42578125" style="366" customWidth="1"/>
    <col min="4879" max="4879" width="2.140625" style="366" customWidth="1"/>
    <col min="4880" max="4880" width="12.5703125" style="366" customWidth="1"/>
    <col min="4881" max="4881" width="2.140625" style="366" customWidth="1"/>
    <col min="4882" max="4882" width="12.5703125" style="366" customWidth="1"/>
    <col min="4883" max="4883" width="2.140625" style="366" customWidth="1"/>
    <col min="4884" max="4884" width="12.5703125" style="366" customWidth="1"/>
    <col min="4885" max="4885" width="2" style="366" customWidth="1"/>
    <col min="4886" max="4886" width="11.85546875" style="366" customWidth="1"/>
    <col min="4887" max="4887" width="11.42578125" style="366" customWidth="1"/>
    <col min="4888" max="4888" width="1.85546875" style="366" customWidth="1"/>
    <col min="4889" max="4889" width="11.5703125" style="366" customWidth="1"/>
    <col min="4890" max="4890" width="2.140625" style="366" customWidth="1"/>
    <col min="4891" max="4891" width="11.42578125" style="366" customWidth="1"/>
    <col min="4892" max="4892" width="0.5703125" style="366" customWidth="1"/>
    <col min="4893" max="4893" width="2.42578125" style="366" customWidth="1"/>
    <col min="4894" max="4894" width="10.5703125" style="366" customWidth="1"/>
    <col min="4895" max="4895" width="11.140625" style="366" customWidth="1"/>
    <col min="4896" max="4896" width="2.140625" style="366" customWidth="1"/>
    <col min="4897" max="4897" width="11.140625" style="366" customWidth="1"/>
    <col min="4898" max="4898" width="2.140625" style="366" customWidth="1"/>
    <col min="4899" max="4899" width="12.42578125" style="366" customWidth="1"/>
    <col min="4900" max="5118" width="8.7109375" style="366"/>
    <col min="5119" max="5119" width="51" style="366" customWidth="1"/>
    <col min="5120" max="5120" width="2.140625" style="366" customWidth="1"/>
    <col min="5121" max="5121" width="14.140625" style="366" customWidth="1"/>
    <col min="5122" max="5123" width="8.85546875" style="366" customWidth="1"/>
    <col min="5124" max="5124" width="2" style="366" customWidth="1"/>
    <col min="5125" max="5125" width="14.85546875" style="366" customWidth="1"/>
    <col min="5126" max="5126" width="2" style="366" customWidth="1"/>
    <col min="5127" max="5127" width="14.85546875" style="366" customWidth="1"/>
    <col min="5128" max="5128" width="2.140625" style="366" customWidth="1"/>
    <col min="5129" max="5129" width="14.85546875" style="366" customWidth="1"/>
    <col min="5130" max="5130" width="2.140625" style="366" customWidth="1"/>
    <col min="5131" max="5131" width="14.85546875" style="366" customWidth="1"/>
    <col min="5132" max="5133" width="3.5703125" style="366" customWidth="1"/>
    <col min="5134" max="5134" width="12.42578125" style="366" customWidth="1"/>
    <col min="5135" max="5135" width="2.140625" style="366" customWidth="1"/>
    <col min="5136" max="5136" width="12.5703125" style="366" customWidth="1"/>
    <col min="5137" max="5137" width="2.140625" style="366" customWidth="1"/>
    <col min="5138" max="5138" width="12.5703125" style="366" customWidth="1"/>
    <col min="5139" max="5139" width="2.140625" style="366" customWidth="1"/>
    <col min="5140" max="5140" width="12.5703125" style="366" customWidth="1"/>
    <col min="5141" max="5141" width="2" style="366" customWidth="1"/>
    <col min="5142" max="5142" width="11.85546875" style="366" customWidth="1"/>
    <col min="5143" max="5143" width="11.42578125" style="366" customWidth="1"/>
    <col min="5144" max="5144" width="1.85546875" style="366" customWidth="1"/>
    <col min="5145" max="5145" width="11.5703125" style="366" customWidth="1"/>
    <col min="5146" max="5146" width="2.140625" style="366" customWidth="1"/>
    <col min="5147" max="5147" width="11.42578125" style="366" customWidth="1"/>
    <col min="5148" max="5148" width="0.5703125" style="366" customWidth="1"/>
    <col min="5149" max="5149" width="2.42578125" style="366" customWidth="1"/>
    <col min="5150" max="5150" width="10.5703125" style="366" customWidth="1"/>
    <col min="5151" max="5151" width="11.140625" style="366" customWidth="1"/>
    <col min="5152" max="5152" width="2.140625" style="366" customWidth="1"/>
    <col min="5153" max="5153" width="11.140625" style="366" customWidth="1"/>
    <col min="5154" max="5154" width="2.140625" style="366" customWidth="1"/>
    <col min="5155" max="5155" width="12.42578125" style="366" customWidth="1"/>
    <col min="5156" max="5374" width="8.7109375" style="366"/>
    <col min="5375" max="5375" width="51" style="366" customWidth="1"/>
    <col min="5376" max="5376" width="2.140625" style="366" customWidth="1"/>
    <col min="5377" max="5377" width="14.140625" style="366" customWidth="1"/>
    <col min="5378" max="5379" width="8.85546875" style="366" customWidth="1"/>
    <col min="5380" max="5380" width="2" style="366" customWidth="1"/>
    <col min="5381" max="5381" width="14.85546875" style="366" customWidth="1"/>
    <col min="5382" max="5382" width="2" style="366" customWidth="1"/>
    <col min="5383" max="5383" width="14.85546875" style="366" customWidth="1"/>
    <col min="5384" max="5384" width="2.140625" style="366" customWidth="1"/>
    <col min="5385" max="5385" width="14.85546875" style="366" customWidth="1"/>
    <col min="5386" max="5386" width="2.140625" style="366" customWidth="1"/>
    <col min="5387" max="5387" width="14.85546875" style="366" customWidth="1"/>
    <col min="5388" max="5389" width="3.5703125" style="366" customWidth="1"/>
    <col min="5390" max="5390" width="12.42578125" style="366" customWidth="1"/>
    <col min="5391" max="5391" width="2.140625" style="366" customWidth="1"/>
    <col min="5392" max="5392" width="12.5703125" style="366" customWidth="1"/>
    <col min="5393" max="5393" width="2.140625" style="366" customWidth="1"/>
    <col min="5394" max="5394" width="12.5703125" style="366" customWidth="1"/>
    <col min="5395" max="5395" width="2.140625" style="366" customWidth="1"/>
    <col min="5396" max="5396" width="12.5703125" style="366" customWidth="1"/>
    <col min="5397" max="5397" width="2" style="366" customWidth="1"/>
    <col min="5398" max="5398" width="11.85546875" style="366" customWidth="1"/>
    <col min="5399" max="5399" width="11.42578125" style="366" customWidth="1"/>
    <col min="5400" max="5400" width="1.85546875" style="366" customWidth="1"/>
    <col min="5401" max="5401" width="11.5703125" style="366" customWidth="1"/>
    <col min="5402" max="5402" width="2.140625" style="366" customWidth="1"/>
    <col min="5403" max="5403" width="11.42578125" style="366" customWidth="1"/>
    <col min="5404" max="5404" width="0.5703125" style="366" customWidth="1"/>
    <col min="5405" max="5405" width="2.42578125" style="366" customWidth="1"/>
    <col min="5406" max="5406" width="10.5703125" style="366" customWidth="1"/>
    <col min="5407" max="5407" width="11.140625" style="366" customWidth="1"/>
    <col min="5408" max="5408" width="2.140625" style="366" customWidth="1"/>
    <col min="5409" max="5409" width="11.140625" style="366" customWidth="1"/>
    <col min="5410" max="5410" width="2.140625" style="366" customWidth="1"/>
    <col min="5411" max="5411" width="12.42578125" style="366" customWidth="1"/>
    <col min="5412" max="5630" width="8.7109375" style="366"/>
    <col min="5631" max="5631" width="51" style="366" customWidth="1"/>
    <col min="5632" max="5632" width="2.140625" style="366" customWidth="1"/>
    <col min="5633" max="5633" width="14.140625" style="366" customWidth="1"/>
    <col min="5634" max="5635" width="8.85546875" style="366" customWidth="1"/>
    <col min="5636" max="5636" width="2" style="366" customWidth="1"/>
    <col min="5637" max="5637" width="14.85546875" style="366" customWidth="1"/>
    <col min="5638" max="5638" width="2" style="366" customWidth="1"/>
    <col min="5639" max="5639" width="14.85546875" style="366" customWidth="1"/>
    <col min="5640" max="5640" width="2.140625" style="366" customWidth="1"/>
    <col min="5641" max="5641" width="14.85546875" style="366" customWidth="1"/>
    <col min="5642" max="5642" width="2.140625" style="366" customWidth="1"/>
    <col min="5643" max="5643" width="14.85546875" style="366" customWidth="1"/>
    <col min="5644" max="5645" width="3.5703125" style="366" customWidth="1"/>
    <col min="5646" max="5646" width="12.42578125" style="366" customWidth="1"/>
    <col min="5647" max="5647" width="2.140625" style="366" customWidth="1"/>
    <col min="5648" max="5648" width="12.5703125" style="366" customWidth="1"/>
    <col min="5649" max="5649" width="2.140625" style="366" customWidth="1"/>
    <col min="5650" max="5650" width="12.5703125" style="366" customWidth="1"/>
    <col min="5651" max="5651" width="2.140625" style="366" customWidth="1"/>
    <col min="5652" max="5652" width="12.5703125" style="366" customWidth="1"/>
    <col min="5653" max="5653" width="2" style="366" customWidth="1"/>
    <col min="5654" max="5654" width="11.85546875" style="366" customWidth="1"/>
    <col min="5655" max="5655" width="11.42578125" style="366" customWidth="1"/>
    <col min="5656" max="5656" width="1.85546875" style="366" customWidth="1"/>
    <col min="5657" max="5657" width="11.5703125" style="366" customWidth="1"/>
    <col min="5658" max="5658" width="2.140625" style="366" customWidth="1"/>
    <col min="5659" max="5659" width="11.42578125" style="366" customWidth="1"/>
    <col min="5660" max="5660" width="0.5703125" style="366" customWidth="1"/>
    <col min="5661" max="5661" width="2.42578125" style="366" customWidth="1"/>
    <col min="5662" max="5662" width="10.5703125" style="366" customWidth="1"/>
    <col min="5663" max="5663" width="11.140625" style="366" customWidth="1"/>
    <col min="5664" max="5664" width="2.140625" style="366" customWidth="1"/>
    <col min="5665" max="5665" width="11.140625" style="366" customWidth="1"/>
    <col min="5666" max="5666" width="2.140625" style="366" customWidth="1"/>
    <col min="5667" max="5667" width="12.42578125" style="366" customWidth="1"/>
    <col min="5668" max="5886" width="8.7109375" style="366"/>
    <col min="5887" max="5887" width="51" style="366" customWidth="1"/>
    <col min="5888" max="5888" width="2.140625" style="366" customWidth="1"/>
    <col min="5889" max="5889" width="14.140625" style="366" customWidth="1"/>
    <col min="5890" max="5891" width="8.85546875" style="366" customWidth="1"/>
    <col min="5892" max="5892" width="2" style="366" customWidth="1"/>
    <col min="5893" max="5893" width="14.85546875" style="366" customWidth="1"/>
    <col min="5894" max="5894" width="2" style="366" customWidth="1"/>
    <col min="5895" max="5895" width="14.85546875" style="366" customWidth="1"/>
    <col min="5896" max="5896" width="2.140625" style="366" customWidth="1"/>
    <col min="5897" max="5897" width="14.85546875" style="366" customWidth="1"/>
    <col min="5898" max="5898" width="2.140625" style="366" customWidth="1"/>
    <col min="5899" max="5899" width="14.85546875" style="366" customWidth="1"/>
    <col min="5900" max="5901" width="3.5703125" style="366" customWidth="1"/>
    <col min="5902" max="5902" width="12.42578125" style="366" customWidth="1"/>
    <col min="5903" max="5903" width="2.140625" style="366" customWidth="1"/>
    <col min="5904" max="5904" width="12.5703125" style="366" customWidth="1"/>
    <col min="5905" max="5905" width="2.140625" style="366" customWidth="1"/>
    <col min="5906" max="5906" width="12.5703125" style="366" customWidth="1"/>
    <col min="5907" max="5907" width="2.140625" style="366" customWidth="1"/>
    <col min="5908" max="5908" width="12.5703125" style="366" customWidth="1"/>
    <col min="5909" max="5909" width="2" style="366" customWidth="1"/>
    <col min="5910" max="5910" width="11.85546875" style="366" customWidth="1"/>
    <col min="5911" max="5911" width="11.42578125" style="366" customWidth="1"/>
    <col min="5912" max="5912" width="1.85546875" style="366" customWidth="1"/>
    <col min="5913" max="5913" width="11.5703125" style="366" customWidth="1"/>
    <col min="5914" max="5914" width="2.140625" style="366" customWidth="1"/>
    <col min="5915" max="5915" width="11.42578125" style="366" customWidth="1"/>
    <col min="5916" max="5916" width="0.5703125" style="366" customWidth="1"/>
    <col min="5917" max="5917" width="2.42578125" style="366" customWidth="1"/>
    <col min="5918" max="5918" width="10.5703125" style="366" customWidth="1"/>
    <col min="5919" max="5919" width="11.140625" style="366" customWidth="1"/>
    <col min="5920" max="5920" width="2.140625" style="366" customWidth="1"/>
    <col min="5921" max="5921" width="11.140625" style="366" customWidth="1"/>
    <col min="5922" max="5922" width="2.140625" style="366" customWidth="1"/>
    <col min="5923" max="5923" width="12.42578125" style="366" customWidth="1"/>
    <col min="5924" max="6142" width="8.7109375" style="366"/>
    <col min="6143" max="6143" width="51" style="366" customWidth="1"/>
    <col min="6144" max="6144" width="2.140625" style="366" customWidth="1"/>
    <col min="6145" max="6145" width="14.140625" style="366" customWidth="1"/>
    <col min="6146" max="6147" width="8.85546875" style="366" customWidth="1"/>
    <col min="6148" max="6148" width="2" style="366" customWidth="1"/>
    <col min="6149" max="6149" width="14.85546875" style="366" customWidth="1"/>
    <col min="6150" max="6150" width="2" style="366" customWidth="1"/>
    <col min="6151" max="6151" width="14.85546875" style="366" customWidth="1"/>
    <col min="6152" max="6152" width="2.140625" style="366" customWidth="1"/>
    <col min="6153" max="6153" width="14.85546875" style="366" customWidth="1"/>
    <col min="6154" max="6154" width="2.140625" style="366" customWidth="1"/>
    <col min="6155" max="6155" width="14.85546875" style="366" customWidth="1"/>
    <col min="6156" max="6157" width="3.5703125" style="366" customWidth="1"/>
    <col min="6158" max="6158" width="12.42578125" style="366" customWidth="1"/>
    <col min="6159" max="6159" width="2.140625" style="366" customWidth="1"/>
    <col min="6160" max="6160" width="12.5703125" style="366" customWidth="1"/>
    <col min="6161" max="6161" width="2.140625" style="366" customWidth="1"/>
    <col min="6162" max="6162" width="12.5703125" style="366" customWidth="1"/>
    <col min="6163" max="6163" width="2.140625" style="366" customWidth="1"/>
    <col min="6164" max="6164" width="12.5703125" style="366" customWidth="1"/>
    <col min="6165" max="6165" width="2" style="366" customWidth="1"/>
    <col min="6166" max="6166" width="11.85546875" style="366" customWidth="1"/>
    <col min="6167" max="6167" width="11.42578125" style="366" customWidth="1"/>
    <col min="6168" max="6168" width="1.85546875" style="366" customWidth="1"/>
    <col min="6169" max="6169" width="11.5703125" style="366" customWidth="1"/>
    <col min="6170" max="6170" width="2.140625" style="366" customWidth="1"/>
    <col min="6171" max="6171" width="11.42578125" style="366" customWidth="1"/>
    <col min="6172" max="6172" width="0.5703125" style="366" customWidth="1"/>
    <col min="6173" max="6173" width="2.42578125" style="366" customWidth="1"/>
    <col min="6174" max="6174" width="10.5703125" style="366" customWidth="1"/>
    <col min="6175" max="6175" width="11.140625" style="366" customWidth="1"/>
    <col min="6176" max="6176" width="2.140625" style="366" customWidth="1"/>
    <col min="6177" max="6177" width="11.140625" style="366" customWidth="1"/>
    <col min="6178" max="6178" width="2.140625" style="366" customWidth="1"/>
    <col min="6179" max="6179" width="12.42578125" style="366" customWidth="1"/>
    <col min="6180" max="6398" width="8.7109375" style="366"/>
    <col min="6399" max="6399" width="51" style="366" customWidth="1"/>
    <col min="6400" max="6400" width="2.140625" style="366" customWidth="1"/>
    <col min="6401" max="6401" width="14.140625" style="366" customWidth="1"/>
    <col min="6402" max="6403" width="8.85546875" style="366" customWidth="1"/>
    <col min="6404" max="6404" width="2" style="366" customWidth="1"/>
    <col min="6405" max="6405" width="14.85546875" style="366" customWidth="1"/>
    <col min="6406" max="6406" width="2" style="366" customWidth="1"/>
    <col min="6407" max="6407" width="14.85546875" style="366" customWidth="1"/>
    <col min="6408" max="6408" width="2.140625" style="366" customWidth="1"/>
    <col min="6409" max="6409" width="14.85546875" style="366" customWidth="1"/>
    <col min="6410" max="6410" width="2.140625" style="366" customWidth="1"/>
    <col min="6411" max="6411" width="14.85546875" style="366" customWidth="1"/>
    <col min="6412" max="6413" width="3.5703125" style="366" customWidth="1"/>
    <col min="6414" max="6414" width="12.42578125" style="366" customWidth="1"/>
    <col min="6415" max="6415" width="2.140625" style="366" customWidth="1"/>
    <col min="6416" max="6416" width="12.5703125" style="366" customWidth="1"/>
    <col min="6417" max="6417" width="2.140625" style="366" customWidth="1"/>
    <col min="6418" max="6418" width="12.5703125" style="366" customWidth="1"/>
    <col min="6419" max="6419" width="2.140625" style="366" customWidth="1"/>
    <col min="6420" max="6420" width="12.5703125" style="366" customWidth="1"/>
    <col min="6421" max="6421" width="2" style="366" customWidth="1"/>
    <col min="6422" max="6422" width="11.85546875" style="366" customWidth="1"/>
    <col min="6423" max="6423" width="11.42578125" style="366" customWidth="1"/>
    <col min="6424" max="6424" width="1.85546875" style="366" customWidth="1"/>
    <col min="6425" max="6425" width="11.5703125" style="366" customWidth="1"/>
    <col min="6426" max="6426" width="2.140625" style="366" customWidth="1"/>
    <col min="6427" max="6427" width="11.42578125" style="366" customWidth="1"/>
    <col min="6428" max="6428" width="0.5703125" style="366" customWidth="1"/>
    <col min="6429" max="6429" width="2.42578125" style="366" customWidth="1"/>
    <col min="6430" max="6430" width="10.5703125" style="366" customWidth="1"/>
    <col min="6431" max="6431" width="11.140625" style="366" customWidth="1"/>
    <col min="6432" max="6432" width="2.140625" style="366" customWidth="1"/>
    <col min="6433" max="6433" width="11.140625" style="366" customWidth="1"/>
    <col min="6434" max="6434" width="2.140625" style="366" customWidth="1"/>
    <col min="6435" max="6435" width="12.42578125" style="366" customWidth="1"/>
    <col min="6436" max="6654" width="8.7109375" style="366"/>
    <col min="6655" max="6655" width="51" style="366" customWidth="1"/>
    <col min="6656" max="6656" width="2.140625" style="366" customWidth="1"/>
    <col min="6657" max="6657" width="14.140625" style="366" customWidth="1"/>
    <col min="6658" max="6659" width="8.85546875" style="366" customWidth="1"/>
    <col min="6660" max="6660" width="2" style="366" customWidth="1"/>
    <col min="6661" max="6661" width="14.85546875" style="366" customWidth="1"/>
    <col min="6662" max="6662" width="2" style="366" customWidth="1"/>
    <col min="6663" max="6663" width="14.85546875" style="366" customWidth="1"/>
    <col min="6664" max="6664" width="2.140625" style="366" customWidth="1"/>
    <col min="6665" max="6665" width="14.85546875" style="366" customWidth="1"/>
    <col min="6666" max="6666" width="2.140625" style="366" customWidth="1"/>
    <col min="6667" max="6667" width="14.85546875" style="366" customWidth="1"/>
    <col min="6668" max="6669" width="3.5703125" style="366" customWidth="1"/>
    <col min="6670" max="6670" width="12.42578125" style="366" customWidth="1"/>
    <col min="6671" max="6671" width="2.140625" style="366" customWidth="1"/>
    <col min="6672" max="6672" width="12.5703125" style="366" customWidth="1"/>
    <col min="6673" max="6673" width="2.140625" style="366" customWidth="1"/>
    <col min="6674" max="6674" width="12.5703125" style="366" customWidth="1"/>
    <col min="6675" max="6675" width="2.140625" style="366" customWidth="1"/>
    <col min="6676" max="6676" width="12.5703125" style="366" customWidth="1"/>
    <col min="6677" max="6677" width="2" style="366" customWidth="1"/>
    <col min="6678" max="6678" width="11.85546875" style="366" customWidth="1"/>
    <col min="6679" max="6679" width="11.42578125" style="366" customWidth="1"/>
    <col min="6680" max="6680" width="1.85546875" style="366" customWidth="1"/>
    <col min="6681" max="6681" width="11.5703125" style="366" customWidth="1"/>
    <col min="6682" max="6682" width="2.140625" style="366" customWidth="1"/>
    <col min="6683" max="6683" width="11.42578125" style="366" customWidth="1"/>
    <col min="6684" max="6684" width="0.5703125" style="366" customWidth="1"/>
    <col min="6685" max="6685" width="2.42578125" style="366" customWidth="1"/>
    <col min="6686" max="6686" width="10.5703125" style="366" customWidth="1"/>
    <col min="6687" max="6687" width="11.140625" style="366" customWidth="1"/>
    <col min="6688" max="6688" width="2.140625" style="366" customWidth="1"/>
    <col min="6689" max="6689" width="11.140625" style="366" customWidth="1"/>
    <col min="6690" max="6690" width="2.140625" style="366" customWidth="1"/>
    <col min="6691" max="6691" width="12.42578125" style="366" customWidth="1"/>
    <col min="6692" max="6910" width="8.7109375" style="366"/>
    <col min="6911" max="6911" width="51" style="366" customWidth="1"/>
    <col min="6912" max="6912" width="2.140625" style="366" customWidth="1"/>
    <col min="6913" max="6913" width="14.140625" style="366" customWidth="1"/>
    <col min="6914" max="6915" width="8.85546875" style="366" customWidth="1"/>
    <col min="6916" max="6916" width="2" style="366" customWidth="1"/>
    <col min="6917" max="6917" width="14.85546875" style="366" customWidth="1"/>
    <col min="6918" max="6918" width="2" style="366" customWidth="1"/>
    <col min="6919" max="6919" width="14.85546875" style="366" customWidth="1"/>
    <col min="6920" max="6920" width="2.140625" style="366" customWidth="1"/>
    <col min="6921" max="6921" width="14.85546875" style="366" customWidth="1"/>
    <col min="6922" max="6922" width="2.140625" style="366" customWidth="1"/>
    <col min="6923" max="6923" width="14.85546875" style="366" customWidth="1"/>
    <col min="6924" max="6925" width="3.5703125" style="366" customWidth="1"/>
    <col min="6926" max="6926" width="12.42578125" style="366" customWidth="1"/>
    <col min="6927" max="6927" width="2.140625" style="366" customWidth="1"/>
    <col min="6928" max="6928" width="12.5703125" style="366" customWidth="1"/>
    <col min="6929" max="6929" width="2.140625" style="366" customWidth="1"/>
    <col min="6930" max="6930" width="12.5703125" style="366" customWidth="1"/>
    <col min="6931" max="6931" width="2.140625" style="366" customWidth="1"/>
    <col min="6932" max="6932" width="12.5703125" style="366" customWidth="1"/>
    <col min="6933" max="6933" width="2" style="366" customWidth="1"/>
    <col min="6934" max="6934" width="11.85546875" style="366" customWidth="1"/>
    <col min="6935" max="6935" width="11.42578125" style="366" customWidth="1"/>
    <col min="6936" max="6936" width="1.85546875" style="366" customWidth="1"/>
    <col min="6937" max="6937" width="11.5703125" style="366" customWidth="1"/>
    <col min="6938" max="6938" width="2.140625" style="366" customWidth="1"/>
    <col min="6939" max="6939" width="11.42578125" style="366" customWidth="1"/>
    <col min="6940" max="6940" width="0.5703125" style="366" customWidth="1"/>
    <col min="6941" max="6941" width="2.42578125" style="366" customWidth="1"/>
    <col min="6942" max="6942" width="10.5703125" style="366" customWidth="1"/>
    <col min="6943" max="6943" width="11.140625" style="366" customWidth="1"/>
    <col min="6944" max="6944" width="2.140625" style="366" customWidth="1"/>
    <col min="6945" max="6945" width="11.140625" style="366" customWidth="1"/>
    <col min="6946" max="6946" width="2.140625" style="366" customWidth="1"/>
    <col min="6947" max="6947" width="12.42578125" style="366" customWidth="1"/>
    <col min="6948" max="7166" width="8.7109375" style="366"/>
    <col min="7167" max="7167" width="51" style="366" customWidth="1"/>
    <col min="7168" max="7168" width="2.140625" style="366" customWidth="1"/>
    <col min="7169" max="7169" width="14.140625" style="366" customWidth="1"/>
    <col min="7170" max="7171" width="8.85546875" style="366" customWidth="1"/>
    <col min="7172" max="7172" width="2" style="366" customWidth="1"/>
    <col min="7173" max="7173" width="14.85546875" style="366" customWidth="1"/>
    <col min="7174" max="7174" width="2" style="366" customWidth="1"/>
    <col min="7175" max="7175" width="14.85546875" style="366" customWidth="1"/>
    <col min="7176" max="7176" width="2.140625" style="366" customWidth="1"/>
    <col min="7177" max="7177" width="14.85546875" style="366" customWidth="1"/>
    <col min="7178" max="7178" width="2.140625" style="366" customWidth="1"/>
    <col min="7179" max="7179" width="14.85546875" style="366" customWidth="1"/>
    <col min="7180" max="7181" width="3.5703125" style="366" customWidth="1"/>
    <col min="7182" max="7182" width="12.42578125" style="366" customWidth="1"/>
    <col min="7183" max="7183" width="2.140625" style="366" customWidth="1"/>
    <col min="7184" max="7184" width="12.5703125" style="366" customWidth="1"/>
    <col min="7185" max="7185" width="2.140625" style="366" customWidth="1"/>
    <col min="7186" max="7186" width="12.5703125" style="366" customWidth="1"/>
    <col min="7187" max="7187" width="2.140625" style="366" customWidth="1"/>
    <col min="7188" max="7188" width="12.5703125" style="366" customWidth="1"/>
    <col min="7189" max="7189" width="2" style="366" customWidth="1"/>
    <col min="7190" max="7190" width="11.85546875" style="366" customWidth="1"/>
    <col min="7191" max="7191" width="11.42578125" style="366" customWidth="1"/>
    <col min="7192" max="7192" width="1.85546875" style="366" customWidth="1"/>
    <col min="7193" max="7193" width="11.5703125" style="366" customWidth="1"/>
    <col min="7194" max="7194" width="2.140625" style="366" customWidth="1"/>
    <col min="7195" max="7195" width="11.42578125" style="366" customWidth="1"/>
    <col min="7196" max="7196" width="0.5703125" style="366" customWidth="1"/>
    <col min="7197" max="7197" width="2.42578125" style="366" customWidth="1"/>
    <col min="7198" max="7198" width="10.5703125" style="366" customWidth="1"/>
    <col min="7199" max="7199" width="11.140625" style="366" customWidth="1"/>
    <col min="7200" max="7200" width="2.140625" style="366" customWidth="1"/>
    <col min="7201" max="7201" width="11.140625" style="366" customWidth="1"/>
    <col min="7202" max="7202" width="2.140625" style="366" customWidth="1"/>
    <col min="7203" max="7203" width="12.42578125" style="366" customWidth="1"/>
    <col min="7204" max="7422" width="8.7109375" style="366"/>
    <col min="7423" max="7423" width="51" style="366" customWidth="1"/>
    <col min="7424" max="7424" width="2.140625" style="366" customWidth="1"/>
    <col min="7425" max="7425" width="14.140625" style="366" customWidth="1"/>
    <col min="7426" max="7427" width="8.85546875" style="366" customWidth="1"/>
    <col min="7428" max="7428" width="2" style="366" customWidth="1"/>
    <col min="7429" max="7429" width="14.85546875" style="366" customWidth="1"/>
    <col min="7430" max="7430" width="2" style="366" customWidth="1"/>
    <col min="7431" max="7431" width="14.85546875" style="366" customWidth="1"/>
    <col min="7432" max="7432" width="2.140625" style="366" customWidth="1"/>
    <col min="7433" max="7433" width="14.85546875" style="366" customWidth="1"/>
    <col min="7434" max="7434" width="2.140625" style="366" customWidth="1"/>
    <col min="7435" max="7435" width="14.85546875" style="366" customWidth="1"/>
    <col min="7436" max="7437" width="3.5703125" style="366" customWidth="1"/>
    <col min="7438" max="7438" width="12.42578125" style="366" customWidth="1"/>
    <col min="7439" max="7439" width="2.140625" style="366" customWidth="1"/>
    <col min="7440" max="7440" width="12.5703125" style="366" customWidth="1"/>
    <col min="7441" max="7441" width="2.140625" style="366" customWidth="1"/>
    <col min="7442" max="7442" width="12.5703125" style="366" customWidth="1"/>
    <col min="7443" max="7443" width="2.140625" style="366" customWidth="1"/>
    <col min="7444" max="7444" width="12.5703125" style="366" customWidth="1"/>
    <col min="7445" max="7445" width="2" style="366" customWidth="1"/>
    <col min="7446" max="7446" width="11.85546875" style="366" customWidth="1"/>
    <col min="7447" max="7447" width="11.42578125" style="366" customWidth="1"/>
    <col min="7448" max="7448" width="1.85546875" style="366" customWidth="1"/>
    <col min="7449" max="7449" width="11.5703125" style="366" customWidth="1"/>
    <col min="7450" max="7450" width="2.140625" style="366" customWidth="1"/>
    <col min="7451" max="7451" width="11.42578125" style="366" customWidth="1"/>
    <col min="7452" max="7452" width="0.5703125" style="366" customWidth="1"/>
    <col min="7453" max="7453" width="2.42578125" style="366" customWidth="1"/>
    <col min="7454" max="7454" width="10.5703125" style="366" customWidth="1"/>
    <col min="7455" max="7455" width="11.140625" style="366" customWidth="1"/>
    <col min="7456" max="7456" width="2.140625" style="366" customWidth="1"/>
    <col min="7457" max="7457" width="11.140625" style="366" customWidth="1"/>
    <col min="7458" max="7458" width="2.140625" style="366" customWidth="1"/>
    <col min="7459" max="7459" width="12.42578125" style="366" customWidth="1"/>
    <col min="7460" max="7678" width="8.7109375" style="366"/>
    <col min="7679" max="7679" width="51" style="366" customWidth="1"/>
    <col min="7680" max="7680" width="2.140625" style="366" customWidth="1"/>
    <col min="7681" max="7681" width="14.140625" style="366" customWidth="1"/>
    <col min="7682" max="7683" width="8.85546875" style="366" customWidth="1"/>
    <col min="7684" max="7684" width="2" style="366" customWidth="1"/>
    <col min="7685" max="7685" width="14.85546875" style="366" customWidth="1"/>
    <col min="7686" max="7686" width="2" style="366" customWidth="1"/>
    <col min="7687" max="7687" width="14.85546875" style="366" customWidth="1"/>
    <col min="7688" max="7688" width="2.140625" style="366" customWidth="1"/>
    <col min="7689" max="7689" width="14.85546875" style="366" customWidth="1"/>
    <col min="7690" max="7690" width="2.140625" style="366" customWidth="1"/>
    <col min="7691" max="7691" width="14.85546875" style="366" customWidth="1"/>
    <col min="7692" max="7693" width="3.5703125" style="366" customWidth="1"/>
    <col min="7694" max="7694" width="12.42578125" style="366" customWidth="1"/>
    <col min="7695" max="7695" width="2.140625" style="366" customWidth="1"/>
    <col min="7696" max="7696" width="12.5703125" style="366" customWidth="1"/>
    <col min="7697" max="7697" width="2.140625" style="366" customWidth="1"/>
    <col min="7698" max="7698" width="12.5703125" style="366" customWidth="1"/>
    <col min="7699" max="7699" width="2.140625" style="366" customWidth="1"/>
    <col min="7700" max="7700" width="12.5703125" style="366" customWidth="1"/>
    <col min="7701" max="7701" width="2" style="366" customWidth="1"/>
    <col min="7702" max="7702" width="11.85546875" style="366" customWidth="1"/>
    <col min="7703" max="7703" width="11.42578125" style="366" customWidth="1"/>
    <col min="7704" max="7704" width="1.85546875" style="366" customWidth="1"/>
    <col min="7705" max="7705" width="11.5703125" style="366" customWidth="1"/>
    <col min="7706" max="7706" width="2.140625" style="366" customWidth="1"/>
    <col min="7707" max="7707" width="11.42578125" style="366" customWidth="1"/>
    <col min="7708" max="7708" width="0.5703125" style="366" customWidth="1"/>
    <col min="7709" max="7709" width="2.42578125" style="366" customWidth="1"/>
    <col min="7710" max="7710" width="10.5703125" style="366" customWidth="1"/>
    <col min="7711" max="7711" width="11.140625" style="366" customWidth="1"/>
    <col min="7712" max="7712" width="2.140625" style="366" customWidth="1"/>
    <col min="7713" max="7713" width="11.140625" style="366" customWidth="1"/>
    <col min="7714" max="7714" width="2.140625" style="366" customWidth="1"/>
    <col min="7715" max="7715" width="12.42578125" style="366" customWidth="1"/>
    <col min="7716" max="7934" width="8.7109375" style="366"/>
    <col min="7935" max="7935" width="51" style="366" customWidth="1"/>
    <col min="7936" max="7936" width="2.140625" style="366" customWidth="1"/>
    <col min="7937" max="7937" width="14.140625" style="366" customWidth="1"/>
    <col min="7938" max="7939" width="8.85546875" style="366" customWidth="1"/>
    <col min="7940" max="7940" width="2" style="366" customWidth="1"/>
    <col min="7941" max="7941" width="14.85546875" style="366" customWidth="1"/>
    <col min="7942" max="7942" width="2" style="366" customWidth="1"/>
    <col min="7943" max="7943" width="14.85546875" style="366" customWidth="1"/>
    <col min="7944" max="7944" width="2.140625" style="366" customWidth="1"/>
    <col min="7945" max="7945" width="14.85546875" style="366" customWidth="1"/>
    <col min="7946" max="7946" width="2.140625" style="366" customWidth="1"/>
    <col min="7947" max="7947" width="14.85546875" style="366" customWidth="1"/>
    <col min="7948" max="7949" width="3.5703125" style="366" customWidth="1"/>
    <col min="7950" max="7950" width="12.42578125" style="366" customWidth="1"/>
    <col min="7951" max="7951" width="2.140625" style="366" customWidth="1"/>
    <col min="7952" max="7952" width="12.5703125" style="366" customWidth="1"/>
    <col min="7953" max="7953" width="2.140625" style="366" customWidth="1"/>
    <col min="7954" max="7954" width="12.5703125" style="366" customWidth="1"/>
    <col min="7955" max="7955" width="2.140625" style="366" customWidth="1"/>
    <col min="7956" max="7956" width="12.5703125" style="366" customWidth="1"/>
    <col min="7957" max="7957" width="2" style="366" customWidth="1"/>
    <col min="7958" max="7958" width="11.85546875" style="366" customWidth="1"/>
    <col min="7959" max="7959" width="11.42578125" style="366" customWidth="1"/>
    <col min="7960" max="7960" width="1.85546875" style="366" customWidth="1"/>
    <col min="7961" max="7961" width="11.5703125" style="366" customWidth="1"/>
    <col min="7962" max="7962" width="2.140625" style="366" customWidth="1"/>
    <col min="7963" max="7963" width="11.42578125" style="366" customWidth="1"/>
    <col min="7964" max="7964" width="0.5703125" style="366" customWidth="1"/>
    <col min="7965" max="7965" width="2.42578125" style="366" customWidth="1"/>
    <col min="7966" max="7966" width="10.5703125" style="366" customWidth="1"/>
    <col min="7967" max="7967" width="11.140625" style="366" customWidth="1"/>
    <col min="7968" max="7968" width="2.140625" style="366" customWidth="1"/>
    <col min="7969" max="7969" width="11.140625" style="366" customWidth="1"/>
    <col min="7970" max="7970" width="2.140625" style="366" customWidth="1"/>
    <col min="7971" max="7971" width="12.42578125" style="366" customWidth="1"/>
    <col min="7972" max="8190" width="8.7109375" style="366"/>
    <col min="8191" max="8191" width="51" style="366" customWidth="1"/>
    <col min="8192" max="8192" width="2.140625" style="366" customWidth="1"/>
    <col min="8193" max="8193" width="14.140625" style="366" customWidth="1"/>
    <col min="8194" max="8195" width="8.85546875" style="366" customWidth="1"/>
    <col min="8196" max="8196" width="2" style="366" customWidth="1"/>
    <col min="8197" max="8197" width="14.85546875" style="366" customWidth="1"/>
    <col min="8198" max="8198" width="2" style="366" customWidth="1"/>
    <col min="8199" max="8199" width="14.85546875" style="366" customWidth="1"/>
    <col min="8200" max="8200" width="2.140625" style="366" customWidth="1"/>
    <col min="8201" max="8201" width="14.85546875" style="366" customWidth="1"/>
    <col min="8202" max="8202" width="2.140625" style="366" customWidth="1"/>
    <col min="8203" max="8203" width="14.85546875" style="366" customWidth="1"/>
    <col min="8204" max="8205" width="3.5703125" style="366" customWidth="1"/>
    <col min="8206" max="8206" width="12.42578125" style="366" customWidth="1"/>
    <col min="8207" max="8207" width="2.140625" style="366" customWidth="1"/>
    <col min="8208" max="8208" width="12.5703125" style="366" customWidth="1"/>
    <col min="8209" max="8209" width="2.140625" style="366" customWidth="1"/>
    <col min="8210" max="8210" width="12.5703125" style="366" customWidth="1"/>
    <col min="8211" max="8211" width="2.140625" style="366" customWidth="1"/>
    <col min="8212" max="8212" width="12.5703125" style="366" customWidth="1"/>
    <col min="8213" max="8213" width="2" style="366" customWidth="1"/>
    <col min="8214" max="8214" width="11.85546875" style="366" customWidth="1"/>
    <col min="8215" max="8215" width="11.42578125" style="366" customWidth="1"/>
    <col min="8216" max="8216" width="1.85546875" style="366" customWidth="1"/>
    <col min="8217" max="8217" width="11.5703125" style="366" customWidth="1"/>
    <col min="8218" max="8218" width="2.140625" style="366" customWidth="1"/>
    <col min="8219" max="8219" width="11.42578125" style="366" customWidth="1"/>
    <col min="8220" max="8220" width="0.5703125" style="366" customWidth="1"/>
    <col min="8221" max="8221" width="2.42578125" style="366" customWidth="1"/>
    <col min="8222" max="8222" width="10.5703125" style="366" customWidth="1"/>
    <col min="8223" max="8223" width="11.140625" style="366" customWidth="1"/>
    <col min="8224" max="8224" width="2.140625" style="366" customWidth="1"/>
    <col min="8225" max="8225" width="11.140625" style="366" customWidth="1"/>
    <col min="8226" max="8226" width="2.140625" style="366" customWidth="1"/>
    <col min="8227" max="8227" width="12.42578125" style="366" customWidth="1"/>
    <col min="8228" max="8446" width="8.7109375" style="366"/>
    <col min="8447" max="8447" width="51" style="366" customWidth="1"/>
    <col min="8448" max="8448" width="2.140625" style="366" customWidth="1"/>
    <col min="8449" max="8449" width="14.140625" style="366" customWidth="1"/>
    <col min="8450" max="8451" width="8.85546875" style="366" customWidth="1"/>
    <col min="8452" max="8452" width="2" style="366" customWidth="1"/>
    <col min="8453" max="8453" width="14.85546875" style="366" customWidth="1"/>
    <col min="8454" max="8454" width="2" style="366" customWidth="1"/>
    <col min="8455" max="8455" width="14.85546875" style="366" customWidth="1"/>
    <col min="8456" max="8456" width="2.140625" style="366" customWidth="1"/>
    <col min="8457" max="8457" width="14.85546875" style="366" customWidth="1"/>
    <col min="8458" max="8458" width="2.140625" style="366" customWidth="1"/>
    <col min="8459" max="8459" width="14.85546875" style="366" customWidth="1"/>
    <col min="8460" max="8461" width="3.5703125" style="366" customWidth="1"/>
    <col min="8462" max="8462" width="12.42578125" style="366" customWidth="1"/>
    <col min="8463" max="8463" width="2.140625" style="366" customWidth="1"/>
    <col min="8464" max="8464" width="12.5703125" style="366" customWidth="1"/>
    <col min="8465" max="8465" width="2.140625" style="366" customWidth="1"/>
    <col min="8466" max="8466" width="12.5703125" style="366" customWidth="1"/>
    <col min="8467" max="8467" width="2.140625" style="366" customWidth="1"/>
    <col min="8468" max="8468" width="12.5703125" style="366" customWidth="1"/>
    <col min="8469" max="8469" width="2" style="366" customWidth="1"/>
    <col min="8470" max="8470" width="11.85546875" style="366" customWidth="1"/>
    <col min="8471" max="8471" width="11.42578125" style="366" customWidth="1"/>
    <col min="8472" max="8472" width="1.85546875" style="366" customWidth="1"/>
    <col min="8473" max="8473" width="11.5703125" style="366" customWidth="1"/>
    <col min="8474" max="8474" width="2.140625" style="366" customWidth="1"/>
    <col min="8475" max="8475" width="11.42578125" style="366" customWidth="1"/>
    <col min="8476" max="8476" width="0.5703125" style="366" customWidth="1"/>
    <col min="8477" max="8477" width="2.42578125" style="366" customWidth="1"/>
    <col min="8478" max="8478" width="10.5703125" style="366" customWidth="1"/>
    <col min="8479" max="8479" width="11.140625" style="366" customWidth="1"/>
    <col min="8480" max="8480" width="2.140625" style="366" customWidth="1"/>
    <col min="8481" max="8481" width="11.140625" style="366" customWidth="1"/>
    <col min="8482" max="8482" width="2.140625" style="366" customWidth="1"/>
    <col min="8483" max="8483" width="12.42578125" style="366" customWidth="1"/>
    <col min="8484" max="8702" width="8.7109375" style="366"/>
    <col min="8703" max="8703" width="51" style="366" customWidth="1"/>
    <col min="8704" max="8704" width="2.140625" style="366" customWidth="1"/>
    <col min="8705" max="8705" width="14.140625" style="366" customWidth="1"/>
    <col min="8706" max="8707" width="8.85546875" style="366" customWidth="1"/>
    <col min="8708" max="8708" width="2" style="366" customWidth="1"/>
    <col min="8709" max="8709" width="14.85546875" style="366" customWidth="1"/>
    <col min="8710" max="8710" width="2" style="366" customWidth="1"/>
    <col min="8711" max="8711" width="14.85546875" style="366" customWidth="1"/>
    <col min="8712" max="8712" width="2.140625" style="366" customWidth="1"/>
    <col min="8713" max="8713" width="14.85546875" style="366" customWidth="1"/>
    <col min="8714" max="8714" width="2.140625" style="366" customWidth="1"/>
    <col min="8715" max="8715" width="14.85546875" style="366" customWidth="1"/>
    <col min="8716" max="8717" width="3.5703125" style="366" customWidth="1"/>
    <col min="8718" max="8718" width="12.42578125" style="366" customWidth="1"/>
    <col min="8719" max="8719" width="2.140625" style="366" customWidth="1"/>
    <col min="8720" max="8720" width="12.5703125" style="366" customWidth="1"/>
    <col min="8721" max="8721" width="2.140625" style="366" customWidth="1"/>
    <col min="8722" max="8722" width="12.5703125" style="366" customWidth="1"/>
    <col min="8723" max="8723" width="2.140625" style="366" customWidth="1"/>
    <col min="8724" max="8724" width="12.5703125" style="366" customWidth="1"/>
    <col min="8725" max="8725" width="2" style="366" customWidth="1"/>
    <col min="8726" max="8726" width="11.85546875" style="366" customWidth="1"/>
    <col min="8727" max="8727" width="11.42578125" style="366" customWidth="1"/>
    <col min="8728" max="8728" width="1.85546875" style="366" customWidth="1"/>
    <col min="8729" max="8729" width="11.5703125" style="366" customWidth="1"/>
    <col min="8730" max="8730" width="2.140625" style="366" customWidth="1"/>
    <col min="8731" max="8731" width="11.42578125" style="366" customWidth="1"/>
    <col min="8732" max="8732" width="0.5703125" style="366" customWidth="1"/>
    <col min="8733" max="8733" width="2.42578125" style="366" customWidth="1"/>
    <col min="8734" max="8734" width="10.5703125" style="366" customWidth="1"/>
    <col min="8735" max="8735" width="11.140625" style="366" customWidth="1"/>
    <col min="8736" max="8736" width="2.140625" style="366" customWidth="1"/>
    <col min="8737" max="8737" width="11.140625" style="366" customWidth="1"/>
    <col min="8738" max="8738" width="2.140625" style="366" customWidth="1"/>
    <col min="8739" max="8739" width="12.42578125" style="366" customWidth="1"/>
    <col min="8740" max="8958" width="8.7109375" style="366"/>
    <col min="8959" max="8959" width="51" style="366" customWidth="1"/>
    <col min="8960" max="8960" width="2.140625" style="366" customWidth="1"/>
    <col min="8961" max="8961" width="14.140625" style="366" customWidth="1"/>
    <col min="8962" max="8963" width="8.85546875" style="366" customWidth="1"/>
    <col min="8964" max="8964" width="2" style="366" customWidth="1"/>
    <col min="8965" max="8965" width="14.85546875" style="366" customWidth="1"/>
    <col min="8966" max="8966" width="2" style="366" customWidth="1"/>
    <col min="8967" max="8967" width="14.85546875" style="366" customWidth="1"/>
    <col min="8968" max="8968" width="2.140625" style="366" customWidth="1"/>
    <col min="8969" max="8969" width="14.85546875" style="366" customWidth="1"/>
    <col min="8970" max="8970" width="2.140625" style="366" customWidth="1"/>
    <col min="8971" max="8971" width="14.85546875" style="366" customWidth="1"/>
    <col min="8972" max="8973" width="3.5703125" style="366" customWidth="1"/>
    <col min="8974" max="8974" width="12.42578125" style="366" customWidth="1"/>
    <col min="8975" max="8975" width="2.140625" style="366" customWidth="1"/>
    <col min="8976" max="8976" width="12.5703125" style="366" customWidth="1"/>
    <col min="8977" max="8977" width="2.140625" style="366" customWidth="1"/>
    <col min="8978" max="8978" width="12.5703125" style="366" customWidth="1"/>
    <col min="8979" max="8979" width="2.140625" style="366" customWidth="1"/>
    <col min="8980" max="8980" width="12.5703125" style="366" customWidth="1"/>
    <col min="8981" max="8981" width="2" style="366" customWidth="1"/>
    <col min="8982" max="8982" width="11.85546875" style="366" customWidth="1"/>
    <col min="8983" max="8983" width="11.42578125" style="366" customWidth="1"/>
    <col min="8984" max="8984" width="1.85546875" style="366" customWidth="1"/>
    <col min="8985" max="8985" width="11.5703125" style="366" customWidth="1"/>
    <col min="8986" max="8986" width="2.140625" style="366" customWidth="1"/>
    <col min="8987" max="8987" width="11.42578125" style="366" customWidth="1"/>
    <col min="8988" max="8988" width="0.5703125" style="366" customWidth="1"/>
    <col min="8989" max="8989" width="2.42578125" style="366" customWidth="1"/>
    <col min="8990" max="8990" width="10.5703125" style="366" customWidth="1"/>
    <col min="8991" max="8991" width="11.140625" style="366" customWidth="1"/>
    <col min="8992" max="8992" width="2.140625" style="366" customWidth="1"/>
    <col min="8993" max="8993" width="11.140625" style="366" customWidth="1"/>
    <col min="8994" max="8994" width="2.140625" style="366" customWidth="1"/>
    <col min="8995" max="8995" width="12.42578125" style="366" customWidth="1"/>
    <col min="8996" max="9214" width="8.7109375" style="366"/>
    <col min="9215" max="9215" width="51" style="366" customWidth="1"/>
    <col min="9216" max="9216" width="2.140625" style="366" customWidth="1"/>
    <col min="9217" max="9217" width="14.140625" style="366" customWidth="1"/>
    <col min="9218" max="9219" width="8.85546875" style="366" customWidth="1"/>
    <col min="9220" max="9220" width="2" style="366" customWidth="1"/>
    <col min="9221" max="9221" width="14.85546875" style="366" customWidth="1"/>
    <col min="9222" max="9222" width="2" style="366" customWidth="1"/>
    <col min="9223" max="9223" width="14.85546875" style="366" customWidth="1"/>
    <col min="9224" max="9224" width="2.140625" style="366" customWidth="1"/>
    <col min="9225" max="9225" width="14.85546875" style="366" customWidth="1"/>
    <col min="9226" max="9226" width="2.140625" style="366" customWidth="1"/>
    <col min="9227" max="9227" width="14.85546875" style="366" customWidth="1"/>
    <col min="9228" max="9229" width="3.5703125" style="366" customWidth="1"/>
    <col min="9230" max="9230" width="12.42578125" style="366" customWidth="1"/>
    <col min="9231" max="9231" width="2.140625" style="366" customWidth="1"/>
    <col min="9232" max="9232" width="12.5703125" style="366" customWidth="1"/>
    <col min="9233" max="9233" width="2.140625" style="366" customWidth="1"/>
    <col min="9234" max="9234" width="12.5703125" style="366" customWidth="1"/>
    <col min="9235" max="9235" width="2.140625" style="366" customWidth="1"/>
    <col min="9236" max="9236" width="12.5703125" style="366" customWidth="1"/>
    <col min="9237" max="9237" width="2" style="366" customWidth="1"/>
    <col min="9238" max="9238" width="11.85546875" style="366" customWidth="1"/>
    <col min="9239" max="9239" width="11.42578125" style="366" customWidth="1"/>
    <col min="9240" max="9240" width="1.85546875" style="366" customWidth="1"/>
    <col min="9241" max="9241" width="11.5703125" style="366" customWidth="1"/>
    <col min="9242" max="9242" width="2.140625" style="366" customWidth="1"/>
    <col min="9243" max="9243" width="11.42578125" style="366" customWidth="1"/>
    <col min="9244" max="9244" width="0.5703125" style="366" customWidth="1"/>
    <col min="9245" max="9245" width="2.42578125" style="366" customWidth="1"/>
    <col min="9246" max="9246" width="10.5703125" style="366" customWidth="1"/>
    <col min="9247" max="9247" width="11.140625" style="366" customWidth="1"/>
    <col min="9248" max="9248" width="2.140625" style="366" customWidth="1"/>
    <col min="9249" max="9249" width="11.140625" style="366" customWidth="1"/>
    <col min="9250" max="9250" width="2.140625" style="366" customWidth="1"/>
    <col min="9251" max="9251" width="12.42578125" style="366" customWidth="1"/>
    <col min="9252" max="9470" width="8.7109375" style="366"/>
    <col min="9471" max="9471" width="51" style="366" customWidth="1"/>
    <col min="9472" max="9472" width="2.140625" style="366" customWidth="1"/>
    <col min="9473" max="9473" width="14.140625" style="366" customWidth="1"/>
    <col min="9474" max="9475" width="8.85546875" style="366" customWidth="1"/>
    <col min="9476" max="9476" width="2" style="366" customWidth="1"/>
    <col min="9477" max="9477" width="14.85546875" style="366" customWidth="1"/>
    <col min="9478" max="9478" width="2" style="366" customWidth="1"/>
    <col min="9479" max="9479" width="14.85546875" style="366" customWidth="1"/>
    <col min="9480" max="9480" width="2.140625" style="366" customWidth="1"/>
    <col min="9481" max="9481" width="14.85546875" style="366" customWidth="1"/>
    <col min="9482" max="9482" width="2.140625" style="366" customWidth="1"/>
    <col min="9483" max="9483" width="14.85546875" style="366" customWidth="1"/>
    <col min="9484" max="9485" width="3.5703125" style="366" customWidth="1"/>
    <col min="9486" max="9486" width="12.42578125" style="366" customWidth="1"/>
    <col min="9487" max="9487" width="2.140625" style="366" customWidth="1"/>
    <col min="9488" max="9488" width="12.5703125" style="366" customWidth="1"/>
    <col min="9489" max="9489" width="2.140625" style="366" customWidth="1"/>
    <col min="9490" max="9490" width="12.5703125" style="366" customWidth="1"/>
    <col min="9491" max="9491" width="2.140625" style="366" customWidth="1"/>
    <col min="9492" max="9492" width="12.5703125" style="366" customWidth="1"/>
    <col min="9493" max="9493" width="2" style="366" customWidth="1"/>
    <col min="9494" max="9494" width="11.85546875" style="366" customWidth="1"/>
    <col min="9495" max="9495" width="11.42578125" style="366" customWidth="1"/>
    <col min="9496" max="9496" width="1.85546875" style="366" customWidth="1"/>
    <col min="9497" max="9497" width="11.5703125" style="366" customWidth="1"/>
    <col min="9498" max="9498" width="2.140625" style="366" customWidth="1"/>
    <col min="9499" max="9499" width="11.42578125" style="366" customWidth="1"/>
    <col min="9500" max="9500" width="0.5703125" style="366" customWidth="1"/>
    <col min="9501" max="9501" width="2.42578125" style="366" customWidth="1"/>
    <col min="9502" max="9502" width="10.5703125" style="366" customWidth="1"/>
    <col min="9503" max="9503" width="11.140625" style="366" customWidth="1"/>
    <col min="9504" max="9504" width="2.140625" style="366" customWidth="1"/>
    <col min="9505" max="9505" width="11.140625" style="366" customWidth="1"/>
    <col min="9506" max="9506" width="2.140625" style="366" customWidth="1"/>
    <col min="9507" max="9507" width="12.42578125" style="366" customWidth="1"/>
    <col min="9508" max="9726" width="8.7109375" style="366"/>
    <col min="9727" max="9727" width="51" style="366" customWidth="1"/>
    <col min="9728" max="9728" width="2.140625" style="366" customWidth="1"/>
    <col min="9729" max="9729" width="14.140625" style="366" customWidth="1"/>
    <col min="9730" max="9731" width="8.85546875" style="366" customWidth="1"/>
    <col min="9732" max="9732" width="2" style="366" customWidth="1"/>
    <col min="9733" max="9733" width="14.85546875" style="366" customWidth="1"/>
    <col min="9734" max="9734" width="2" style="366" customWidth="1"/>
    <col min="9735" max="9735" width="14.85546875" style="366" customWidth="1"/>
    <col min="9736" max="9736" width="2.140625" style="366" customWidth="1"/>
    <col min="9737" max="9737" width="14.85546875" style="366" customWidth="1"/>
    <col min="9738" max="9738" width="2.140625" style="366" customWidth="1"/>
    <col min="9739" max="9739" width="14.85546875" style="366" customWidth="1"/>
    <col min="9740" max="9741" width="3.5703125" style="366" customWidth="1"/>
    <col min="9742" max="9742" width="12.42578125" style="366" customWidth="1"/>
    <col min="9743" max="9743" width="2.140625" style="366" customWidth="1"/>
    <col min="9744" max="9744" width="12.5703125" style="366" customWidth="1"/>
    <col min="9745" max="9745" width="2.140625" style="366" customWidth="1"/>
    <col min="9746" max="9746" width="12.5703125" style="366" customWidth="1"/>
    <col min="9747" max="9747" width="2.140625" style="366" customWidth="1"/>
    <col min="9748" max="9748" width="12.5703125" style="366" customWidth="1"/>
    <col min="9749" max="9749" width="2" style="366" customWidth="1"/>
    <col min="9750" max="9750" width="11.85546875" style="366" customWidth="1"/>
    <col min="9751" max="9751" width="11.42578125" style="366" customWidth="1"/>
    <col min="9752" max="9752" width="1.85546875" style="366" customWidth="1"/>
    <col min="9753" max="9753" width="11.5703125" style="366" customWidth="1"/>
    <col min="9754" max="9754" width="2.140625" style="366" customWidth="1"/>
    <col min="9755" max="9755" width="11.42578125" style="366" customWidth="1"/>
    <col min="9756" max="9756" width="0.5703125" style="366" customWidth="1"/>
    <col min="9757" max="9757" width="2.42578125" style="366" customWidth="1"/>
    <col min="9758" max="9758" width="10.5703125" style="366" customWidth="1"/>
    <col min="9759" max="9759" width="11.140625" style="366" customWidth="1"/>
    <col min="9760" max="9760" width="2.140625" style="366" customWidth="1"/>
    <col min="9761" max="9761" width="11.140625" style="366" customWidth="1"/>
    <col min="9762" max="9762" width="2.140625" style="366" customWidth="1"/>
    <col min="9763" max="9763" width="12.42578125" style="366" customWidth="1"/>
    <col min="9764" max="9982" width="8.7109375" style="366"/>
    <col min="9983" max="9983" width="51" style="366" customWidth="1"/>
    <col min="9984" max="9984" width="2.140625" style="366" customWidth="1"/>
    <col min="9985" max="9985" width="14.140625" style="366" customWidth="1"/>
    <col min="9986" max="9987" width="8.85546875" style="366" customWidth="1"/>
    <col min="9988" max="9988" width="2" style="366" customWidth="1"/>
    <col min="9989" max="9989" width="14.85546875" style="366" customWidth="1"/>
    <col min="9990" max="9990" width="2" style="366" customWidth="1"/>
    <col min="9991" max="9991" width="14.85546875" style="366" customWidth="1"/>
    <col min="9992" max="9992" width="2.140625" style="366" customWidth="1"/>
    <col min="9993" max="9993" width="14.85546875" style="366" customWidth="1"/>
    <col min="9994" max="9994" width="2.140625" style="366" customWidth="1"/>
    <col min="9995" max="9995" width="14.85546875" style="366" customWidth="1"/>
    <col min="9996" max="9997" width="3.5703125" style="366" customWidth="1"/>
    <col min="9998" max="9998" width="12.42578125" style="366" customWidth="1"/>
    <col min="9999" max="9999" width="2.140625" style="366" customWidth="1"/>
    <col min="10000" max="10000" width="12.5703125" style="366" customWidth="1"/>
    <col min="10001" max="10001" width="2.140625" style="366" customWidth="1"/>
    <col min="10002" max="10002" width="12.5703125" style="366" customWidth="1"/>
    <col min="10003" max="10003" width="2.140625" style="366" customWidth="1"/>
    <col min="10004" max="10004" width="12.5703125" style="366" customWidth="1"/>
    <col min="10005" max="10005" width="2" style="366" customWidth="1"/>
    <col min="10006" max="10006" width="11.85546875" style="366" customWidth="1"/>
    <col min="10007" max="10007" width="11.42578125" style="366" customWidth="1"/>
    <col min="10008" max="10008" width="1.85546875" style="366" customWidth="1"/>
    <col min="10009" max="10009" width="11.5703125" style="366" customWidth="1"/>
    <col min="10010" max="10010" width="2.140625" style="366" customWidth="1"/>
    <col min="10011" max="10011" width="11.42578125" style="366" customWidth="1"/>
    <col min="10012" max="10012" width="0.5703125" style="366" customWidth="1"/>
    <col min="10013" max="10013" width="2.42578125" style="366" customWidth="1"/>
    <col min="10014" max="10014" width="10.5703125" style="366" customWidth="1"/>
    <col min="10015" max="10015" width="11.140625" style="366" customWidth="1"/>
    <col min="10016" max="10016" width="2.140625" style="366" customWidth="1"/>
    <col min="10017" max="10017" width="11.140625" style="366" customWidth="1"/>
    <col min="10018" max="10018" width="2.140625" style="366" customWidth="1"/>
    <col min="10019" max="10019" width="12.42578125" style="366" customWidth="1"/>
    <col min="10020" max="10238" width="8.7109375" style="366"/>
    <col min="10239" max="10239" width="51" style="366" customWidth="1"/>
    <col min="10240" max="10240" width="2.140625" style="366" customWidth="1"/>
    <col min="10241" max="10241" width="14.140625" style="366" customWidth="1"/>
    <col min="10242" max="10243" width="8.85546875" style="366" customWidth="1"/>
    <col min="10244" max="10244" width="2" style="366" customWidth="1"/>
    <col min="10245" max="10245" width="14.85546875" style="366" customWidth="1"/>
    <col min="10246" max="10246" width="2" style="366" customWidth="1"/>
    <col min="10247" max="10247" width="14.85546875" style="366" customWidth="1"/>
    <col min="10248" max="10248" width="2.140625" style="366" customWidth="1"/>
    <col min="10249" max="10249" width="14.85546875" style="366" customWidth="1"/>
    <col min="10250" max="10250" width="2.140625" style="366" customWidth="1"/>
    <col min="10251" max="10251" width="14.85546875" style="366" customWidth="1"/>
    <col min="10252" max="10253" width="3.5703125" style="366" customWidth="1"/>
    <col min="10254" max="10254" width="12.42578125" style="366" customWidth="1"/>
    <col min="10255" max="10255" width="2.140625" style="366" customWidth="1"/>
    <col min="10256" max="10256" width="12.5703125" style="366" customWidth="1"/>
    <col min="10257" max="10257" width="2.140625" style="366" customWidth="1"/>
    <col min="10258" max="10258" width="12.5703125" style="366" customWidth="1"/>
    <col min="10259" max="10259" width="2.140625" style="366" customWidth="1"/>
    <col min="10260" max="10260" width="12.5703125" style="366" customWidth="1"/>
    <col min="10261" max="10261" width="2" style="366" customWidth="1"/>
    <col min="10262" max="10262" width="11.85546875" style="366" customWidth="1"/>
    <col min="10263" max="10263" width="11.42578125" style="366" customWidth="1"/>
    <col min="10264" max="10264" width="1.85546875" style="366" customWidth="1"/>
    <col min="10265" max="10265" width="11.5703125" style="366" customWidth="1"/>
    <col min="10266" max="10266" width="2.140625" style="366" customWidth="1"/>
    <col min="10267" max="10267" width="11.42578125" style="366" customWidth="1"/>
    <col min="10268" max="10268" width="0.5703125" style="366" customWidth="1"/>
    <col min="10269" max="10269" width="2.42578125" style="366" customWidth="1"/>
    <col min="10270" max="10270" width="10.5703125" style="366" customWidth="1"/>
    <col min="10271" max="10271" width="11.140625" style="366" customWidth="1"/>
    <col min="10272" max="10272" width="2.140625" style="366" customWidth="1"/>
    <col min="10273" max="10273" width="11.140625" style="366" customWidth="1"/>
    <col min="10274" max="10274" width="2.140625" style="366" customWidth="1"/>
    <col min="10275" max="10275" width="12.42578125" style="366" customWidth="1"/>
    <col min="10276" max="10494" width="8.7109375" style="366"/>
    <col min="10495" max="10495" width="51" style="366" customWidth="1"/>
    <col min="10496" max="10496" width="2.140625" style="366" customWidth="1"/>
    <col min="10497" max="10497" width="14.140625" style="366" customWidth="1"/>
    <col min="10498" max="10499" width="8.85546875" style="366" customWidth="1"/>
    <col min="10500" max="10500" width="2" style="366" customWidth="1"/>
    <col min="10501" max="10501" width="14.85546875" style="366" customWidth="1"/>
    <col min="10502" max="10502" width="2" style="366" customWidth="1"/>
    <col min="10503" max="10503" width="14.85546875" style="366" customWidth="1"/>
    <col min="10504" max="10504" width="2.140625" style="366" customWidth="1"/>
    <col min="10505" max="10505" width="14.85546875" style="366" customWidth="1"/>
    <col min="10506" max="10506" width="2.140625" style="366" customWidth="1"/>
    <col min="10507" max="10507" width="14.85546875" style="366" customWidth="1"/>
    <col min="10508" max="10509" width="3.5703125" style="366" customWidth="1"/>
    <col min="10510" max="10510" width="12.42578125" style="366" customWidth="1"/>
    <col min="10511" max="10511" width="2.140625" style="366" customWidth="1"/>
    <col min="10512" max="10512" width="12.5703125" style="366" customWidth="1"/>
    <col min="10513" max="10513" width="2.140625" style="366" customWidth="1"/>
    <col min="10514" max="10514" width="12.5703125" style="366" customWidth="1"/>
    <col min="10515" max="10515" width="2.140625" style="366" customWidth="1"/>
    <col min="10516" max="10516" width="12.5703125" style="366" customWidth="1"/>
    <col min="10517" max="10517" width="2" style="366" customWidth="1"/>
    <col min="10518" max="10518" width="11.85546875" style="366" customWidth="1"/>
    <col min="10519" max="10519" width="11.42578125" style="366" customWidth="1"/>
    <col min="10520" max="10520" width="1.85546875" style="366" customWidth="1"/>
    <col min="10521" max="10521" width="11.5703125" style="366" customWidth="1"/>
    <col min="10522" max="10522" width="2.140625" style="366" customWidth="1"/>
    <col min="10523" max="10523" width="11.42578125" style="366" customWidth="1"/>
    <col min="10524" max="10524" width="0.5703125" style="366" customWidth="1"/>
    <col min="10525" max="10525" width="2.42578125" style="366" customWidth="1"/>
    <col min="10526" max="10526" width="10.5703125" style="366" customWidth="1"/>
    <col min="10527" max="10527" width="11.140625" style="366" customWidth="1"/>
    <col min="10528" max="10528" width="2.140625" style="366" customWidth="1"/>
    <col min="10529" max="10529" width="11.140625" style="366" customWidth="1"/>
    <col min="10530" max="10530" width="2.140625" style="366" customWidth="1"/>
    <col min="10531" max="10531" width="12.42578125" style="366" customWidth="1"/>
    <col min="10532" max="10750" width="8.7109375" style="366"/>
    <col min="10751" max="10751" width="51" style="366" customWidth="1"/>
    <col min="10752" max="10752" width="2.140625" style="366" customWidth="1"/>
    <col min="10753" max="10753" width="14.140625" style="366" customWidth="1"/>
    <col min="10754" max="10755" width="8.85546875" style="366" customWidth="1"/>
    <col min="10756" max="10756" width="2" style="366" customWidth="1"/>
    <col min="10757" max="10757" width="14.85546875" style="366" customWidth="1"/>
    <col min="10758" max="10758" width="2" style="366" customWidth="1"/>
    <col min="10759" max="10759" width="14.85546875" style="366" customWidth="1"/>
    <col min="10760" max="10760" width="2.140625" style="366" customWidth="1"/>
    <col min="10761" max="10761" width="14.85546875" style="366" customWidth="1"/>
    <col min="10762" max="10762" width="2.140625" style="366" customWidth="1"/>
    <col min="10763" max="10763" width="14.85546875" style="366" customWidth="1"/>
    <col min="10764" max="10765" width="3.5703125" style="366" customWidth="1"/>
    <col min="10766" max="10766" width="12.42578125" style="366" customWidth="1"/>
    <col min="10767" max="10767" width="2.140625" style="366" customWidth="1"/>
    <col min="10768" max="10768" width="12.5703125" style="366" customWidth="1"/>
    <col min="10769" max="10769" width="2.140625" style="366" customWidth="1"/>
    <col min="10770" max="10770" width="12.5703125" style="366" customWidth="1"/>
    <col min="10771" max="10771" width="2.140625" style="366" customWidth="1"/>
    <col min="10772" max="10772" width="12.5703125" style="366" customWidth="1"/>
    <col min="10773" max="10773" width="2" style="366" customWidth="1"/>
    <col min="10774" max="10774" width="11.85546875" style="366" customWidth="1"/>
    <col min="10775" max="10775" width="11.42578125" style="366" customWidth="1"/>
    <col min="10776" max="10776" width="1.85546875" style="366" customWidth="1"/>
    <col min="10777" max="10777" width="11.5703125" style="366" customWidth="1"/>
    <col min="10778" max="10778" width="2.140625" style="366" customWidth="1"/>
    <col min="10779" max="10779" width="11.42578125" style="366" customWidth="1"/>
    <col min="10780" max="10780" width="0.5703125" style="366" customWidth="1"/>
    <col min="10781" max="10781" width="2.42578125" style="366" customWidth="1"/>
    <col min="10782" max="10782" width="10.5703125" style="366" customWidth="1"/>
    <col min="10783" max="10783" width="11.140625" style="366" customWidth="1"/>
    <col min="10784" max="10784" width="2.140625" style="366" customWidth="1"/>
    <col min="10785" max="10785" width="11.140625" style="366" customWidth="1"/>
    <col min="10786" max="10786" width="2.140625" style="366" customWidth="1"/>
    <col min="10787" max="10787" width="12.42578125" style="366" customWidth="1"/>
    <col min="10788" max="11006" width="8.7109375" style="366"/>
    <col min="11007" max="11007" width="51" style="366" customWidth="1"/>
    <col min="11008" max="11008" width="2.140625" style="366" customWidth="1"/>
    <col min="11009" max="11009" width="14.140625" style="366" customWidth="1"/>
    <col min="11010" max="11011" width="8.85546875" style="366" customWidth="1"/>
    <col min="11012" max="11012" width="2" style="366" customWidth="1"/>
    <col min="11013" max="11013" width="14.85546875" style="366" customWidth="1"/>
    <col min="11014" max="11014" width="2" style="366" customWidth="1"/>
    <col min="11015" max="11015" width="14.85546875" style="366" customWidth="1"/>
    <col min="11016" max="11016" width="2.140625" style="366" customWidth="1"/>
    <col min="11017" max="11017" width="14.85546875" style="366" customWidth="1"/>
    <col min="11018" max="11018" width="2.140625" style="366" customWidth="1"/>
    <col min="11019" max="11019" width="14.85546875" style="366" customWidth="1"/>
    <col min="11020" max="11021" width="3.5703125" style="366" customWidth="1"/>
    <col min="11022" max="11022" width="12.42578125" style="366" customWidth="1"/>
    <col min="11023" max="11023" width="2.140625" style="366" customWidth="1"/>
    <col min="11024" max="11024" width="12.5703125" style="366" customWidth="1"/>
    <col min="11025" max="11025" width="2.140625" style="366" customWidth="1"/>
    <col min="11026" max="11026" width="12.5703125" style="366" customWidth="1"/>
    <col min="11027" max="11027" width="2.140625" style="366" customWidth="1"/>
    <col min="11028" max="11028" width="12.5703125" style="366" customWidth="1"/>
    <col min="11029" max="11029" width="2" style="366" customWidth="1"/>
    <col min="11030" max="11030" width="11.85546875" style="366" customWidth="1"/>
    <col min="11031" max="11031" width="11.42578125" style="366" customWidth="1"/>
    <col min="11032" max="11032" width="1.85546875" style="366" customWidth="1"/>
    <col min="11033" max="11033" width="11.5703125" style="366" customWidth="1"/>
    <col min="11034" max="11034" width="2.140625" style="366" customWidth="1"/>
    <col min="11035" max="11035" width="11.42578125" style="366" customWidth="1"/>
    <col min="11036" max="11036" width="0.5703125" style="366" customWidth="1"/>
    <col min="11037" max="11037" width="2.42578125" style="366" customWidth="1"/>
    <col min="11038" max="11038" width="10.5703125" style="366" customWidth="1"/>
    <col min="11039" max="11039" width="11.140625" style="366" customWidth="1"/>
    <col min="11040" max="11040" width="2.140625" style="366" customWidth="1"/>
    <col min="11041" max="11041" width="11.140625" style="366" customWidth="1"/>
    <col min="11042" max="11042" width="2.140625" style="366" customWidth="1"/>
    <col min="11043" max="11043" width="12.42578125" style="366" customWidth="1"/>
    <col min="11044" max="11262" width="8.7109375" style="366"/>
    <col min="11263" max="11263" width="51" style="366" customWidth="1"/>
    <col min="11264" max="11264" width="2.140625" style="366" customWidth="1"/>
    <col min="11265" max="11265" width="14.140625" style="366" customWidth="1"/>
    <col min="11266" max="11267" width="8.85546875" style="366" customWidth="1"/>
    <col min="11268" max="11268" width="2" style="366" customWidth="1"/>
    <col min="11269" max="11269" width="14.85546875" style="366" customWidth="1"/>
    <col min="11270" max="11270" width="2" style="366" customWidth="1"/>
    <col min="11271" max="11271" width="14.85546875" style="366" customWidth="1"/>
    <col min="11272" max="11272" width="2.140625" style="366" customWidth="1"/>
    <col min="11273" max="11273" width="14.85546875" style="366" customWidth="1"/>
    <col min="11274" max="11274" width="2.140625" style="366" customWidth="1"/>
    <col min="11275" max="11275" width="14.85546875" style="366" customWidth="1"/>
    <col min="11276" max="11277" width="3.5703125" style="366" customWidth="1"/>
    <col min="11278" max="11278" width="12.42578125" style="366" customWidth="1"/>
    <col min="11279" max="11279" width="2.140625" style="366" customWidth="1"/>
    <col min="11280" max="11280" width="12.5703125" style="366" customWidth="1"/>
    <col min="11281" max="11281" width="2.140625" style="366" customWidth="1"/>
    <col min="11282" max="11282" width="12.5703125" style="366" customWidth="1"/>
    <col min="11283" max="11283" width="2.140625" style="366" customWidth="1"/>
    <col min="11284" max="11284" width="12.5703125" style="366" customWidth="1"/>
    <col min="11285" max="11285" width="2" style="366" customWidth="1"/>
    <col min="11286" max="11286" width="11.85546875" style="366" customWidth="1"/>
    <col min="11287" max="11287" width="11.42578125" style="366" customWidth="1"/>
    <col min="11288" max="11288" width="1.85546875" style="366" customWidth="1"/>
    <col min="11289" max="11289" width="11.5703125" style="366" customWidth="1"/>
    <col min="11290" max="11290" width="2.140625" style="366" customWidth="1"/>
    <col min="11291" max="11291" width="11.42578125" style="366" customWidth="1"/>
    <col min="11292" max="11292" width="0.5703125" style="366" customWidth="1"/>
    <col min="11293" max="11293" width="2.42578125" style="366" customWidth="1"/>
    <col min="11294" max="11294" width="10.5703125" style="366" customWidth="1"/>
    <col min="11295" max="11295" width="11.140625" style="366" customWidth="1"/>
    <col min="11296" max="11296" width="2.140625" style="366" customWidth="1"/>
    <col min="11297" max="11297" width="11.140625" style="366" customWidth="1"/>
    <col min="11298" max="11298" width="2.140625" style="366" customWidth="1"/>
    <col min="11299" max="11299" width="12.42578125" style="366" customWidth="1"/>
    <col min="11300" max="11518" width="8.7109375" style="366"/>
    <col min="11519" max="11519" width="51" style="366" customWidth="1"/>
    <col min="11520" max="11520" width="2.140625" style="366" customWidth="1"/>
    <col min="11521" max="11521" width="14.140625" style="366" customWidth="1"/>
    <col min="11522" max="11523" width="8.85546875" style="366" customWidth="1"/>
    <col min="11524" max="11524" width="2" style="366" customWidth="1"/>
    <col min="11525" max="11525" width="14.85546875" style="366" customWidth="1"/>
    <col min="11526" max="11526" width="2" style="366" customWidth="1"/>
    <col min="11527" max="11527" width="14.85546875" style="366" customWidth="1"/>
    <col min="11528" max="11528" width="2.140625" style="366" customWidth="1"/>
    <col min="11529" max="11529" width="14.85546875" style="366" customWidth="1"/>
    <col min="11530" max="11530" width="2.140625" style="366" customWidth="1"/>
    <col min="11531" max="11531" width="14.85546875" style="366" customWidth="1"/>
    <col min="11532" max="11533" width="3.5703125" style="366" customWidth="1"/>
    <col min="11534" max="11534" width="12.42578125" style="366" customWidth="1"/>
    <col min="11535" max="11535" width="2.140625" style="366" customWidth="1"/>
    <col min="11536" max="11536" width="12.5703125" style="366" customWidth="1"/>
    <col min="11537" max="11537" width="2.140625" style="366" customWidth="1"/>
    <col min="11538" max="11538" width="12.5703125" style="366" customWidth="1"/>
    <col min="11539" max="11539" width="2.140625" style="366" customWidth="1"/>
    <col min="11540" max="11540" width="12.5703125" style="366" customWidth="1"/>
    <col min="11541" max="11541" width="2" style="366" customWidth="1"/>
    <col min="11542" max="11542" width="11.85546875" style="366" customWidth="1"/>
    <col min="11543" max="11543" width="11.42578125" style="366" customWidth="1"/>
    <col min="11544" max="11544" width="1.85546875" style="366" customWidth="1"/>
    <col min="11545" max="11545" width="11.5703125" style="366" customWidth="1"/>
    <col min="11546" max="11546" width="2.140625" style="366" customWidth="1"/>
    <col min="11547" max="11547" width="11.42578125" style="366" customWidth="1"/>
    <col min="11548" max="11548" width="0.5703125" style="366" customWidth="1"/>
    <col min="11549" max="11549" width="2.42578125" style="366" customWidth="1"/>
    <col min="11550" max="11550" width="10.5703125" style="366" customWidth="1"/>
    <col min="11551" max="11551" width="11.140625" style="366" customWidth="1"/>
    <col min="11552" max="11552" width="2.140625" style="366" customWidth="1"/>
    <col min="11553" max="11553" width="11.140625" style="366" customWidth="1"/>
    <col min="11554" max="11554" width="2.140625" style="366" customWidth="1"/>
    <col min="11555" max="11555" width="12.42578125" style="366" customWidth="1"/>
    <col min="11556" max="11774" width="8.7109375" style="366"/>
    <col min="11775" max="11775" width="51" style="366" customWidth="1"/>
    <col min="11776" max="11776" width="2.140625" style="366" customWidth="1"/>
    <col min="11777" max="11777" width="14.140625" style="366" customWidth="1"/>
    <col min="11778" max="11779" width="8.85546875" style="366" customWidth="1"/>
    <col min="11780" max="11780" width="2" style="366" customWidth="1"/>
    <col min="11781" max="11781" width="14.85546875" style="366" customWidth="1"/>
    <col min="11782" max="11782" width="2" style="366" customWidth="1"/>
    <col min="11783" max="11783" width="14.85546875" style="366" customWidth="1"/>
    <col min="11784" max="11784" width="2.140625" style="366" customWidth="1"/>
    <col min="11785" max="11785" width="14.85546875" style="366" customWidth="1"/>
    <col min="11786" max="11786" width="2.140625" style="366" customWidth="1"/>
    <col min="11787" max="11787" width="14.85546875" style="366" customWidth="1"/>
    <col min="11788" max="11789" width="3.5703125" style="366" customWidth="1"/>
    <col min="11790" max="11790" width="12.42578125" style="366" customWidth="1"/>
    <col min="11791" max="11791" width="2.140625" style="366" customWidth="1"/>
    <col min="11792" max="11792" width="12.5703125" style="366" customWidth="1"/>
    <col min="11793" max="11793" width="2.140625" style="366" customWidth="1"/>
    <col min="11794" max="11794" width="12.5703125" style="366" customWidth="1"/>
    <col min="11795" max="11795" width="2.140625" style="366" customWidth="1"/>
    <col min="11796" max="11796" width="12.5703125" style="366" customWidth="1"/>
    <col min="11797" max="11797" width="2" style="366" customWidth="1"/>
    <col min="11798" max="11798" width="11.85546875" style="366" customWidth="1"/>
    <col min="11799" max="11799" width="11.42578125" style="366" customWidth="1"/>
    <col min="11800" max="11800" width="1.85546875" style="366" customWidth="1"/>
    <col min="11801" max="11801" width="11.5703125" style="366" customWidth="1"/>
    <col min="11802" max="11802" width="2.140625" style="366" customWidth="1"/>
    <col min="11803" max="11803" width="11.42578125" style="366" customWidth="1"/>
    <col min="11804" max="11804" width="0.5703125" style="366" customWidth="1"/>
    <col min="11805" max="11805" width="2.42578125" style="366" customWidth="1"/>
    <col min="11806" max="11806" width="10.5703125" style="366" customWidth="1"/>
    <col min="11807" max="11807" width="11.140625" style="366" customWidth="1"/>
    <col min="11808" max="11808" width="2.140625" style="366" customWidth="1"/>
    <col min="11809" max="11809" width="11.140625" style="366" customWidth="1"/>
    <col min="11810" max="11810" width="2.140625" style="366" customWidth="1"/>
    <col min="11811" max="11811" width="12.42578125" style="366" customWidth="1"/>
    <col min="11812" max="12030" width="8.7109375" style="366"/>
    <col min="12031" max="12031" width="51" style="366" customWidth="1"/>
    <col min="12032" max="12032" width="2.140625" style="366" customWidth="1"/>
    <col min="12033" max="12033" width="14.140625" style="366" customWidth="1"/>
    <col min="12034" max="12035" width="8.85546875" style="366" customWidth="1"/>
    <col min="12036" max="12036" width="2" style="366" customWidth="1"/>
    <col min="12037" max="12037" width="14.85546875" style="366" customWidth="1"/>
    <col min="12038" max="12038" width="2" style="366" customWidth="1"/>
    <col min="12039" max="12039" width="14.85546875" style="366" customWidth="1"/>
    <col min="12040" max="12040" width="2.140625" style="366" customWidth="1"/>
    <col min="12041" max="12041" width="14.85546875" style="366" customWidth="1"/>
    <col min="12042" max="12042" width="2.140625" style="366" customWidth="1"/>
    <col min="12043" max="12043" width="14.85546875" style="366" customWidth="1"/>
    <col min="12044" max="12045" width="3.5703125" style="366" customWidth="1"/>
    <col min="12046" max="12046" width="12.42578125" style="366" customWidth="1"/>
    <col min="12047" max="12047" width="2.140625" style="366" customWidth="1"/>
    <col min="12048" max="12048" width="12.5703125" style="366" customWidth="1"/>
    <col min="12049" max="12049" width="2.140625" style="366" customWidth="1"/>
    <col min="12050" max="12050" width="12.5703125" style="366" customWidth="1"/>
    <col min="12051" max="12051" width="2.140625" style="366" customWidth="1"/>
    <col min="12052" max="12052" width="12.5703125" style="366" customWidth="1"/>
    <col min="12053" max="12053" width="2" style="366" customWidth="1"/>
    <col min="12054" max="12054" width="11.85546875" style="366" customWidth="1"/>
    <col min="12055" max="12055" width="11.42578125" style="366" customWidth="1"/>
    <col min="12056" max="12056" width="1.85546875" style="366" customWidth="1"/>
    <col min="12057" max="12057" width="11.5703125" style="366" customWidth="1"/>
    <col min="12058" max="12058" width="2.140625" style="366" customWidth="1"/>
    <col min="12059" max="12059" width="11.42578125" style="366" customWidth="1"/>
    <col min="12060" max="12060" width="0.5703125" style="366" customWidth="1"/>
    <col min="12061" max="12061" width="2.42578125" style="366" customWidth="1"/>
    <col min="12062" max="12062" width="10.5703125" style="366" customWidth="1"/>
    <col min="12063" max="12063" width="11.140625" style="366" customWidth="1"/>
    <col min="12064" max="12064" width="2.140625" style="366" customWidth="1"/>
    <col min="12065" max="12065" width="11.140625" style="366" customWidth="1"/>
    <col min="12066" max="12066" width="2.140625" style="366" customWidth="1"/>
    <col min="12067" max="12067" width="12.42578125" style="366" customWidth="1"/>
    <col min="12068" max="12286" width="8.7109375" style="366"/>
    <col min="12287" max="12287" width="51" style="366" customWidth="1"/>
    <col min="12288" max="12288" width="2.140625" style="366" customWidth="1"/>
    <col min="12289" max="12289" width="14.140625" style="366" customWidth="1"/>
    <col min="12290" max="12291" width="8.85546875" style="366" customWidth="1"/>
    <col min="12292" max="12292" width="2" style="366" customWidth="1"/>
    <col min="12293" max="12293" width="14.85546875" style="366" customWidth="1"/>
    <col min="12294" max="12294" width="2" style="366" customWidth="1"/>
    <col min="12295" max="12295" width="14.85546875" style="366" customWidth="1"/>
    <col min="12296" max="12296" width="2.140625" style="366" customWidth="1"/>
    <col min="12297" max="12297" width="14.85546875" style="366" customWidth="1"/>
    <col min="12298" max="12298" width="2.140625" style="366" customWidth="1"/>
    <col min="12299" max="12299" width="14.85546875" style="366" customWidth="1"/>
    <col min="12300" max="12301" width="3.5703125" style="366" customWidth="1"/>
    <col min="12302" max="12302" width="12.42578125" style="366" customWidth="1"/>
    <col min="12303" max="12303" width="2.140625" style="366" customWidth="1"/>
    <col min="12304" max="12304" width="12.5703125" style="366" customWidth="1"/>
    <col min="12305" max="12305" width="2.140625" style="366" customWidth="1"/>
    <col min="12306" max="12306" width="12.5703125" style="366" customWidth="1"/>
    <col min="12307" max="12307" width="2.140625" style="366" customWidth="1"/>
    <col min="12308" max="12308" width="12.5703125" style="366" customWidth="1"/>
    <col min="12309" max="12309" width="2" style="366" customWidth="1"/>
    <col min="12310" max="12310" width="11.85546875" style="366" customWidth="1"/>
    <col min="12311" max="12311" width="11.42578125" style="366" customWidth="1"/>
    <col min="12312" max="12312" width="1.85546875" style="366" customWidth="1"/>
    <col min="12313" max="12313" width="11.5703125" style="366" customWidth="1"/>
    <col min="12314" max="12314" width="2.140625" style="366" customWidth="1"/>
    <col min="12315" max="12315" width="11.42578125" style="366" customWidth="1"/>
    <col min="12316" max="12316" width="0.5703125" style="366" customWidth="1"/>
    <col min="12317" max="12317" width="2.42578125" style="366" customWidth="1"/>
    <col min="12318" max="12318" width="10.5703125" style="366" customWidth="1"/>
    <col min="12319" max="12319" width="11.140625" style="366" customWidth="1"/>
    <col min="12320" max="12320" width="2.140625" style="366" customWidth="1"/>
    <col min="12321" max="12321" width="11.140625" style="366" customWidth="1"/>
    <col min="12322" max="12322" width="2.140625" style="366" customWidth="1"/>
    <col min="12323" max="12323" width="12.42578125" style="366" customWidth="1"/>
    <col min="12324" max="12542" width="8.7109375" style="366"/>
    <col min="12543" max="12543" width="51" style="366" customWidth="1"/>
    <col min="12544" max="12544" width="2.140625" style="366" customWidth="1"/>
    <col min="12545" max="12545" width="14.140625" style="366" customWidth="1"/>
    <col min="12546" max="12547" width="8.85546875" style="366" customWidth="1"/>
    <col min="12548" max="12548" width="2" style="366" customWidth="1"/>
    <col min="12549" max="12549" width="14.85546875" style="366" customWidth="1"/>
    <col min="12550" max="12550" width="2" style="366" customWidth="1"/>
    <col min="12551" max="12551" width="14.85546875" style="366" customWidth="1"/>
    <col min="12552" max="12552" width="2.140625" style="366" customWidth="1"/>
    <col min="12553" max="12553" width="14.85546875" style="366" customWidth="1"/>
    <col min="12554" max="12554" width="2.140625" style="366" customWidth="1"/>
    <col min="12555" max="12555" width="14.85546875" style="366" customWidth="1"/>
    <col min="12556" max="12557" width="3.5703125" style="366" customWidth="1"/>
    <col min="12558" max="12558" width="12.42578125" style="366" customWidth="1"/>
    <col min="12559" max="12559" width="2.140625" style="366" customWidth="1"/>
    <col min="12560" max="12560" width="12.5703125" style="366" customWidth="1"/>
    <col min="12561" max="12561" width="2.140625" style="366" customWidth="1"/>
    <col min="12562" max="12562" width="12.5703125" style="366" customWidth="1"/>
    <col min="12563" max="12563" width="2.140625" style="366" customWidth="1"/>
    <col min="12564" max="12564" width="12.5703125" style="366" customWidth="1"/>
    <col min="12565" max="12565" width="2" style="366" customWidth="1"/>
    <col min="12566" max="12566" width="11.85546875" style="366" customWidth="1"/>
    <col min="12567" max="12567" width="11.42578125" style="366" customWidth="1"/>
    <col min="12568" max="12568" width="1.85546875" style="366" customWidth="1"/>
    <col min="12569" max="12569" width="11.5703125" style="366" customWidth="1"/>
    <col min="12570" max="12570" width="2.140625" style="366" customWidth="1"/>
    <col min="12571" max="12571" width="11.42578125" style="366" customWidth="1"/>
    <col min="12572" max="12572" width="0.5703125" style="366" customWidth="1"/>
    <col min="12573" max="12573" width="2.42578125" style="366" customWidth="1"/>
    <col min="12574" max="12574" width="10.5703125" style="366" customWidth="1"/>
    <col min="12575" max="12575" width="11.140625" style="366" customWidth="1"/>
    <col min="12576" max="12576" width="2.140625" style="366" customWidth="1"/>
    <col min="12577" max="12577" width="11.140625" style="366" customWidth="1"/>
    <col min="12578" max="12578" width="2.140625" style="366" customWidth="1"/>
    <col min="12579" max="12579" width="12.42578125" style="366" customWidth="1"/>
    <col min="12580" max="12798" width="8.7109375" style="366"/>
    <col min="12799" max="12799" width="51" style="366" customWidth="1"/>
    <col min="12800" max="12800" width="2.140625" style="366" customWidth="1"/>
    <col min="12801" max="12801" width="14.140625" style="366" customWidth="1"/>
    <col min="12802" max="12803" width="8.85546875" style="366" customWidth="1"/>
    <col min="12804" max="12804" width="2" style="366" customWidth="1"/>
    <col min="12805" max="12805" width="14.85546875" style="366" customWidth="1"/>
    <col min="12806" max="12806" width="2" style="366" customWidth="1"/>
    <col min="12807" max="12807" width="14.85546875" style="366" customWidth="1"/>
    <col min="12808" max="12808" width="2.140625" style="366" customWidth="1"/>
    <col min="12809" max="12809" width="14.85546875" style="366" customWidth="1"/>
    <col min="12810" max="12810" width="2.140625" style="366" customWidth="1"/>
    <col min="12811" max="12811" width="14.85546875" style="366" customWidth="1"/>
    <col min="12812" max="12813" width="3.5703125" style="366" customWidth="1"/>
    <col min="12814" max="12814" width="12.42578125" style="366" customWidth="1"/>
    <col min="12815" max="12815" width="2.140625" style="366" customWidth="1"/>
    <col min="12816" max="12816" width="12.5703125" style="366" customWidth="1"/>
    <col min="12817" max="12817" width="2.140625" style="366" customWidth="1"/>
    <col min="12818" max="12818" width="12.5703125" style="366" customWidth="1"/>
    <col min="12819" max="12819" width="2.140625" style="366" customWidth="1"/>
    <col min="12820" max="12820" width="12.5703125" style="366" customWidth="1"/>
    <col min="12821" max="12821" width="2" style="366" customWidth="1"/>
    <col min="12822" max="12822" width="11.85546875" style="366" customWidth="1"/>
    <col min="12823" max="12823" width="11.42578125" style="366" customWidth="1"/>
    <col min="12824" max="12824" width="1.85546875" style="366" customWidth="1"/>
    <col min="12825" max="12825" width="11.5703125" style="366" customWidth="1"/>
    <col min="12826" max="12826" width="2.140625" style="366" customWidth="1"/>
    <col min="12827" max="12827" width="11.42578125" style="366" customWidth="1"/>
    <col min="12828" max="12828" width="0.5703125" style="366" customWidth="1"/>
    <col min="12829" max="12829" width="2.42578125" style="366" customWidth="1"/>
    <col min="12830" max="12830" width="10.5703125" style="366" customWidth="1"/>
    <col min="12831" max="12831" width="11.140625" style="366" customWidth="1"/>
    <col min="12832" max="12832" width="2.140625" style="366" customWidth="1"/>
    <col min="12833" max="12833" width="11.140625" style="366" customWidth="1"/>
    <col min="12834" max="12834" width="2.140625" style="366" customWidth="1"/>
    <col min="12835" max="12835" width="12.42578125" style="366" customWidth="1"/>
    <col min="12836" max="13054" width="8.7109375" style="366"/>
    <col min="13055" max="13055" width="51" style="366" customWidth="1"/>
    <col min="13056" max="13056" width="2.140625" style="366" customWidth="1"/>
    <col min="13057" max="13057" width="14.140625" style="366" customWidth="1"/>
    <col min="13058" max="13059" width="8.85546875" style="366" customWidth="1"/>
    <col min="13060" max="13060" width="2" style="366" customWidth="1"/>
    <col min="13061" max="13061" width="14.85546875" style="366" customWidth="1"/>
    <col min="13062" max="13062" width="2" style="366" customWidth="1"/>
    <col min="13063" max="13063" width="14.85546875" style="366" customWidth="1"/>
    <col min="13064" max="13064" width="2.140625" style="366" customWidth="1"/>
    <col min="13065" max="13065" width="14.85546875" style="366" customWidth="1"/>
    <col min="13066" max="13066" width="2.140625" style="366" customWidth="1"/>
    <col min="13067" max="13067" width="14.85546875" style="366" customWidth="1"/>
    <col min="13068" max="13069" width="3.5703125" style="366" customWidth="1"/>
    <col min="13070" max="13070" width="12.42578125" style="366" customWidth="1"/>
    <col min="13071" max="13071" width="2.140625" style="366" customWidth="1"/>
    <col min="13072" max="13072" width="12.5703125" style="366" customWidth="1"/>
    <col min="13073" max="13073" width="2.140625" style="366" customWidth="1"/>
    <col min="13074" max="13074" width="12.5703125" style="366" customWidth="1"/>
    <col min="13075" max="13075" width="2.140625" style="366" customWidth="1"/>
    <col min="13076" max="13076" width="12.5703125" style="366" customWidth="1"/>
    <col min="13077" max="13077" width="2" style="366" customWidth="1"/>
    <col min="13078" max="13078" width="11.85546875" style="366" customWidth="1"/>
    <col min="13079" max="13079" width="11.42578125" style="366" customWidth="1"/>
    <col min="13080" max="13080" width="1.85546875" style="366" customWidth="1"/>
    <col min="13081" max="13081" width="11.5703125" style="366" customWidth="1"/>
    <col min="13082" max="13082" width="2.140625" style="366" customWidth="1"/>
    <col min="13083" max="13083" width="11.42578125" style="366" customWidth="1"/>
    <col min="13084" max="13084" width="0.5703125" style="366" customWidth="1"/>
    <col min="13085" max="13085" width="2.42578125" style="366" customWidth="1"/>
    <col min="13086" max="13086" width="10.5703125" style="366" customWidth="1"/>
    <col min="13087" max="13087" width="11.140625" style="366" customWidth="1"/>
    <col min="13088" max="13088" width="2.140625" style="366" customWidth="1"/>
    <col min="13089" max="13089" width="11.140625" style="366" customWidth="1"/>
    <col min="13090" max="13090" width="2.140625" style="366" customWidth="1"/>
    <col min="13091" max="13091" width="12.42578125" style="366" customWidth="1"/>
    <col min="13092" max="13310" width="8.7109375" style="366"/>
    <col min="13311" max="13311" width="51" style="366" customWidth="1"/>
    <col min="13312" max="13312" width="2.140625" style="366" customWidth="1"/>
    <col min="13313" max="13313" width="14.140625" style="366" customWidth="1"/>
    <col min="13314" max="13315" width="8.85546875" style="366" customWidth="1"/>
    <col min="13316" max="13316" width="2" style="366" customWidth="1"/>
    <col min="13317" max="13317" width="14.85546875" style="366" customWidth="1"/>
    <col min="13318" max="13318" width="2" style="366" customWidth="1"/>
    <col min="13319" max="13319" width="14.85546875" style="366" customWidth="1"/>
    <col min="13320" max="13320" width="2.140625" style="366" customWidth="1"/>
    <col min="13321" max="13321" width="14.85546875" style="366" customWidth="1"/>
    <col min="13322" max="13322" width="2.140625" style="366" customWidth="1"/>
    <col min="13323" max="13323" width="14.85546875" style="366" customWidth="1"/>
    <col min="13324" max="13325" width="3.5703125" style="366" customWidth="1"/>
    <col min="13326" max="13326" width="12.42578125" style="366" customWidth="1"/>
    <col min="13327" max="13327" width="2.140625" style="366" customWidth="1"/>
    <col min="13328" max="13328" width="12.5703125" style="366" customWidth="1"/>
    <col min="13329" max="13329" width="2.140625" style="366" customWidth="1"/>
    <col min="13330" max="13330" width="12.5703125" style="366" customWidth="1"/>
    <col min="13331" max="13331" width="2.140625" style="366" customWidth="1"/>
    <col min="13332" max="13332" width="12.5703125" style="366" customWidth="1"/>
    <col min="13333" max="13333" width="2" style="366" customWidth="1"/>
    <col min="13334" max="13334" width="11.85546875" style="366" customWidth="1"/>
    <col min="13335" max="13335" width="11.42578125" style="366" customWidth="1"/>
    <col min="13336" max="13336" width="1.85546875" style="366" customWidth="1"/>
    <col min="13337" max="13337" width="11.5703125" style="366" customWidth="1"/>
    <col min="13338" max="13338" width="2.140625" style="366" customWidth="1"/>
    <col min="13339" max="13339" width="11.42578125" style="366" customWidth="1"/>
    <col min="13340" max="13340" width="0.5703125" style="366" customWidth="1"/>
    <col min="13341" max="13341" width="2.42578125" style="366" customWidth="1"/>
    <col min="13342" max="13342" width="10.5703125" style="366" customWidth="1"/>
    <col min="13343" max="13343" width="11.140625" style="366" customWidth="1"/>
    <col min="13344" max="13344" width="2.140625" style="366" customWidth="1"/>
    <col min="13345" max="13345" width="11.140625" style="366" customWidth="1"/>
    <col min="13346" max="13346" width="2.140625" style="366" customWidth="1"/>
    <col min="13347" max="13347" width="12.42578125" style="366" customWidth="1"/>
    <col min="13348" max="13566" width="8.7109375" style="366"/>
    <col min="13567" max="13567" width="51" style="366" customWidth="1"/>
    <col min="13568" max="13568" width="2.140625" style="366" customWidth="1"/>
    <col min="13569" max="13569" width="14.140625" style="366" customWidth="1"/>
    <col min="13570" max="13571" width="8.85546875" style="366" customWidth="1"/>
    <col min="13572" max="13572" width="2" style="366" customWidth="1"/>
    <col min="13573" max="13573" width="14.85546875" style="366" customWidth="1"/>
    <col min="13574" max="13574" width="2" style="366" customWidth="1"/>
    <col min="13575" max="13575" width="14.85546875" style="366" customWidth="1"/>
    <col min="13576" max="13576" width="2.140625" style="366" customWidth="1"/>
    <col min="13577" max="13577" width="14.85546875" style="366" customWidth="1"/>
    <col min="13578" max="13578" width="2.140625" style="366" customWidth="1"/>
    <col min="13579" max="13579" width="14.85546875" style="366" customWidth="1"/>
    <col min="13580" max="13581" width="3.5703125" style="366" customWidth="1"/>
    <col min="13582" max="13582" width="12.42578125" style="366" customWidth="1"/>
    <col min="13583" max="13583" width="2.140625" style="366" customWidth="1"/>
    <col min="13584" max="13584" width="12.5703125" style="366" customWidth="1"/>
    <col min="13585" max="13585" width="2.140625" style="366" customWidth="1"/>
    <col min="13586" max="13586" width="12.5703125" style="366" customWidth="1"/>
    <col min="13587" max="13587" width="2.140625" style="366" customWidth="1"/>
    <col min="13588" max="13588" width="12.5703125" style="366" customWidth="1"/>
    <col min="13589" max="13589" width="2" style="366" customWidth="1"/>
    <col min="13590" max="13590" width="11.85546875" style="366" customWidth="1"/>
    <col min="13591" max="13591" width="11.42578125" style="366" customWidth="1"/>
    <col min="13592" max="13592" width="1.85546875" style="366" customWidth="1"/>
    <col min="13593" max="13593" width="11.5703125" style="366" customWidth="1"/>
    <col min="13594" max="13594" width="2.140625" style="366" customWidth="1"/>
    <col min="13595" max="13595" width="11.42578125" style="366" customWidth="1"/>
    <col min="13596" max="13596" width="0.5703125" style="366" customWidth="1"/>
    <col min="13597" max="13597" width="2.42578125" style="366" customWidth="1"/>
    <col min="13598" max="13598" width="10.5703125" style="366" customWidth="1"/>
    <col min="13599" max="13599" width="11.140625" style="366" customWidth="1"/>
    <col min="13600" max="13600" width="2.140625" style="366" customWidth="1"/>
    <col min="13601" max="13601" width="11.140625" style="366" customWidth="1"/>
    <col min="13602" max="13602" width="2.140625" style="366" customWidth="1"/>
    <col min="13603" max="13603" width="12.42578125" style="366" customWidth="1"/>
    <col min="13604" max="13822" width="8.7109375" style="366"/>
    <col min="13823" max="13823" width="51" style="366" customWidth="1"/>
    <col min="13824" max="13824" width="2.140625" style="366" customWidth="1"/>
    <col min="13825" max="13825" width="14.140625" style="366" customWidth="1"/>
    <col min="13826" max="13827" width="8.85546875" style="366" customWidth="1"/>
    <col min="13828" max="13828" width="2" style="366" customWidth="1"/>
    <col min="13829" max="13829" width="14.85546875" style="366" customWidth="1"/>
    <col min="13830" max="13830" width="2" style="366" customWidth="1"/>
    <col min="13831" max="13831" width="14.85546875" style="366" customWidth="1"/>
    <col min="13832" max="13832" width="2.140625" style="366" customWidth="1"/>
    <col min="13833" max="13833" width="14.85546875" style="366" customWidth="1"/>
    <col min="13834" max="13834" width="2.140625" style="366" customWidth="1"/>
    <col min="13835" max="13835" width="14.85546875" style="366" customWidth="1"/>
    <col min="13836" max="13837" width="3.5703125" style="366" customWidth="1"/>
    <col min="13838" max="13838" width="12.42578125" style="366" customWidth="1"/>
    <col min="13839" max="13839" width="2.140625" style="366" customWidth="1"/>
    <col min="13840" max="13840" width="12.5703125" style="366" customWidth="1"/>
    <col min="13841" max="13841" width="2.140625" style="366" customWidth="1"/>
    <col min="13842" max="13842" width="12.5703125" style="366" customWidth="1"/>
    <col min="13843" max="13843" width="2.140625" style="366" customWidth="1"/>
    <col min="13844" max="13844" width="12.5703125" style="366" customWidth="1"/>
    <col min="13845" max="13845" width="2" style="366" customWidth="1"/>
    <col min="13846" max="13846" width="11.85546875" style="366" customWidth="1"/>
    <col min="13847" max="13847" width="11.42578125" style="366" customWidth="1"/>
    <col min="13848" max="13848" width="1.85546875" style="366" customWidth="1"/>
    <col min="13849" max="13849" width="11.5703125" style="366" customWidth="1"/>
    <col min="13850" max="13850" width="2.140625" style="366" customWidth="1"/>
    <col min="13851" max="13851" width="11.42578125" style="366" customWidth="1"/>
    <col min="13852" max="13852" width="0.5703125" style="366" customWidth="1"/>
    <col min="13853" max="13853" width="2.42578125" style="366" customWidth="1"/>
    <col min="13854" max="13854" width="10.5703125" style="366" customWidth="1"/>
    <col min="13855" max="13855" width="11.140625" style="366" customWidth="1"/>
    <col min="13856" max="13856" width="2.140625" style="366" customWidth="1"/>
    <col min="13857" max="13857" width="11.140625" style="366" customWidth="1"/>
    <col min="13858" max="13858" width="2.140625" style="366" customWidth="1"/>
    <col min="13859" max="13859" width="12.42578125" style="366" customWidth="1"/>
    <col min="13860" max="14078" width="8.7109375" style="366"/>
    <col min="14079" max="14079" width="51" style="366" customWidth="1"/>
    <col min="14080" max="14080" width="2.140625" style="366" customWidth="1"/>
    <col min="14081" max="14081" width="14.140625" style="366" customWidth="1"/>
    <col min="14082" max="14083" width="8.85546875" style="366" customWidth="1"/>
    <col min="14084" max="14084" width="2" style="366" customWidth="1"/>
    <col min="14085" max="14085" width="14.85546875" style="366" customWidth="1"/>
    <col min="14086" max="14086" width="2" style="366" customWidth="1"/>
    <col min="14087" max="14087" width="14.85546875" style="366" customWidth="1"/>
    <col min="14088" max="14088" width="2.140625" style="366" customWidth="1"/>
    <col min="14089" max="14089" width="14.85546875" style="366" customWidth="1"/>
    <col min="14090" max="14090" width="2.140625" style="366" customWidth="1"/>
    <col min="14091" max="14091" width="14.85546875" style="366" customWidth="1"/>
    <col min="14092" max="14093" width="3.5703125" style="366" customWidth="1"/>
    <col min="14094" max="14094" width="12.42578125" style="366" customWidth="1"/>
    <col min="14095" max="14095" width="2.140625" style="366" customWidth="1"/>
    <col min="14096" max="14096" width="12.5703125" style="366" customWidth="1"/>
    <col min="14097" max="14097" width="2.140625" style="366" customWidth="1"/>
    <col min="14098" max="14098" width="12.5703125" style="366" customWidth="1"/>
    <col min="14099" max="14099" width="2.140625" style="366" customWidth="1"/>
    <col min="14100" max="14100" width="12.5703125" style="366" customWidth="1"/>
    <col min="14101" max="14101" width="2" style="366" customWidth="1"/>
    <col min="14102" max="14102" width="11.85546875" style="366" customWidth="1"/>
    <col min="14103" max="14103" width="11.42578125" style="366" customWidth="1"/>
    <col min="14104" max="14104" width="1.85546875" style="366" customWidth="1"/>
    <col min="14105" max="14105" width="11.5703125" style="366" customWidth="1"/>
    <col min="14106" max="14106" width="2.140625" style="366" customWidth="1"/>
    <col min="14107" max="14107" width="11.42578125" style="366" customWidth="1"/>
    <col min="14108" max="14108" width="0.5703125" style="366" customWidth="1"/>
    <col min="14109" max="14109" width="2.42578125" style="366" customWidth="1"/>
    <col min="14110" max="14110" width="10.5703125" style="366" customWidth="1"/>
    <col min="14111" max="14111" width="11.140625" style="366" customWidth="1"/>
    <col min="14112" max="14112" width="2.140625" style="366" customWidth="1"/>
    <col min="14113" max="14113" width="11.140625" style="366" customWidth="1"/>
    <col min="14114" max="14114" width="2.140625" style="366" customWidth="1"/>
    <col min="14115" max="14115" width="12.42578125" style="366" customWidth="1"/>
    <col min="14116" max="14334" width="8.7109375" style="366"/>
    <col min="14335" max="14335" width="51" style="366" customWidth="1"/>
    <col min="14336" max="14336" width="2.140625" style="366" customWidth="1"/>
    <col min="14337" max="14337" width="14.140625" style="366" customWidth="1"/>
    <col min="14338" max="14339" width="8.85546875" style="366" customWidth="1"/>
    <col min="14340" max="14340" width="2" style="366" customWidth="1"/>
    <col min="14341" max="14341" width="14.85546875" style="366" customWidth="1"/>
    <col min="14342" max="14342" width="2" style="366" customWidth="1"/>
    <col min="14343" max="14343" width="14.85546875" style="366" customWidth="1"/>
    <col min="14344" max="14344" width="2.140625" style="366" customWidth="1"/>
    <col min="14345" max="14345" width="14.85546875" style="366" customWidth="1"/>
    <col min="14346" max="14346" width="2.140625" style="366" customWidth="1"/>
    <col min="14347" max="14347" width="14.85546875" style="366" customWidth="1"/>
    <col min="14348" max="14349" width="3.5703125" style="366" customWidth="1"/>
    <col min="14350" max="14350" width="12.42578125" style="366" customWidth="1"/>
    <col min="14351" max="14351" width="2.140625" style="366" customWidth="1"/>
    <col min="14352" max="14352" width="12.5703125" style="366" customWidth="1"/>
    <col min="14353" max="14353" width="2.140625" style="366" customWidth="1"/>
    <col min="14354" max="14354" width="12.5703125" style="366" customWidth="1"/>
    <col min="14355" max="14355" width="2.140625" style="366" customWidth="1"/>
    <col min="14356" max="14356" width="12.5703125" style="366" customWidth="1"/>
    <col min="14357" max="14357" width="2" style="366" customWidth="1"/>
    <col min="14358" max="14358" width="11.85546875" style="366" customWidth="1"/>
    <col min="14359" max="14359" width="11.42578125" style="366" customWidth="1"/>
    <col min="14360" max="14360" width="1.85546875" style="366" customWidth="1"/>
    <col min="14361" max="14361" width="11.5703125" style="366" customWidth="1"/>
    <col min="14362" max="14362" width="2.140625" style="366" customWidth="1"/>
    <col min="14363" max="14363" width="11.42578125" style="366" customWidth="1"/>
    <col min="14364" max="14364" width="0.5703125" style="366" customWidth="1"/>
    <col min="14365" max="14365" width="2.42578125" style="366" customWidth="1"/>
    <col min="14366" max="14366" width="10.5703125" style="366" customWidth="1"/>
    <col min="14367" max="14367" width="11.140625" style="366" customWidth="1"/>
    <col min="14368" max="14368" width="2.140625" style="366" customWidth="1"/>
    <col min="14369" max="14369" width="11.140625" style="366" customWidth="1"/>
    <col min="14370" max="14370" width="2.140625" style="366" customWidth="1"/>
    <col min="14371" max="14371" width="12.42578125" style="366" customWidth="1"/>
    <col min="14372" max="14590" width="8.7109375" style="366"/>
    <col min="14591" max="14591" width="51" style="366" customWidth="1"/>
    <col min="14592" max="14592" width="2.140625" style="366" customWidth="1"/>
    <col min="14593" max="14593" width="14.140625" style="366" customWidth="1"/>
    <col min="14594" max="14595" width="8.85546875" style="366" customWidth="1"/>
    <col min="14596" max="14596" width="2" style="366" customWidth="1"/>
    <col min="14597" max="14597" width="14.85546875" style="366" customWidth="1"/>
    <col min="14598" max="14598" width="2" style="366" customWidth="1"/>
    <col min="14599" max="14599" width="14.85546875" style="366" customWidth="1"/>
    <col min="14600" max="14600" width="2.140625" style="366" customWidth="1"/>
    <col min="14601" max="14601" width="14.85546875" style="366" customWidth="1"/>
    <col min="14602" max="14602" width="2.140625" style="366" customWidth="1"/>
    <col min="14603" max="14603" width="14.85546875" style="366" customWidth="1"/>
    <col min="14604" max="14605" width="3.5703125" style="366" customWidth="1"/>
    <col min="14606" max="14606" width="12.42578125" style="366" customWidth="1"/>
    <col min="14607" max="14607" width="2.140625" style="366" customWidth="1"/>
    <col min="14608" max="14608" width="12.5703125" style="366" customWidth="1"/>
    <col min="14609" max="14609" width="2.140625" style="366" customWidth="1"/>
    <col min="14610" max="14610" width="12.5703125" style="366" customWidth="1"/>
    <col min="14611" max="14611" width="2.140625" style="366" customWidth="1"/>
    <col min="14612" max="14612" width="12.5703125" style="366" customWidth="1"/>
    <col min="14613" max="14613" width="2" style="366" customWidth="1"/>
    <col min="14614" max="14614" width="11.85546875" style="366" customWidth="1"/>
    <col min="14615" max="14615" width="11.42578125" style="366" customWidth="1"/>
    <col min="14616" max="14616" width="1.85546875" style="366" customWidth="1"/>
    <col min="14617" max="14617" width="11.5703125" style="366" customWidth="1"/>
    <col min="14618" max="14618" width="2.140625" style="366" customWidth="1"/>
    <col min="14619" max="14619" width="11.42578125" style="366" customWidth="1"/>
    <col min="14620" max="14620" width="0.5703125" style="366" customWidth="1"/>
    <col min="14621" max="14621" width="2.42578125" style="366" customWidth="1"/>
    <col min="14622" max="14622" width="10.5703125" style="366" customWidth="1"/>
    <col min="14623" max="14623" width="11.140625" style="366" customWidth="1"/>
    <col min="14624" max="14624" width="2.140625" style="366" customWidth="1"/>
    <col min="14625" max="14625" width="11.140625" style="366" customWidth="1"/>
    <col min="14626" max="14626" width="2.140625" style="366" customWidth="1"/>
    <col min="14627" max="14627" width="12.42578125" style="366" customWidth="1"/>
    <col min="14628" max="14846" width="8.7109375" style="366"/>
    <col min="14847" max="14847" width="51" style="366" customWidth="1"/>
    <col min="14848" max="14848" width="2.140625" style="366" customWidth="1"/>
    <col min="14849" max="14849" width="14.140625" style="366" customWidth="1"/>
    <col min="14850" max="14851" width="8.85546875" style="366" customWidth="1"/>
    <col min="14852" max="14852" width="2" style="366" customWidth="1"/>
    <col min="14853" max="14853" width="14.85546875" style="366" customWidth="1"/>
    <col min="14854" max="14854" width="2" style="366" customWidth="1"/>
    <col min="14855" max="14855" width="14.85546875" style="366" customWidth="1"/>
    <col min="14856" max="14856" width="2.140625" style="366" customWidth="1"/>
    <col min="14857" max="14857" width="14.85546875" style="366" customWidth="1"/>
    <col min="14858" max="14858" width="2.140625" style="366" customWidth="1"/>
    <col min="14859" max="14859" width="14.85546875" style="366" customWidth="1"/>
    <col min="14860" max="14861" width="3.5703125" style="366" customWidth="1"/>
    <col min="14862" max="14862" width="12.42578125" style="366" customWidth="1"/>
    <col min="14863" max="14863" width="2.140625" style="366" customWidth="1"/>
    <col min="14864" max="14864" width="12.5703125" style="366" customWidth="1"/>
    <col min="14865" max="14865" width="2.140625" style="366" customWidth="1"/>
    <col min="14866" max="14866" width="12.5703125" style="366" customWidth="1"/>
    <col min="14867" max="14867" width="2.140625" style="366" customWidth="1"/>
    <col min="14868" max="14868" width="12.5703125" style="366" customWidth="1"/>
    <col min="14869" max="14869" width="2" style="366" customWidth="1"/>
    <col min="14870" max="14870" width="11.85546875" style="366" customWidth="1"/>
    <col min="14871" max="14871" width="11.42578125" style="366" customWidth="1"/>
    <col min="14872" max="14872" width="1.85546875" style="366" customWidth="1"/>
    <col min="14873" max="14873" width="11.5703125" style="366" customWidth="1"/>
    <col min="14874" max="14874" width="2.140625" style="366" customWidth="1"/>
    <col min="14875" max="14875" width="11.42578125" style="366" customWidth="1"/>
    <col min="14876" max="14876" width="0.5703125" style="366" customWidth="1"/>
    <col min="14877" max="14877" width="2.42578125" style="366" customWidth="1"/>
    <col min="14878" max="14878" width="10.5703125" style="366" customWidth="1"/>
    <col min="14879" max="14879" width="11.140625" style="366" customWidth="1"/>
    <col min="14880" max="14880" width="2.140625" style="366" customWidth="1"/>
    <col min="14881" max="14881" width="11.140625" style="366" customWidth="1"/>
    <col min="14882" max="14882" width="2.140625" style="366" customWidth="1"/>
    <col min="14883" max="14883" width="12.42578125" style="366" customWidth="1"/>
    <col min="14884" max="15102" width="8.7109375" style="366"/>
    <col min="15103" max="15103" width="51" style="366" customWidth="1"/>
    <col min="15104" max="15104" width="2.140625" style="366" customWidth="1"/>
    <col min="15105" max="15105" width="14.140625" style="366" customWidth="1"/>
    <col min="15106" max="15107" width="8.85546875" style="366" customWidth="1"/>
    <col min="15108" max="15108" width="2" style="366" customWidth="1"/>
    <col min="15109" max="15109" width="14.85546875" style="366" customWidth="1"/>
    <col min="15110" max="15110" width="2" style="366" customWidth="1"/>
    <col min="15111" max="15111" width="14.85546875" style="366" customWidth="1"/>
    <col min="15112" max="15112" width="2.140625" style="366" customWidth="1"/>
    <col min="15113" max="15113" width="14.85546875" style="366" customWidth="1"/>
    <col min="15114" max="15114" width="2.140625" style="366" customWidth="1"/>
    <col min="15115" max="15115" width="14.85546875" style="366" customWidth="1"/>
    <col min="15116" max="15117" width="3.5703125" style="366" customWidth="1"/>
    <col min="15118" max="15118" width="12.42578125" style="366" customWidth="1"/>
    <col min="15119" max="15119" width="2.140625" style="366" customWidth="1"/>
    <col min="15120" max="15120" width="12.5703125" style="366" customWidth="1"/>
    <col min="15121" max="15121" width="2.140625" style="366" customWidth="1"/>
    <col min="15122" max="15122" width="12.5703125" style="366" customWidth="1"/>
    <col min="15123" max="15123" width="2.140625" style="366" customWidth="1"/>
    <col min="15124" max="15124" width="12.5703125" style="366" customWidth="1"/>
    <col min="15125" max="15125" width="2" style="366" customWidth="1"/>
    <col min="15126" max="15126" width="11.85546875" style="366" customWidth="1"/>
    <col min="15127" max="15127" width="11.42578125" style="366" customWidth="1"/>
    <col min="15128" max="15128" width="1.85546875" style="366" customWidth="1"/>
    <col min="15129" max="15129" width="11.5703125" style="366" customWidth="1"/>
    <col min="15130" max="15130" width="2.140625" style="366" customWidth="1"/>
    <col min="15131" max="15131" width="11.42578125" style="366" customWidth="1"/>
    <col min="15132" max="15132" width="0.5703125" style="366" customWidth="1"/>
    <col min="15133" max="15133" width="2.42578125" style="366" customWidth="1"/>
    <col min="15134" max="15134" width="10.5703125" style="366" customWidth="1"/>
    <col min="15135" max="15135" width="11.140625" style="366" customWidth="1"/>
    <col min="15136" max="15136" width="2.140625" style="366" customWidth="1"/>
    <col min="15137" max="15137" width="11.140625" style="366" customWidth="1"/>
    <col min="15138" max="15138" width="2.140625" style="366" customWidth="1"/>
    <col min="15139" max="15139" width="12.42578125" style="366" customWidth="1"/>
    <col min="15140" max="15358" width="8.7109375" style="366"/>
    <col min="15359" max="15359" width="51" style="366" customWidth="1"/>
    <col min="15360" max="15360" width="2.140625" style="366" customWidth="1"/>
    <col min="15361" max="15361" width="14.140625" style="366" customWidth="1"/>
    <col min="15362" max="15363" width="8.85546875" style="366" customWidth="1"/>
    <col min="15364" max="15364" width="2" style="366" customWidth="1"/>
    <col min="15365" max="15365" width="14.85546875" style="366" customWidth="1"/>
    <col min="15366" max="15366" width="2" style="366" customWidth="1"/>
    <col min="15367" max="15367" width="14.85546875" style="366" customWidth="1"/>
    <col min="15368" max="15368" width="2.140625" style="366" customWidth="1"/>
    <col min="15369" max="15369" width="14.85546875" style="366" customWidth="1"/>
    <col min="15370" max="15370" width="2.140625" style="366" customWidth="1"/>
    <col min="15371" max="15371" width="14.85546875" style="366" customWidth="1"/>
    <col min="15372" max="15373" width="3.5703125" style="366" customWidth="1"/>
    <col min="15374" max="15374" width="12.42578125" style="366" customWidth="1"/>
    <col min="15375" max="15375" width="2.140625" style="366" customWidth="1"/>
    <col min="15376" max="15376" width="12.5703125" style="366" customWidth="1"/>
    <col min="15377" max="15377" width="2.140625" style="366" customWidth="1"/>
    <col min="15378" max="15378" width="12.5703125" style="366" customWidth="1"/>
    <col min="15379" max="15379" width="2.140625" style="366" customWidth="1"/>
    <col min="15380" max="15380" width="12.5703125" style="366" customWidth="1"/>
    <col min="15381" max="15381" width="2" style="366" customWidth="1"/>
    <col min="15382" max="15382" width="11.85546875" style="366" customWidth="1"/>
    <col min="15383" max="15383" width="11.42578125" style="366" customWidth="1"/>
    <col min="15384" max="15384" width="1.85546875" style="366" customWidth="1"/>
    <col min="15385" max="15385" width="11.5703125" style="366" customWidth="1"/>
    <col min="15386" max="15386" width="2.140625" style="366" customWidth="1"/>
    <col min="15387" max="15387" width="11.42578125" style="366" customWidth="1"/>
    <col min="15388" max="15388" width="0.5703125" style="366" customWidth="1"/>
    <col min="15389" max="15389" width="2.42578125" style="366" customWidth="1"/>
    <col min="15390" max="15390" width="10.5703125" style="366" customWidth="1"/>
    <col min="15391" max="15391" width="11.140625" style="366" customWidth="1"/>
    <col min="15392" max="15392" width="2.140625" style="366" customWidth="1"/>
    <col min="15393" max="15393" width="11.140625" style="366" customWidth="1"/>
    <col min="15394" max="15394" width="2.140625" style="366" customWidth="1"/>
    <col min="15395" max="15395" width="12.42578125" style="366" customWidth="1"/>
    <col min="15396" max="15614" width="8.7109375" style="366"/>
    <col min="15615" max="15615" width="51" style="366" customWidth="1"/>
    <col min="15616" max="15616" width="2.140625" style="366" customWidth="1"/>
    <col min="15617" max="15617" width="14.140625" style="366" customWidth="1"/>
    <col min="15618" max="15619" width="8.85546875" style="366" customWidth="1"/>
    <col min="15620" max="15620" width="2" style="366" customWidth="1"/>
    <col min="15621" max="15621" width="14.85546875" style="366" customWidth="1"/>
    <col min="15622" max="15622" width="2" style="366" customWidth="1"/>
    <col min="15623" max="15623" width="14.85546875" style="366" customWidth="1"/>
    <col min="15624" max="15624" width="2.140625" style="366" customWidth="1"/>
    <col min="15625" max="15625" width="14.85546875" style="366" customWidth="1"/>
    <col min="15626" max="15626" width="2.140625" style="366" customWidth="1"/>
    <col min="15627" max="15627" width="14.85546875" style="366" customWidth="1"/>
    <col min="15628" max="15629" width="3.5703125" style="366" customWidth="1"/>
    <col min="15630" max="15630" width="12.42578125" style="366" customWidth="1"/>
    <col min="15631" max="15631" width="2.140625" style="366" customWidth="1"/>
    <col min="15632" max="15632" width="12.5703125" style="366" customWidth="1"/>
    <col min="15633" max="15633" width="2.140625" style="366" customWidth="1"/>
    <col min="15634" max="15634" width="12.5703125" style="366" customWidth="1"/>
    <col min="15635" max="15635" width="2.140625" style="366" customWidth="1"/>
    <col min="15636" max="15636" width="12.5703125" style="366" customWidth="1"/>
    <col min="15637" max="15637" width="2" style="366" customWidth="1"/>
    <col min="15638" max="15638" width="11.85546875" style="366" customWidth="1"/>
    <col min="15639" max="15639" width="11.42578125" style="366" customWidth="1"/>
    <col min="15640" max="15640" width="1.85546875" style="366" customWidth="1"/>
    <col min="15641" max="15641" width="11.5703125" style="366" customWidth="1"/>
    <col min="15642" max="15642" width="2.140625" style="366" customWidth="1"/>
    <col min="15643" max="15643" width="11.42578125" style="366" customWidth="1"/>
    <col min="15644" max="15644" width="0.5703125" style="366" customWidth="1"/>
    <col min="15645" max="15645" width="2.42578125" style="366" customWidth="1"/>
    <col min="15646" max="15646" width="10.5703125" style="366" customWidth="1"/>
    <col min="15647" max="15647" width="11.140625" style="366" customWidth="1"/>
    <col min="15648" max="15648" width="2.140625" style="366" customWidth="1"/>
    <col min="15649" max="15649" width="11.140625" style="366" customWidth="1"/>
    <col min="15650" max="15650" width="2.140625" style="366" customWidth="1"/>
    <col min="15651" max="15651" width="12.42578125" style="366" customWidth="1"/>
    <col min="15652" max="15870" width="8.7109375" style="366"/>
    <col min="15871" max="15871" width="51" style="366" customWidth="1"/>
    <col min="15872" max="15872" width="2.140625" style="366" customWidth="1"/>
    <col min="15873" max="15873" width="14.140625" style="366" customWidth="1"/>
    <col min="15874" max="15875" width="8.85546875" style="366" customWidth="1"/>
    <col min="15876" max="15876" width="2" style="366" customWidth="1"/>
    <col min="15877" max="15877" width="14.85546875" style="366" customWidth="1"/>
    <col min="15878" max="15878" width="2" style="366" customWidth="1"/>
    <col min="15879" max="15879" width="14.85546875" style="366" customWidth="1"/>
    <col min="15880" max="15880" width="2.140625" style="366" customWidth="1"/>
    <col min="15881" max="15881" width="14.85546875" style="366" customWidth="1"/>
    <col min="15882" max="15882" width="2.140625" style="366" customWidth="1"/>
    <col min="15883" max="15883" width="14.85546875" style="366" customWidth="1"/>
    <col min="15884" max="15885" width="3.5703125" style="366" customWidth="1"/>
    <col min="15886" max="15886" width="12.42578125" style="366" customWidth="1"/>
    <col min="15887" max="15887" width="2.140625" style="366" customWidth="1"/>
    <col min="15888" max="15888" width="12.5703125" style="366" customWidth="1"/>
    <col min="15889" max="15889" width="2.140625" style="366" customWidth="1"/>
    <col min="15890" max="15890" width="12.5703125" style="366" customWidth="1"/>
    <col min="15891" max="15891" width="2.140625" style="366" customWidth="1"/>
    <col min="15892" max="15892" width="12.5703125" style="366" customWidth="1"/>
    <col min="15893" max="15893" width="2" style="366" customWidth="1"/>
    <col min="15894" max="15894" width="11.85546875" style="366" customWidth="1"/>
    <col min="15895" max="15895" width="11.42578125" style="366" customWidth="1"/>
    <col min="15896" max="15896" width="1.85546875" style="366" customWidth="1"/>
    <col min="15897" max="15897" width="11.5703125" style="366" customWidth="1"/>
    <col min="15898" max="15898" width="2.140625" style="366" customWidth="1"/>
    <col min="15899" max="15899" width="11.42578125" style="366" customWidth="1"/>
    <col min="15900" max="15900" width="0.5703125" style="366" customWidth="1"/>
    <col min="15901" max="15901" width="2.42578125" style="366" customWidth="1"/>
    <col min="15902" max="15902" width="10.5703125" style="366" customWidth="1"/>
    <col min="15903" max="15903" width="11.140625" style="366" customWidth="1"/>
    <col min="15904" max="15904" width="2.140625" style="366" customWidth="1"/>
    <col min="15905" max="15905" width="11.140625" style="366" customWidth="1"/>
    <col min="15906" max="15906" width="2.140625" style="366" customWidth="1"/>
    <col min="15907" max="15907" width="12.42578125" style="366" customWidth="1"/>
    <col min="15908" max="16126" width="8.7109375" style="366"/>
    <col min="16127" max="16127" width="51" style="366" customWidth="1"/>
    <col min="16128" max="16128" width="2.140625" style="366" customWidth="1"/>
    <col min="16129" max="16129" width="14.140625" style="366" customWidth="1"/>
    <col min="16130" max="16131" width="8.85546875" style="366" customWidth="1"/>
    <col min="16132" max="16132" width="2" style="366" customWidth="1"/>
    <col min="16133" max="16133" width="14.85546875" style="366" customWidth="1"/>
    <col min="16134" max="16134" width="2" style="366" customWidth="1"/>
    <col min="16135" max="16135" width="14.85546875" style="366" customWidth="1"/>
    <col min="16136" max="16136" width="2.140625" style="366" customWidth="1"/>
    <col min="16137" max="16137" width="14.85546875" style="366" customWidth="1"/>
    <col min="16138" max="16138" width="2.140625" style="366" customWidth="1"/>
    <col min="16139" max="16139" width="14.85546875" style="366" customWidth="1"/>
    <col min="16140" max="16141" width="3.5703125" style="366" customWidth="1"/>
    <col min="16142" max="16142" width="12.42578125" style="366" customWidth="1"/>
    <col min="16143" max="16143" width="2.140625" style="366" customWidth="1"/>
    <col min="16144" max="16144" width="12.5703125" style="366" customWidth="1"/>
    <col min="16145" max="16145" width="2.140625" style="366" customWidth="1"/>
    <col min="16146" max="16146" width="12.5703125" style="366" customWidth="1"/>
    <col min="16147" max="16147" width="2.140625" style="366" customWidth="1"/>
    <col min="16148" max="16148" width="12.5703125" style="366" customWidth="1"/>
    <col min="16149" max="16149" width="2" style="366" customWidth="1"/>
    <col min="16150" max="16150" width="11.85546875" style="366" customWidth="1"/>
    <col min="16151" max="16151" width="11.42578125" style="366" customWidth="1"/>
    <col min="16152" max="16152" width="1.85546875" style="366" customWidth="1"/>
    <col min="16153" max="16153" width="11.5703125" style="366" customWidth="1"/>
    <col min="16154" max="16154" width="2.140625" style="366" customWidth="1"/>
    <col min="16155" max="16155" width="11.42578125" style="366" customWidth="1"/>
    <col min="16156" max="16156" width="0.5703125" style="366" customWidth="1"/>
    <col min="16157" max="16157" width="2.42578125" style="366" customWidth="1"/>
    <col min="16158" max="16158" width="10.5703125" style="366" customWidth="1"/>
    <col min="16159" max="16159" width="11.140625" style="366" customWidth="1"/>
    <col min="16160" max="16160" width="2.140625" style="366" customWidth="1"/>
    <col min="16161" max="16161" width="11.140625" style="366" customWidth="1"/>
    <col min="16162" max="16162" width="2.140625" style="366" customWidth="1"/>
    <col min="16163" max="16163" width="12.42578125" style="366" customWidth="1"/>
    <col min="16164" max="16384" width="8.7109375" style="366"/>
  </cols>
  <sheetData>
    <row r="1" spans="1:35">
      <c r="A1" s="776" t="s">
        <v>936</v>
      </c>
    </row>
    <row r="3" spans="1:35" ht="17">
      <c r="A3" s="536" t="s">
        <v>60</v>
      </c>
    </row>
    <row r="4" spans="1:35" ht="17">
      <c r="A4" s="536" t="s">
        <v>48</v>
      </c>
      <c r="B4" s="316"/>
      <c r="C4" s="317"/>
      <c r="D4" s="318"/>
      <c r="E4" s="318"/>
      <c r="F4" s="318"/>
      <c r="G4" s="317"/>
      <c r="H4" s="317"/>
      <c r="I4" s="317"/>
      <c r="J4" s="317"/>
      <c r="K4" s="317"/>
      <c r="L4" s="317"/>
      <c r="M4" s="318"/>
      <c r="N4" s="318"/>
      <c r="O4" s="318"/>
      <c r="P4" s="318"/>
      <c r="Q4" s="318"/>
      <c r="R4" s="320"/>
      <c r="S4" s="318"/>
      <c r="T4" s="318"/>
      <c r="U4" s="317"/>
      <c r="V4" s="318"/>
      <c r="W4" s="318"/>
      <c r="X4" s="318"/>
      <c r="Y4" s="318"/>
      <c r="Z4" s="318"/>
      <c r="AA4" s="318"/>
      <c r="AB4" s="318"/>
      <c r="AC4" s="318"/>
      <c r="AD4" s="318"/>
      <c r="AE4" s="318"/>
      <c r="AF4" s="318"/>
      <c r="AG4" s="318"/>
      <c r="AH4" s="318"/>
      <c r="AI4" s="318"/>
    </row>
    <row r="5" spans="1:35" ht="17">
      <c r="A5" s="536" t="s">
        <v>1346</v>
      </c>
      <c r="B5" s="321"/>
      <c r="C5" s="322"/>
      <c r="D5" s="323"/>
      <c r="E5" s="323"/>
      <c r="F5" s="323"/>
      <c r="G5" s="322"/>
      <c r="H5" s="322"/>
      <c r="I5" s="322"/>
      <c r="J5" s="322"/>
      <c r="K5" s="546" t="s">
        <v>502</v>
      </c>
      <c r="L5" s="322"/>
      <c r="M5" s="323"/>
      <c r="N5" s="323"/>
      <c r="O5" s="323"/>
      <c r="P5" s="323"/>
      <c r="Q5" s="323"/>
      <c r="R5" s="323"/>
      <c r="S5" s="323"/>
      <c r="T5" s="324"/>
      <c r="U5" s="322"/>
      <c r="V5" s="323"/>
      <c r="W5" s="323"/>
      <c r="X5" s="323"/>
      <c r="Y5" s="323"/>
      <c r="Z5" s="323"/>
      <c r="AA5" s="323"/>
      <c r="AB5" s="323"/>
      <c r="AC5" s="323"/>
      <c r="AD5" s="323"/>
      <c r="AE5" s="323"/>
      <c r="AF5" s="323"/>
      <c r="AG5" s="323"/>
      <c r="AH5" s="323"/>
      <c r="AI5" s="325"/>
    </row>
    <row r="6" spans="1:35" ht="17">
      <c r="A6" s="536" t="s">
        <v>572</v>
      </c>
      <c r="B6" s="321"/>
      <c r="C6" s="322"/>
      <c r="D6" s="323"/>
      <c r="E6" s="323"/>
      <c r="F6" s="323"/>
      <c r="G6" s="322"/>
      <c r="H6" s="322"/>
      <c r="I6" s="322"/>
      <c r="J6" s="322"/>
      <c r="K6" s="364" t="s">
        <v>503</v>
      </c>
      <c r="L6" s="322"/>
      <c r="M6" s="323"/>
      <c r="N6" s="323"/>
      <c r="O6" s="323"/>
      <c r="P6" s="323"/>
      <c r="Q6" s="323"/>
      <c r="R6" s="323"/>
      <c r="S6" s="323"/>
      <c r="T6" s="326"/>
      <c r="U6" s="322"/>
      <c r="V6" s="323"/>
      <c r="W6" s="323"/>
      <c r="X6" s="323"/>
      <c r="Y6" s="323"/>
      <c r="Z6" s="323"/>
      <c r="AA6" s="323"/>
      <c r="AB6" s="323"/>
      <c r="AC6" s="323"/>
      <c r="AD6" s="323"/>
      <c r="AE6" s="323"/>
      <c r="AF6" s="323"/>
      <c r="AG6" s="323"/>
      <c r="AH6" s="323"/>
      <c r="AI6" s="323"/>
    </row>
    <row r="7" spans="1:35" ht="17">
      <c r="A7" s="536" t="s">
        <v>1327</v>
      </c>
      <c r="B7" s="321"/>
      <c r="C7" s="322"/>
      <c r="D7" s="323"/>
      <c r="E7" s="323"/>
      <c r="F7" s="323"/>
      <c r="G7" s="322"/>
      <c r="H7" s="322"/>
      <c r="I7" s="322"/>
      <c r="J7" s="322"/>
      <c r="K7" s="364"/>
      <c r="L7" s="322"/>
      <c r="M7" s="323"/>
      <c r="N7" s="323"/>
      <c r="O7" s="323"/>
      <c r="P7" s="323"/>
      <c r="Q7" s="323"/>
      <c r="R7" s="323"/>
      <c r="S7" s="323"/>
      <c r="T7" s="326"/>
      <c r="U7" s="322"/>
      <c r="V7" s="323"/>
      <c r="W7" s="323"/>
      <c r="X7" s="323"/>
      <c r="Y7" s="323"/>
      <c r="Z7" s="323"/>
      <c r="AA7" s="323"/>
      <c r="AB7" s="323"/>
      <c r="AC7" s="323"/>
      <c r="AD7" s="323"/>
      <c r="AE7" s="323"/>
      <c r="AF7" s="323"/>
      <c r="AG7" s="323"/>
      <c r="AH7" s="323"/>
      <c r="AI7" s="323"/>
    </row>
    <row r="8" spans="1:35" ht="17">
      <c r="A8" s="537" t="s">
        <v>1326</v>
      </c>
      <c r="B8" s="321"/>
      <c r="C8" s="322"/>
      <c r="D8" s="323"/>
      <c r="E8" s="323"/>
      <c r="F8" s="323"/>
      <c r="G8" s="322"/>
      <c r="H8" s="322"/>
      <c r="I8" s="322"/>
      <c r="J8" s="322"/>
      <c r="K8" s="322"/>
      <c r="L8" s="322"/>
      <c r="M8" s="323"/>
      <c r="N8" s="323"/>
      <c r="O8" s="323"/>
      <c r="P8" s="323"/>
      <c r="Q8" s="323"/>
      <c r="R8" s="323"/>
      <c r="S8" s="323"/>
      <c r="T8" s="323"/>
      <c r="U8" s="322"/>
      <c r="V8" s="323"/>
      <c r="W8" s="323"/>
      <c r="X8" s="323"/>
      <c r="Y8" s="323"/>
      <c r="Z8" s="323"/>
      <c r="AA8" s="323"/>
      <c r="AB8" s="323"/>
      <c r="AC8" s="323"/>
      <c r="AD8" s="323"/>
      <c r="AE8" s="323"/>
      <c r="AF8" s="323"/>
      <c r="AG8" s="323"/>
      <c r="AH8" s="323"/>
      <c r="AI8" s="323"/>
    </row>
    <row r="9" spans="1:35">
      <c r="A9" s="344" t="s">
        <v>362</v>
      </c>
      <c r="B9" s="327"/>
      <c r="C9" s="322"/>
      <c r="D9" s="323"/>
      <c r="E9" s="323"/>
      <c r="F9" s="323"/>
      <c r="G9" s="322"/>
      <c r="H9" s="322"/>
      <c r="I9" s="322"/>
      <c r="J9" s="322"/>
      <c r="K9" s="322"/>
      <c r="L9" s="322"/>
      <c r="M9" s="323"/>
      <c r="N9" s="323"/>
      <c r="O9" s="323"/>
      <c r="P9" s="323"/>
      <c r="Q9" s="323"/>
      <c r="R9" s="323"/>
      <c r="S9" s="323"/>
      <c r="T9" s="323"/>
      <c r="U9" s="322"/>
      <c r="V9" s="323"/>
      <c r="W9" s="323"/>
      <c r="X9" s="323"/>
      <c r="Y9" s="323"/>
      <c r="Z9" s="323"/>
      <c r="AA9" s="323"/>
      <c r="AB9" s="323"/>
      <c r="AC9" s="323"/>
      <c r="AD9" s="323"/>
      <c r="AE9" s="323"/>
      <c r="AF9" s="323"/>
      <c r="AG9" s="323"/>
      <c r="AH9" s="323"/>
      <c r="AI9" s="323"/>
    </row>
    <row r="10" spans="1:35">
      <c r="A10" s="329"/>
      <c r="B10" s="321"/>
      <c r="C10" s="322"/>
      <c r="D10" s="323"/>
      <c r="E10" s="323"/>
      <c r="F10" s="323"/>
      <c r="G10" s="322"/>
      <c r="H10" s="322"/>
      <c r="I10" s="322"/>
      <c r="J10" s="322"/>
      <c r="K10" s="322"/>
      <c r="L10" s="322"/>
      <c r="M10" s="323"/>
      <c r="N10" s="323"/>
      <c r="O10" s="323"/>
      <c r="P10" s="323"/>
      <c r="Q10" s="323"/>
      <c r="R10" s="323"/>
      <c r="S10" s="323"/>
      <c r="T10" s="323"/>
      <c r="U10" s="322"/>
      <c r="V10" s="323"/>
      <c r="W10" s="323"/>
      <c r="X10" s="323"/>
      <c r="Y10" s="323"/>
      <c r="Z10" s="323"/>
      <c r="AA10" s="323"/>
      <c r="AB10" s="323"/>
      <c r="AC10" s="323"/>
      <c r="AD10" s="323"/>
      <c r="AE10" s="323"/>
      <c r="AF10" s="323"/>
      <c r="AG10" s="323"/>
      <c r="AH10" s="323"/>
      <c r="AI10" s="323"/>
    </row>
    <row r="11" spans="1:35">
      <c r="A11" s="330"/>
      <c r="B11" s="330"/>
      <c r="C11" s="1148"/>
      <c r="D11" s="1149"/>
      <c r="E11" s="1149"/>
      <c r="F11" s="1149"/>
      <c r="G11" s="1149"/>
      <c r="H11" s="1149"/>
      <c r="I11" s="1149"/>
      <c r="J11" s="1149"/>
      <c r="K11" s="1149"/>
      <c r="L11" s="331"/>
      <c r="M11" s="332"/>
      <c r="N11" s="331"/>
      <c r="O11" s="331"/>
      <c r="P11" s="331"/>
      <c r="Q11" s="331"/>
      <c r="R11" s="331"/>
      <c r="S11" s="331"/>
      <c r="T11" s="331"/>
      <c r="U11" s="332"/>
      <c r="V11" s="331"/>
      <c r="W11" s="331"/>
      <c r="X11" s="331"/>
      <c r="Y11" s="331"/>
      <c r="Z11" s="331"/>
      <c r="AA11" s="331"/>
      <c r="AB11" s="331"/>
      <c r="AC11" s="332"/>
      <c r="AD11" s="331"/>
      <c r="AE11" s="333"/>
      <c r="AF11" s="331"/>
      <c r="AG11" s="331"/>
      <c r="AH11" s="331"/>
      <c r="AI11" s="331"/>
    </row>
    <row r="12" spans="1:35">
      <c r="A12" s="330"/>
      <c r="B12" s="330"/>
      <c r="C12" s="332"/>
      <c r="D12" s="332"/>
      <c r="E12" s="332"/>
      <c r="F12" s="332"/>
      <c r="G12" s="332"/>
      <c r="H12" s="332"/>
      <c r="I12" s="332"/>
      <c r="J12" s="332"/>
      <c r="K12" s="332" t="s">
        <v>504</v>
      </c>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row>
    <row r="13" spans="1:35">
      <c r="A13" s="330"/>
      <c r="B13" s="330"/>
      <c r="C13" s="335"/>
      <c r="D13" s="332"/>
      <c r="E13" s="332"/>
      <c r="F13" s="332"/>
      <c r="G13" s="335"/>
      <c r="H13" s="335"/>
      <c r="I13" s="335"/>
      <c r="J13" s="335"/>
      <c r="K13" s="336" t="s">
        <v>536</v>
      </c>
      <c r="L13" s="336"/>
      <c r="M13" s="332"/>
      <c r="N13" s="332"/>
      <c r="O13" s="332"/>
      <c r="P13" s="332"/>
      <c r="Q13" s="332"/>
      <c r="R13" s="332"/>
      <c r="S13" s="332"/>
      <c r="T13" s="337"/>
      <c r="U13" s="332"/>
      <c r="V13" s="332"/>
      <c r="W13" s="332"/>
      <c r="X13" s="332"/>
      <c r="Y13" s="332"/>
      <c r="Z13" s="332"/>
      <c r="AA13" s="337"/>
      <c r="AB13" s="334"/>
      <c r="AC13" s="332"/>
      <c r="AD13" s="332"/>
      <c r="AE13" s="332"/>
      <c r="AF13" s="332"/>
      <c r="AG13" s="332"/>
      <c r="AH13" s="332"/>
      <c r="AI13" s="337"/>
    </row>
    <row r="14" spans="1:35">
      <c r="A14" s="330"/>
      <c r="B14" s="330"/>
      <c r="C14" s="1145" t="s">
        <v>505</v>
      </c>
      <c r="D14" s="1145"/>
      <c r="E14" s="1145"/>
      <c r="F14" s="1145"/>
      <c r="G14" s="1145"/>
      <c r="H14" s="335"/>
      <c r="I14" s="335"/>
      <c r="J14" s="335"/>
      <c r="K14" s="336" t="s">
        <v>506</v>
      </c>
      <c r="L14" s="336"/>
      <c r="M14" s="332"/>
      <c r="N14" s="338"/>
      <c r="O14" s="338"/>
      <c r="P14" s="339"/>
      <c r="Q14" s="332"/>
      <c r="R14" s="332"/>
      <c r="S14" s="332"/>
      <c r="T14" s="337"/>
      <c r="U14" s="332"/>
      <c r="V14" s="337"/>
      <c r="W14" s="334"/>
      <c r="X14" s="332"/>
      <c r="Y14" s="332"/>
      <c r="Z14" s="332"/>
      <c r="AA14" s="337"/>
      <c r="AB14" s="334"/>
      <c r="AC14" s="332"/>
      <c r="AD14" s="337"/>
      <c r="AE14" s="334"/>
      <c r="AF14" s="332"/>
      <c r="AG14" s="332"/>
      <c r="AH14" s="332"/>
      <c r="AI14" s="337"/>
    </row>
    <row r="15" spans="1:35">
      <c r="A15" s="330"/>
      <c r="B15" s="330"/>
      <c r="C15" s="340" t="s">
        <v>507</v>
      </c>
      <c r="D15" s="334"/>
      <c r="E15" s="763" t="s">
        <v>508</v>
      </c>
      <c r="F15" s="334"/>
      <c r="G15" s="342" t="s">
        <v>509</v>
      </c>
      <c r="H15" s="335"/>
      <c r="I15" s="342" t="s">
        <v>510</v>
      </c>
      <c r="J15" s="335"/>
      <c r="K15" s="342" t="s">
        <v>528</v>
      </c>
      <c r="L15" s="334"/>
      <c r="M15" s="332"/>
      <c r="N15" s="334"/>
      <c r="O15" s="334"/>
      <c r="P15" s="334"/>
      <c r="Q15" s="332"/>
      <c r="R15" s="337"/>
      <c r="S15" s="332"/>
      <c r="T15" s="337"/>
      <c r="U15" s="332"/>
      <c r="V15" s="334"/>
      <c r="W15" s="334"/>
      <c r="X15" s="332"/>
      <c r="Y15" s="337"/>
      <c r="Z15" s="332"/>
      <c r="AA15" s="337"/>
      <c r="AB15" s="334"/>
      <c r="AC15" s="332"/>
      <c r="AD15" s="334"/>
      <c r="AE15" s="334"/>
      <c r="AF15" s="332"/>
      <c r="AG15" s="337"/>
      <c r="AH15" s="332"/>
      <c r="AI15" s="337"/>
    </row>
    <row r="16" spans="1:35">
      <c r="A16" s="327"/>
      <c r="B16" s="321"/>
      <c r="C16" s="343"/>
      <c r="D16" s="323"/>
      <c r="E16" s="323"/>
      <c r="F16" s="323"/>
      <c r="G16" s="343"/>
      <c r="H16" s="322"/>
      <c r="I16" s="343"/>
      <c r="J16" s="322"/>
      <c r="K16" s="34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row>
    <row r="17" spans="1:35">
      <c r="A17" s="344" t="s">
        <v>0</v>
      </c>
      <c r="B17" s="330"/>
      <c r="C17" s="345"/>
      <c r="D17" s="346"/>
      <c r="E17" s="346"/>
      <c r="F17" s="346"/>
      <c r="G17" s="345"/>
      <c r="H17" s="345"/>
      <c r="I17" s="345"/>
      <c r="J17" s="345"/>
      <c r="K17" s="345"/>
      <c r="L17" s="345"/>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row>
    <row r="18" spans="1:35" ht="16">
      <c r="A18" s="347" t="s">
        <v>1269</v>
      </c>
      <c r="B18" s="330" t="s">
        <v>22</v>
      </c>
      <c r="C18" s="445">
        <v>0</v>
      </c>
      <c r="D18" s="550"/>
      <c r="E18" s="445">
        <v>0</v>
      </c>
      <c r="F18" s="550"/>
      <c r="G18" s="445">
        <v>0</v>
      </c>
      <c r="H18" s="550"/>
      <c r="I18" s="445">
        <v>0</v>
      </c>
      <c r="J18" s="550"/>
      <c r="K18" s="445">
        <v>0</v>
      </c>
      <c r="L18" s="345"/>
      <c r="M18" s="352"/>
      <c r="N18" s="346"/>
      <c r="O18" s="352"/>
      <c r="P18" s="346"/>
      <c r="Q18" s="352"/>
      <c r="R18" s="346"/>
      <c r="S18" s="352"/>
      <c r="T18" s="346"/>
      <c r="U18" s="352"/>
      <c r="V18" s="346"/>
      <c r="W18" s="346"/>
      <c r="X18" s="352"/>
      <c r="Y18" s="346"/>
      <c r="Z18" s="352"/>
      <c r="AA18" s="346"/>
      <c r="AB18" s="346"/>
      <c r="AC18" s="352"/>
      <c r="AD18" s="346"/>
      <c r="AE18" s="346"/>
      <c r="AF18" s="352"/>
      <c r="AG18" s="353"/>
      <c r="AH18" s="352"/>
      <c r="AI18" s="346"/>
    </row>
    <row r="19" spans="1:35" ht="16">
      <c r="A19" s="347" t="s">
        <v>1257</v>
      </c>
      <c r="B19" s="330" t="s">
        <v>22</v>
      </c>
      <c r="C19" s="349">
        <v>0</v>
      </c>
      <c r="D19" s="351"/>
      <c r="E19" s="349">
        <v>0</v>
      </c>
      <c r="F19" s="351"/>
      <c r="G19" s="349">
        <v>0</v>
      </c>
      <c r="H19" s="351"/>
      <c r="I19" s="349">
        <v>0</v>
      </c>
      <c r="J19" s="351"/>
      <c r="K19" s="349">
        <f t="shared" ref="K19:K21" si="0">SUM(I19)-SUM(G19)</f>
        <v>0</v>
      </c>
      <c r="L19" s="345"/>
      <c r="M19" s="352"/>
      <c r="N19" s="346"/>
      <c r="O19" s="352"/>
      <c r="P19" s="346"/>
      <c r="Q19" s="352"/>
      <c r="R19" s="346"/>
      <c r="S19" s="352"/>
      <c r="T19" s="346"/>
      <c r="U19" s="352"/>
      <c r="V19" s="346"/>
      <c r="W19" s="346"/>
      <c r="X19" s="352"/>
      <c r="Y19" s="346"/>
      <c r="Z19" s="352"/>
      <c r="AA19" s="346"/>
      <c r="AB19" s="346"/>
      <c r="AC19" s="352"/>
      <c r="AD19" s="346"/>
      <c r="AE19" s="346"/>
      <c r="AF19" s="352"/>
      <c r="AG19" s="353"/>
      <c r="AH19" s="352"/>
      <c r="AI19" s="346"/>
    </row>
    <row r="20" spans="1:35" ht="16">
      <c r="A20" s="347" t="s">
        <v>1270</v>
      </c>
      <c r="B20" s="330" t="s">
        <v>22</v>
      </c>
      <c r="C20" s="349">
        <v>0</v>
      </c>
      <c r="D20" s="351"/>
      <c r="E20" s="349">
        <v>0</v>
      </c>
      <c r="F20" s="351"/>
      <c r="G20" s="349">
        <v>0</v>
      </c>
      <c r="H20" s="351"/>
      <c r="I20" s="349">
        <v>0</v>
      </c>
      <c r="J20" s="351"/>
      <c r="K20" s="349">
        <f t="shared" si="0"/>
        <v>0</v>
      </c>
      <c r="L20" s="345"/>
      <c r="M20" s="352"/>
      <c r="N20" s="346"/>
      <c r="O20" s="352"/>
      <c r="P20" s="346"/>
      <c r="Q20" s="352"/>
      <c r="R20" s="346"/>
      <c r="S20" s="352"/>
      <c r="T20" s="346"/>
      <c r="U20" s="352"/>
      <c r="V20" s="346"/>
      <c r="W20" s="346"/>
      <c r="X20" s="352"/>
      <c r="Y20" s="346"/>
      <c r="Z20" s="352"/>
      <c r="AA20" s="346"/>
      <c r="AB20" s="346"/>
      <c r="AC20" s="352"/>
      <c r="AD20" s="346"/>
      <c r="AE20" s="346"/>
      <c r="AF20" s="352"/>
      <c r="AG20" s="353"/>
      <c r="AH20" s="352"/>
      <c r="AI20" s="346"/>
    </row>
    <row r="21" spans="1:35" ht="16">
      <c r="A21" s="347" t="s">
        <v>1271</v>
      </c>
      <c r="B21" s="330" t="s">
        <v>22</v>
      </c>
      <c r="C21" s="349">
        <v>0</v>
      </c>
      <c r="D21" s="351"/>
      <c r="E21" s="349">
        <v>0</v>
      </c>
      <c r="F21" s="351"/>
      <c r="G21" s="349">
        <v>0</v>
      </c>
      <c r="H21" s="351"/>
      <c r="I21" s="349">
        <v>0</v>
      </c>
      <c r="J21" s="351"/>
      <c r="K21" s="349">
        <f t="shared" si="0"/>
        <v>0</v>
      </c>
      <c r="L21" s="345"/>
      <c r="M21" s="352"/>
      <c r="N21" s="346"/>
      <c r="O21" s="352"/>
      <c r="P21" s="346"/>
      <c r="Q21" s="352"/>
      <c r="R21" s="346"/>
      <c r="S21" s="352"/>
      <c r="T21" s="346"/>
      <c r="U21" s="352"/>
      <c r="V21" s="346"/>
      <c r="W21" s="346"/>
      <c r="X21" s="352"/>
      <c r="Y21" s="346"/>
      <c r="Z21" s="352"/>
      <c r="AA21" s="346"/>
      <c r="AB21" s="346"/>
      <c r="AC21" s="352"/>
      <c r="AD21" s="346"/>
      <c r="AE21" s="346"/>
      <c r="AF21" s="352"/>
      <c r="AG21" s="353"/>
      <c r="AH21" s="352"/>
      <c r="AI21" s="346"/>
    </row>
    <row r="22" spans="1:35">
      <c r="A22" s="347" t="s">
        <v>511</v>
      </c>
      <c r="B22" s="330" t="s">
        <v>22</v>
      </c>
      <c r="C22" s="349">
        <v>0</v>
      </c>
      <c r="D22" s="349"/>
      <c r="E22" s="354">
        <v>0</v>
      </c>
      <c r="F22" s="349"/>
      <c r="G22" s="349">
        <v>0</v>
      </c>
      <c r="H22" s="349"/>
      <c r="I22" s="349">
        <v>900</v>
      </c>
      <c r="J22" s="349"/>
      <c r="K22" s="349">
        <f>SUM(I22)-SUM(G22)</f>
        <v>900</v>
      </c>
      <c r="L22" s="345"/>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row>
    <row r="23" spans="1:35">
      <c r="A23" s="347" t="s">
        <v>529</v>
      </c>
      <c r="B23" s="330" t="s">
        <v>22</v>
      </c>
      <c r="C23" s="355">
        <v>1691000</v>
      </c>
      <c r="D23" s="349"/>
      <c r="E23" s="406">
        <v>1839000</v>
      </c>
      <c r="F23" s="349"/>
      <c r="G23" s="355">
        <v>2471000</v>
      </c>
      <c r="H23" s="349"/>
      <c r="I23" s="355">
        <v>2140400</v>
      </c>
      <c r="J23" s="349"/>
      <c r="K23" s="349">
        <f>SUM(I23)-SUM(G23)</f>
        <v>-330600</v>
      </c>
      <c r="L23" s="346"/>
      <c r="M23" s="332"/>
      <c r="N23" s="346"/>
      <c r="O23" s="346"/>
      <c r="P23" s="346"/>
      <c r="Q23" s="346"/>
      <c r="R23" s="346"/>
      <c r="S23" s="346"/>
      <c r="T23" s="346"/>
      <c r="U23" s="346"/>
      <c r="V23" s="361"/>
      <c r="W23" s="361"/>
      <c r="X23" s="346"/>
      <c r="Y23" s="361"/>
      <c r="Z23" s="346"/>
      <c r="AA23" s="361"/>
      <c r="AB23" s="389"/>
      <c r="AC23" s="346"/>
      <c r="AD23" s="346"/>
      <c r="AE23" s="346"/>
      <c r="AF23" s="346"/>
      <c r="AG23" s="346"/>
      <c r="AH23" s="346"/>
      <c r="AI23" s="346"/>
    </row>
    <row r="24" spans="1:35">
      <c r="A24" s="347" t="s">
        <v>512</v>
      </c>
      <c r="B24" s="330" t="s">
        <v>22</v>
      </c>
      <c r="C24" s="355">
        <v>0</v>
      </c>
      <c r="D24" s="349"/>
      <c r="E24" s="406">
        <v>0</v>
      </c>
      <c r="F24" s="349"/>
      <c r="G24" s="355">
        <v>0</v>
      </c>
      <c r="H24" s="349"/>
      <c r="I24" s="355">
        <v>0</v>
      </c>
      <c r="J24" s="349"/>
      <c r="K24" s="349">
        <f>SUM(I24)-SUM(G24)</f>
        <v>0</v>
      </c>
      <c r="L24" s="346"/>
      <c r="M24" s="332"/>
      <c r="N24" s="346"/>
      <c r="O24" s="346"/>
      <c r="P24" s="346"/>
      <c r="Q24" s="346"/>
      <c r="R24" s="346"/>
      <c r="S24" s="346"/>
      <c r="T24" s="346"/>
      <c r="U24" s="346"/>
      <c r="V24" s="361"/>
      <c r="W24" s="361"/>
      <c r="X24" s="346"/>
      <c r="Y24" s="361"/>
      <c r="Z24" s="346"/>
      <c r="AA24" s="361"/>
      <c r="AB24" s="389"/>
      <c r="AC24" s="346"/>
      <c r="AD24" s="346"/>
      <c r="AE24" s="346"/>
      <c r="AF24" s="346"/>
      <c r="AG24" s="346"/>
      <c r="AH24" s="346"/>
      <c r="AI24" s="346"/>
    </row>
    <row r="25" spans="1:35">
      <c r="A25" s="357" t="s">
        <v>1275</v>
      </c>
      <c r="B25" s="330" t="s">
        <v>22</v>
      </c>
      <c r="C25" s="358">
        <f>ROUND(SUM(C18:C24),1)</f>
        <v>1691000</v>
      </c>
      <c r="D25" s="371"/>
      <c r="E25" s="552">
        <f>ROUND(SUM(E18:E24),1)</f>
        <v>1839000</v>
      </c>
      <c r="F25" s="371"/>
      <c r="G25" s="358">
        <f>ROUND(SUM(G18:G24),1)</f>
        <v>2471000</v>
      </c>
      <c r="H25" s="371"/>
      <c r="I25" s="358">
        <f>ROUND(SUM(I18:I24),1)</f>
        <v>2141300</v>
      </c>
      <c r="J25" s="371"/>
      <c r="K25" s="358">
        <f>ROUND(SUM(K18:K24),1)</f>
        <v>-329700</v>
      </c>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row>
    <row r="26" spans="1:35">
      <c r="A26" s="330"/>
      <c r="B26" s="330"/>
      <c r="C26" s="360"/>
      <c r="D26" s="349"/>
      <c r="E26" s="354"/>
      <c r="F26" s="349"/>
      <c r="G26" s="360"/>
      <c r="H26" s="349"/>
      <c r="I26" s="360"/>
      <c r="J26" s="349"/>
      <c r="K26" s="360"/>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row>
    <row r="27" spans="1:35">
      <c r="A27" s="344" t="s">
        <v>6</v>
      </c>
      <c r="B27" s="330"/>
      <c r="C27" s="349"/>
      <c r="D27" s="349"/>
      <c r="E27" s="354"/>
      <c r="F27" s="349"/>
      <c r="G27" s="349"/>
      <c r="H27" s="349"/>
      <c r="I27" s="349"/>
      <c r="J27" s="349"/>
      <c r="K27" s="349"/>
      <c r="L27" s="345"/>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row>
    <row r="28" spans="1:35">
      <c r="A28" s="347" t="s">
        <v>530</v>
      </c>
      <c r="B28" s="330" t="s">
        <v>22</v>
      </c>
      <c r="C28" s="351">
        <v>716000</v>
      </c>
      <c r="D28" s="349"/>
      <c r="E28" s="356">
        <v>716000</v>
      </c>
      <c r="F28" s="349"/>
      <c r="G28" s="351">
        <v>716000</v>
      </c>
      <c r="H28" s="349"/>
      <c r="I28" s="351">
        <v>611300</v>
      </c>
      <c r="J28" s="349"/>
      <c r="K28" s="349">
        <f>-(SUM(G28)-SUM(I28))</f>
        <v>-104700</v>
      </c>
      <c r="L28" s="345"/>
      <c r="M28" s="346"/>
      <c r="N28" s="352"/>
      <c r="O28" s="352"/>
      <c r="P28" s="352"/>
      <c r="Q28" s="346"/>
      <c r="R28" s="352"/>
      <c r="S28" s="346"/>
      <c r="T28" s="346"/>
      <c r="U28" s="346"/>
      <c r="V28" s="361"/>
      <c r="W28" s="361"/>
      <c r="X28" s="346"/>
      <c r="Y28" s="361"/>
      <c r="Z28" s="346"/>
      <c r="AA28" s="361"/>
      <c r="AB28" s="389"/>
      <c r="AC28" s="346"/>
      <c r="AD28" s="346"/>
      <c r="AE28" s="346"/>
      <c r="AF28" s="346"/>
      <c r="AG28" s="346"/>
      <c r="AH28" s="346"/>
      <c r="AI28" s="346"/>
    </row>
    <row r="29" spans="1:35">
      <c r="A29" s="347" t="s">
        <v>523</v>
      </c>
      <c r="B29" s="330" t="s">
        <v>22</v>
      </c>
      <c r="C29" s="407">
        <v>720000</v>
      </c>
      <c r="D29" s="349"/>
      <c r="E29" s="407">
        <v>868000</v>
      </c>
      <c r="F29" s="349"/>
      <c r="G29" s="407">
        <v>1430000</v>
      </c>
      <c r="H29" s="349"/>
      <c r="I29" s="407">
        <v>1425800</v>
      </c>
      <c r="J29" s="349"/>
      <c r="K29" s="349">
        <f>-(SUM(G29)-SUM(I29))</f>
        <v>-4200</v>
      </c>
      <c r="L29" s="389"/>
      <c r="M29" s="332"/>
      <c r="N29" s="352"/>
      <c r="O29" s="352"/>
      <c r="P29" s="352"/>
      <c r="Q29" s="346"/>
      <c r="R29" s="352"/>
      <c r="S29" s="346"/>
      <c r="T29" s="346"/>
      <c r="U29" s="346"/>
      <c r="V29" s="361"/>
      <c r="W29" s="361"/>
      <c r="X29" s="346"/>
      <c r="Y29" s="361"/>
      <c r="Z29" s="346"/>
      <c r="AA29" s="361"/>
      <c r="AB29" s="389"/>
      <c r="AC29" s="346"/>
      <c r="AD29" s="346"/>
      <c r="AE29" s="346"/>
      <c r="AF29" s="346"/>
      <c r="AG29" s="346"/>
      <c r="AH29" s="346"/>
      <c r="AI29" s="346"/>
    </row>
    <row r="30" spans="1:35">
      <c r="A30" s="347" t="s">
        <v>515</v>
      </c>
      <c r="B30" s="330" t="s">
        <v>22</v>
      </c>
      <c r="C30" s="407">
        <v>12000</v>
      </c>
      <c r="D30" s="349"/>
      <c r="E30" s="407">
        <v>12000</v>
      </c>
      <c r="F30" s="349"/>
      <c r="G30" s="407">
        <v>12000</v>
      </c>
      <c r="H30" s="349"/>
      <c r="I30" s="407">
        <v>281500</v>
      </c>
      <c r="J30" s="349"/>
      <c r="K30" s="349">
        <f>-(SUM(G30)-SUM(I30))</f>
        <v>269500</v>
      </c>
      <c r="L30" s="389"/>
      <c r="M30" s="332"/>
      <c r="N30" s="352"/>
      <c r="O30" s="352"/>
      <c r="P30" s="352"/>
      <c r="Q30" s="346"/>
      <c r="R30" s="352"/>
      <c r="S30" s="346"/>
      <c r="T30" s="346"/>
      <c r="U30" s="346"/>
      <c r="V30" s="361"/>
      <c r="W30" s="361"/>
      <c r="X30" s="346"/>
      <c r="Y30" s="361"/>
      <c r="Z30" s="346"/>
      <c r="AA30" s="361"/>
      <c r="AB30" s="389"/>
      <c r="AC30" s="346"/>
      <c r="AD30" s="346"/>
      <c r="AE30" s="346"/>
      <c r="AF30" s="346"/>
      <c r="AG30" s="346"/>
      <c r="AH30" s="346"/>
      <c r="AI30" s="346"/>
    </row>
    <row r="31" spans="1:35">
      <c r="A31" s="357" t="s">
        <v>1264</v>
      </c>
      <c r="B31" s="330" t="s">
        <v>22</v>
      </c>
      <c r="C31" s="359">
        <f>ROUND(SUM(C28:C30),1)</f>
        <v>1448000</v>
      </c>
      <c r="D31" s="371"/>
      <c r="E31" s="359">
        <f>ROUND(SUM(E28:E30),1)</f>
        <v>1596000</v>
      </c>
      <c r="F31" s="371"/>
      <c r="G31" s="359">
        <f>ROUND(SUM(G28:G30),1)</f>
        <v>2158000</v>
      </c>
      <c r="H31" s="371"/>
      <c r="I31" s="359">
        <f>ROUND(SUM(I28:I30),1)</f>
        <v>2318600</v>
      </c>
      <c r="J31" s="371"/>
      <c r="K31" s="359">
        <f>ROUND(SUM(K28:K30),1)</f>
        <v>160600</v>
      </c>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row>
    <row r="32" spans="1:35">
      <c r="A32" s="330"/>
      <c r="B32" s="330"/>
      <c r="C32" s="349"/>
      <c r="D32" s="349"/>
      <c r="E32" s="354"/>
      <c r="F32" s="349"/>
      <c r="G32" s="349"/>
      <c r="H32" s="349"/>
      <c r="I32" s="349"/>
      <c r="J32" s="349"/>
      <c r="K32" s="349"/>
      <c r="L32" s="345"/>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row>
    <row r="33" spans="1:35">
      <c r="A33" s="344" t="s">
        <v>112</v>
      </c>
      <c r="B33" s="330"/>
      <c r="C33" s="349"/>
      <c r="D33" s="349"/>
      <c r="E33" s="354"/>
      <c r="F33" s="349"/>
      <c r="G33" s="349"/>
      <c r="H33" s="349"/>
      <c r="I33" s="349"/>
      <c r="J33" s="349"/>
      <c r="K33" s="349"/>
      <c r="L33" s="345"/>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row>
    <row r="34" spans="1:35">
      <c r="A34" s="357" t="s">
        <v>1274</v>
      </c>
      <c r="B34" s="330" t="s">
        <v>22</v>
      </c>
      <c r="C34" s="400">
        <f>ROUND(SUM(C25)-SUM(C31),1)</f>
        <v>243000</v>
      </c>
      <c r="D34" s="371"/>
      <c r="E34" s="400">
        <f>ROUND(SUM(E25)-SUM(E31),1)</f>
        <v>243000</v>
      </c>
      <c r="F34" s="371"/>
      <c r="G34" s="400">
        <f>ROUND(SUM(G25)-SUM(G31),1)</f>
        <v>313000</v>
      </c>
      <c r="H34" s="371"/>
      <c r="I34" s="400">
        <f>ROUND(SUM(I25)-SUM(I31),1)</f>
        <v>-177300</v>
      </c>
      <c r="J34" s="371"/>
      <c r="K34" s="400">
        <f>ROUND(SUM(K25)-SUM(K31),1)</f>
        <v>-490300</v>
      </c>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row>
    <row r="35" spans="1:35">
      <c r="A35" s="330"/>
      <c r="B35" s="330"/>
      <c r="C35" s="349"/>
      <c r="D35" s="349"/>
      <c r="E35" s="354"/>
      <c r="F35" s="349"/>
      <c r="G35" s="349"/>
      <c r="H35" s="349"/>
      <c r="I35" s="349"/>
      <c r="J35" s="349"/>
      <c r="K35" s="349"/>
      <c r="L35" s="345"/>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row>
    <row r="36" spans="1:35">
      <c r="A36" s="344" t="s">
        <v>17</v>
      </c>
      <c r="B36" s="330"/>
      <c r="C36" s="349"/>
      <c r="D36" s="349"/>
      <c r="E36" s="354"/>
      <c r="F36" s="349"/>
      <c r="G36" s="349"/>
      <c r="H36" s="349"/>
      <c r="I36" s="349"/>
      <c r="J36" s="349"/>
      <c r="K36" s="349"/>
      <c r="L36" s="345"/>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row>
    <row r="37" spans="1:35">
      <c r="A37" s="347" t="s">
        <v>532</v>
      </c>
      <c r="B37" s="330" t="s">
        <v>22</v>
      </c>
      <c r="C37" s="407">
        <v>0</v>
      </c>
      <c r="D37" s="349"/>
      <c r="E37" s="407">
        <v>0</v>
      </c>
      <c r="F37" s="349"/>
      <c r="G37" s="407">
        <v>0</v>
      </c>
      <c r="H37" s="349"/>
      <c r="I37" s="407">
        <v>0</v>
      </c>
      <c r="J37" s="349"/>
      <c r="K37" s="349">
        <f>SUM(I37)-SUM(G37)</f>
        <v>0</v>
      </c>
      <c r="L37" s="408"/>
      <c r="M37" s="346"/>
      <c r="N37" s="361"/>
      <c r="O37" s="361"/>
      <c r="P37" s="361"/>
      <c r="Q37" s="346"/>
      <c r="R37" s="361"/>
      <c r="S37" s="346"/>
      <c r="T37" s="361"/>
      <c r="U37" s="346"/>
      <c r="V37" s="361"/>
      <c r="W37" s="361"/>
      <c r="X37" s="346"/>
      <c r="Y37" s="361"/>
      <c r="Z37" s="346"/>
      <c r="AA37" s="361"/>
      <c r="AB37" s="389"/>
      <c r="AC37" s="346"/>
      <c r="AD37" s="352"/>
      <c r="AE37" s="352"/>
      <c r="AF37" s="346"/>
      <c r="AG37" s="352"/>
      <c r="AH37" s="346"/>
      <c r="AI37" s="346"/>
    </row>
    <row r="38" spans="1:35">
      <c r="A38" s="344" t="s">
        <v>533</v>
      </c>
      <c r="B38" s="330"/>
      <c r="C38" s="360"/>
      <c r="D38" s="349"/>
      <c r="E38" s="360"/>
      <c r="F38" s="349"/>
      <c r="G38" s="360"/>
      <c r="H38" s="349"/>
      <c r="I38" s="360"/>
      <c r="J38" s="349"/>
      <c r="K38" s="360"/>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row>
    <row r="39" spans="1:35">
      <c r="A39" s="357" t="s">
        <v>1273</v>
      </c>
      <c r="B39" s="330" t="s">
        <v>22</v>
      </c>
      <c r="C39" s="400">
        <f>ROUND(SUM(C36:C37),1)</f>
        <v>0</v>
      </c>
      <c r="D39" s="371"/>
      <c r="E39" s="400">
        <f>ROUND(SUM(E36:E37),1)</f>
        <v>0</v>
      </c>
      <c r="F39" s="371"/>
      <c r="G39" s="400">
        <f>ROUND(SUM(G36:G37),1)</f>
        <v>0</v>
      </c>
      <c r="H39" s="371"/>
      <c r="I39" s="400">
        <f>ROUND(SUM(I36:I37),1)</f>
        <v>0</v>
      </c>
      <c r="J39" s="371"/>
      <c r="K39" s="400">
        <f>ROUND(SUM(K36:K37),1)</f>
        <v>0</v>
      </c>
      <c r="L39" s="335"/>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row>
    <row r="40" spans="1:35">
      <c r="A40" s="357"/>
      <c r="B40" s="330"/>
      <c r="C40" s="371"/>
      <c r="D40" s="363"/>
      <c r="E40" s="363"/>
      <c r="F40" s="363"/>
      <c r="G40" s="363"/>
      <c r="H40" s="363"/>
      <c r="I40" s="363"/>
      <c r="J40" s="363"/>
      <c r="K40" s="363"/>
      <c r="L40" s="335"/>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row>
    <row r="41" spans="1:35">
      <c r="A41" s="344" t="s">
        <v>1377</v>
      </c>
      <c r="B41" s="330"/>
      <c r="C41" s="349"/>
      <c r="D41" s="349"/>
      <c r="E41" s="354"/>
      <c r="F41" s="349"/>
      <c r="G41" s="349"/>
      <c r="H41" s="349"/>
      <c r="I41" s="349"/>
      <c r="J41" s="349"/>
      <c r="K41" s="349"/>
      <c r="L41" s="345"/>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row>
    <row r="42" spans="1:35">
      <c r="A42" s="344" t="s">
        <v>1378</v>
      </c>
      <c r="B42" s="330"/>
      <c r="C42" s="349"/>
      <c r="D42" s="349"/>
      <c r="E42" s="354"/>
      <c r="F42" s="349"/>
      <c r="G42" s="349"/>
      <c r="H42" s="349"/>
      <c r="I42" s="349"/>
      <c r="J42" s="349"/>
      <c r="K42" s="349"/>
      <c r="L42" s="345"/>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row>
    <row r="43" spans="1:35">
      <c r="A43" s="357" t="s">
        <v>1272</v>
      </c>
      <c r="B43" s="362" t="s">
        <v>22</v>
      </c>
      <c r="C43" s="363">
        <f>ROUND(SUM(C34)+SUM(C39),1)</f>
        <v>243000</v>
      </c>
      <c r="D43" s="409"/>
      <c r="E43" s="363">
        <f>ROUND(SUM(E34)+SUM(E39),1)</f>
        <v>243000</v>
      </c>
      <c r="F43" s="409"/>
      <c r="G43" s="363">
        <f>ROUND(SUM(G34)+SUM(G39),1)</f>
        <v>313000</v>
      </c>
      <c r="H43" s="409"/>
      <c r="I43" s="363">
        <f>ROUND(SUM(I34)+SUM(I39),1)</f>
        <v>-177300</v>
      </c>
      <c r="J43" s="409"/>
      <c r="K43" s="363">
        <f>ROUND(SUM(K34)+SUM(K39),1)</f>
        <v>-490300</v>
      </c>
      <c r="L43" s="332"/>
      <c r="M43" s="365"/>
      <c r="N43" s="332"/>
      <c r="O43" s="365"/>
      <c r="P43" s="332"/>
      <c r="Q43" s="365"/>
      <c r="R43" s="332"/>
      <c r="S43" s="365"/>
      <c r="T43" s="332"/>
      <c r="U43" s="365"/>
      <c r="V43" s="332"/>
      <c r="W43" s="332"/>
      <c r="X43" s="365"/>
      <c r="Y43" s="332"/>
      <c r="Z43" s="365"/>
      <c r="AA43" s="332"/>
      <c r="AB43" s="332"/>
      <c r="AC43" s="365"/>
      <c r="AD43" s="332"/>
      <c r="AE43" s="332"/>
      <c r="AF43" s="365"/>
      <c r="AG43" s="332"/>
      <c r="AH43" s="365"/>
      <c r="AI43" s="332"/>
    </row>
    <row r="44" spans="1:35">
      <c r="C44" s="367"/>
      <c r="D44" s="410"/>
      <c r="E44" s="367"/>
      <c r="F44" s="410"/>
      <c r="G44" s="367"/>
      <c r="H44" s="410"/>
      <c r="I44" s="367"/>
      <c r="J44" s="410"/>
      <c r="K44" s="367"/>
      <c r="L44" s="332"/>
      <c r="M44" s="319"/>
      <c r="Q44" s="319"/>
      <c r="R44" s="319"/>
      <c r="S44" s="319"/>
      <c r="T44" s="319"/>
    </row>
    <row r="45" spans="1:35">
      <c r="A45" s="357" t="s">
        <v>1201</v>
      </c>
      <c r="B45" s="369" t="s">
        <v>22</v>
      </c>
      <c r="C45" s="363">
        <v>-382000</v>
      </c>
      <c r="D45" s="410"/>
      <c r="E45" s="363">
        <v>-382000</v>
      </c>
      <c r="F45" s="410"/>
      <c r="G45" s="363">
        <v>-382000</v>
      </c>
      <c r="H45" s="410"/>
      <c r="I45" s="363">
        <v>-382000</v>
      </c>
      <c r="J45" s="410"/>
      <c r="K45" s="371">
        <f>SUM(I45)-SUM(G45)</f>
        <v>0</v>
      </c>
      <c r="L45" s="332"/>
      <c r="M45" s="372"/>
      <c r="N45" s="332"/>
      <c r="P45" s="332"/>
      <c r="Q45" s="319"/>
      <c r="R45" s="332"/>
      <c r="S45" s="319"/>
      <c r="T45" s="332"/>
    </row>
    <row r="46" spans="1:35" ht="16" thickBot="1">
      <c r="A46" s="357" t="s">
        <v>1202</v>
      </c>
      <c r="B46" s="369" t="s">
        <v>22</v>
      </c>
      <c r="C46" s="446">
        <f>ROUND(SUM(C43:C45),1)</f>
        <v>-139000</v>
      </c>
      <c r="D46" s="409"/>
      <c r="E46" s="446">
        <f>ROUND(SUM(E43:E45),1)</f>
        <v>-139000</v>
      </c>
      <c r="F46" s="409"/>
      <c r="G46" s="446">
        <f>ROUND(SUM(G43:G45),1)</f>
        <v>-69000</v>
      </c>
      <c r="H46" s="409"/>
      <c r="I46" s="446">
        <f>ROUND(SUM(I43:I45),1)</f>
        <v>-559300</v>
      </c>
      <c r="J46" s="409"/>
      <c r="K46" s="446">
        <f>ROUND(SUM(K43:K45),1)</f>
        <v>-490300</v>
      </c>
      <c r="L46" s="332"/>
      <c r="M46" s="374"/>
      <c r="N46" s="332"/>
      <c r="O46" s="365"/>
      <c r="P46" s="332"/>
      <c r="Q46" s="365"/>
      <c r="R46" s="332"/>
      <c r="S46" s="365"/>
      <c r="T46" s="332"/>
    </row>
    <row r="47" spans="1:35" ht="16" thickTop="1">
      <c r="A47" s="327"/>
      <c r="B47" s="369"/>
      <c r="C47" s="375"/>
      <c r="I47" s="319"/>
      <c r="L47" s="319"/>
      <c r="M47" s="319"/>
      <c r="Q47" s="319"/>
      <c r="R47" s="319"/>
      <c r="S47" s="319"/>
      <c r="T47" s="319"/>
    </row>
    <row r="48" spans="1:35">
      <c r="A48" s="1141"/>
      <c r="B48" s="369"/>
      <c r="C48" s="372"/>
      <c r="I48" s="319"/>
      <c r="L48" s="319"/>
      <c r="M48" s="319"/>
      <c r="Q48" s="319"/>
      <c r="R48" s="319"/>
      <c r="S48" s="319"/>
      <c r="T48" s="319"/>
    </row>
    <row r="49" spans="1:20" ht="11.25" customHeight="1">
      <c r="A49" s="327"/>
      <c r="B49" s="369"/>
      <c r="C49" s="372"/>
      <c r="I49" s="319"/>
      <c r="L49" s="319"/>
      <c r="M49" s="319"/>
      <c r="Q49" s="319"/>
      <c r="R49" s="319"/>
      <c r="S49" s="319"/>
      <c r="T49" s="319"/>
    </row>
    <row r="50" spans="1:20">
      <c r="A50" s="841"/>
      <c r="L50" s="319"/>
      <c r="M50" s="319"/>
    </row>
    <row r="51" spans="1:20">
      <c r="A51" s="841"/>
      <c r="L51" s="319"/>
      <c r="M51" s="319"/>
    </row>
    <row r="52" spans="1:20">
      <c r="L52" s="319"/>
      <c r="M52" s="319"/>
    </row>
    <row r="53" spans="1:20">
      <c r="L53" s="319"/>
      <c r="M53" s="319"/>
    </row>
    <row r="54" spans="1:20">
      <c r="L54" s="319"/>
      <c r="M54" s="319"/>
    </row>
    <row r="55" spans="1:20">
      <c r="L55" s="319"/>
      <c r="M55" s="319"/>
    </row>
    <row r="56" spans="1:20">
      <c r="M56" s="319"/>
    </row>
  </sheetData>
  <mergeCells count="2">
    <mergeCell ref="C11:K11"/>
    <mergeCell ref="C14:G14"/>
  </mergeCells>
  <pageMargins left="1" right="0.46" top="0.65" bottom="0.25" header="0.5" footer="0.25"/>
  <pageSetup scale="71" orientation="landscape"/>
  <headerFooter scaleWithDoc="0">
    <oddFooter>&amp;R&amp;8 19</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89"/>
  <sheetViews>
    <sheetView showGridLines="0" workbookViewId="0"/>
  </sheetViews>
  <sheetFormatPr baseColWidth="10" defaultColWidth="8.85546875" defaultRowHeight="12" x14ac:dyDescent="0"/>
  <cols>
    <col min="1" max="1" width="2.140625" style="1023" customWidth="1"/>
    <col min="2" max="7" width="6.140625" style="1023" customWidth="1"/>
    <col min="8" max="8" width="6.85546875" style="1023" customWidth="1"/>
    <col min="9" max="9" width="6.140625" style="1023" customWidth="1"/>
    <col min="10" max="10" width="4.5703125" style="1023" customWidth="1"/>
    <col min="11" max="17" width="6.140625" style="1023" customWidth="1"/>
    <col min="18" max="18" width="6.85546875" style="1023" customWidth="1"/>
    <col min="19" max="20" width="2.140625" style="1023" customWidth="1"/>
    <col min="21" max="21" width="6.140625" style="1023" customWidth="1"/>
    <col min="22" max="26" width="8.85546875" style="1023"/>
    <col min="27" max="27" width="6.85546875" style="1023" customWidth="1"/>
    <col min="28" max="28" width="8.85546875" style="1023"/>
    <col min="29" max="29" width="4.5703125" style="1023" customWidth="1"/>
    <col min="30" max="36" width="8.85546875" style="1023"/>
    <col min="37" max="37" width="6.85546875" style="1023" customWidth="1"/>
    <col min="38" max="39" width="2.140625" style="1023" customWidth="1"/>
    <col min="40" max="45" width="8.85546875" style="1023"/>
    <col min="46" max="46" width="6.85546875" style="1023" customWidth="1"/>
    <col min="47" max="47" width="8.85546875" style="1023"/>
    <col min="48" max="48" width="4.5703125" style="1023" customWidth="1"/>
    <col min="49" max="55" width="8.85546875" style="1023"/>
    <col min="56" max="56" width="6.85546875" style="1023" customWidth="1"/>
    <col min="57" max="58" width="2.140625" style="1023" customWidth="1"/>
    <col min="59" max="64" width="8.85546875" style="1023"/>
    <col min="65" max="65" width="6.85546875" style="1023" customWidth="1"/>
    <col min="66" max="66" width="8.85546875" style="1023"/>
    <col min="67" max="67" width="4.5703125" style="1023" customWidth="1"/>
    <col min="68" max="74" width="8.85546875" style="1023"/>
    <col min="75" max="75" width="6.85546875" style="1023" customWidth="1"/>
    <col min="76" max="77" width="2.140625" style="1023" customWidth="1"/>
    <col min="78" max="83" width="8.85546875" style="1023"/>
    <col min="84" max="84" width="6.85546875" style="1023" customWidth="1"/>
    <col min="85" max="85" width="7" style="1023" bestFit="1" customWidth="1"/>
    <col min="86" max="86" width="4.5703125" style="1023" customWidth="1"/>
    <col min="87" max="91" width="8.85546875" style="1023"/>
    <col min="92" max="92" width="6.140625" style="1023" customWidth="1"/>
    <col min="93" max="93" width="13.140625" style="1023" customWidth="1"/>
    <col min="94" max="94" width="6.85546875" style="1023" customWidth="1"/>
    <col min="95" max="16384" width="8.85546875" style="1023"/>
  </cols>
  <sheetData>
    <row r="1" spans="1:94" ht="13">
      <c r="A1" s="1021" t="s">
        <v>1359</v>
      </c>
      <c r="B1" s="1022"/>
      <c r="C1" s="1022"/>
      <c r="D1" s="1022"/>
      <c r="E1" s="1022"/>
      <c r="F1" s="1022"/>
      <c r="G1" s="1022"/>
      <c r="H1" s="1022"/>
      <c r="I1" s="1022"/>
      <c r="J1" s="1022"/>
      <c r="K1" s="1022"/>
      <c r="L1" s="1022"/>
      <c r="M1" s="1022"/>
      <c r="N1" s="1022"/>
      <c r="O1" s="1022"/>
      <c r="P1" s="1022"/>
      <c r="Q1" s="1022"/>
      <c r="R1" s="1022"/>
      <c r="S1" s="1022"/>
    </row>
    <row r="2" spans="1:94" s="1024" customFormat="1">
      <c r="A2" s="1084"/>
      <c r="B2" s="1084"/>
      <c r="C2" s="1084"/>
      <c r="D2" s="1084"/>
      <c r="E2" s="1084"/>
      <c r="F2" s="1084"/>
      <c r="G2" s="1084"/>
      <c r="H2" s="1084"/>
      <c r="I2" s="1084"/>
      <c r="J2" s="1084"/>
      <c r="K2" s="1084"/>
      <c r="L2" s="1084"/>
      <c r="M2" s="1084"/>
      <c r="N2" s="1084"/>
      <c r="O2" s="1084"/>
      <c r="P2" s="1084"/>
      <c r="Q2" s="1084"/>
      <c r="T2" s="1023"/>
      <c r="U2" s="1023"/>
      <c r="V2" s="1023"/>
      <c r="W2" s="1023"/>
      <c r="X2" s="1023"/>
      <c r="Y2" s="1023"/>
      <c r="Z2" s="1023"/>
      <c r="AA2" s="1023"/>
      <c r="AB2" s="1023"/>
      <c r="AC2" s="1023"/>
      <c r="AD2" s="1023"/>
      <c r="AE2" s="1023"/>
      <c r="AF2" s="1023"/>
      <c r="AG2" s="1023"/>
      <c r="AH2" s="1023"/>
      <c r="AI2" s="1023"/>
      <c r="AJ2" s="1023"/>
      <c r="AK2" s="1023"/>
      <c r="AL2" s="1023"/>
      <c r="BO2" s="1023"/>
      <c r="BP2" s="1023"/>
      <c r="BQ2" s="1023"/>
      <c r="BR2" s="1023"/>
      <c r="BS2" s="1023"/>
      <c r="BT2" s="1023"/>
      <c r="BU2" s="1023"/>
      <c r="BV2" s="1023"/>
      <c r="BW2" s="1023"/>
      <c r="BY2" s="1023"/>
      <c r="BZ2" s="1023"/>
      <c r="CA2" s="1023"/>
      <c r="CB2" s="1023"/>
      <c r="CC2" s="1023"/>
      <c r="CD2" s="1023"/>
      <c r="CE2" s="1023"/>
      <c r="CF2" s="1023"/>
      <c r="CG2" s="1023"/>
      <c r="CH2" s="1023"/>
      <c r="CI2" s="1023"/>
      <c r="CJ2" s="1023"/>
      <c r="CK2" s="1023"/>
      <c r="CL2" s="1023"/>
      <c r="CM2" s="1023"/>
      <c r="CN2" s="1023"/>
      <c r="CO2" s="1023"/>
      <c r="CP2" s="1023"/>
    </row>
    <row r="3" spans="1:94" s="1024" customFormat="1">
      <c r="J3" s="1025"/>
      <c r="T3" s="1023"/>
      <c r="U3" s="1023"/>
      <c r="V3" s="1023"/>
      <c r="W3" s="1023"/>
      <c r="X3" s="1023"/>
      <c r="Y3" s="1023"/>
      <c r="Z3" s="1023"/>
      <c r="AA3" s="1023"/>
      <c r="AB3" s="1023"/>
      <c r="AC3" s="1023"/>
      <c r="AD3" s="1023"/>
      <c r="AE3" s="1023"/>
      <c r="AF3" s="1023"/>
      <c r="AG3" s="1023"/>
      <c r="AH3" s="1023"/>
      <c r="AI3" s="1023"/>
      <c r="AJ3" s="1023"/>
      <c r="AK3" s="1023"/>
      <c r="BO3" s="1023"/>
      <c r="BP3" s="1023"/>
      <c r="BQ3" s="1023"/>
      <c r="BR3" s="1023"/>
      <c r="BS3" s="1023"/>
      <c r="BT3" s="1023"/>
      <c r="BU3" s="1023"/>
      <c r="BV3" s="1023"/>
      <c r="BW3" s="1023"/>
      <c r="BY3" s="1023"/>
      <c r="BZ3" s="1023"/>
      <c r="CA3" s="1023"/>
      <c r="CB3" s="1023"/>
      <c r="CC3" s="1023"/>
      <c r="CD3" s="1023"/>
      <c r="CE3" s="1023"/>
      <c r="CF3" s="1023"/>
      <c r="CG3" s="1023"/>
      <c r="CH3" s="1023"/>
      <c r="CI3" s="1023"/>
      <c r="CJ3" s="1023"/>
      <c r="CK3" s="1023"/>
      <c r="CL3" s="1023"/>
      <c r="CM3" s="1023"/>
      <c r="CN3" s="1023"/>
      <c r="CO3" s="1023"/>
      <c r="CP3" s="1023"/>
    </row>
    <row r="4" spans="1:94" s="1024" customFormat="1">
      <c r="B4" s="1026" t="s">
        <v>1063</v>
      </c>
      <c r="T4" s="1023"/>
      <c r="U4" s="1027" t="s">
        <v>1064</v>
      </c>
      <c r="AD4" s="1026" t="s">
        <v>1065</v>
      </c>
      <c r="AN4" s="1025"/>
      <c r="AO4" s="1025"/>
      <c r="AP4" s="1025"/>
      <c r="AQ4" s="1025"/>
      <c r="AR4" s="1025"/>
      <c r="AS4" s="1028"/>
      <c r="AT4" s="1028"/>
      <c r="AU4" s="1028"/>
      <c r="BG4" s="1027" t="s">
        <v>1066</v>
      </c>
      <c r="BO4" s="1023"/>
      <c r="BP4" s="1023"/>
      <c r="BQ4" s="1023"/>
      <c r="BR4" s="1023"/>
      <c r="BS4" s="1023"/>
      <c r="BT4" s="1023"/>
      <c r="BU4" s="1023"/>
      <c r="BV4" s="1023"/>
      <c r="BW4" s="1023"/>
      <c r="BY4" s="1023"/>
      <c r="CH4" s="1023"/>
    </row>
    <row r="5" spans="1:94" s="1024" customFormat="1">
      <c r="T5" s="1023"/>
      <c r="AN5" s="1025"/>
      <c r="AO5" s="1025"/>
      <c r="AP5" s="1025"/>
      <c r="AQ5" s="1025"/>
      <c r="AR5" s="1025"/>
      <c r="AS5" s="1028"/>
      <c r="AT5" s="1028"/>
      <c r="AU5" s="1028"/>
      <c r="AW5" s="1150" t="s">
        <v>1177</v>
      </c>
      <c r="AX5" s="1151"/>
      <c r="AY5" s="1151"/>
      <c r="AZ5" s="1151"/>
      <c r="BA5" s="1152"/>
      <c r="BB5" s="1153">
        <v>3.3</v>
      </c>
      <c r="BC5" s="1154"/>
      <c r="BD5" s="1155"/>
      <c r="BY5" s="1023"/>
      <c r="CH5" s="1023"/>
      <c r="CI5" s="1026" t="s">
        <v>1368</v>
      </c>
    </row>
    <row r="6" spans="1:94" s="1024" customFormat="1">
      <c r="T6" s="1023"/>
      <c r="AN6" s="1025"/>
      <c r="AO6" s="1025"/>
      <c r="AP6" s="1025"/>
      <c r="AQ6" s="1025"/>
      <c r="AR6" s="1025"/>
      <c r="AS6" s="1028"/>
      <c r="AT6" s="1028"/>
      <c r="AU6" s="1028"/>
      <c r="AW6" s="1150" t="s">
        <v>1068</v>
      </c>
      <c r="AX6" s="1151"/>
      <c r="AY6" s="1151"/>
      <c r="AZ6" s="1151"/>
      <c r="BA6" s="1152"/>
      <c r="BB6" s="1153">
        <v>3.6</v>
      </c>
      <c r="BC6" s="1154"/>
      <c r="BD6" s="1155"/>
      <c r="BP6" s="1177" t="s">
        <v>1120</v>
      </c>
      <c r="BQ6" s="1178"/>
      <c r="BR6" s="1178"/>
      <c r="BS6" s="1178"/>
      <c r="BT6" s="1179"/>
      <c r="BU6" s="1183" t="s">
        <v>1285</v>
      </c>
      <c r="BV6" s="1184"/>
      <c r="BW6" s="1185"/>
      <c r="BX6" s="1028"/>
      <c r="BY6" s="1023"/>
      <c r="CH6" s="1023"/>
    </row>
    <row r="7" spans="1:94" s="1024" customFormat="1">
      <c r="T7" s="1023"/>
      <c r="AN7" s="1025"/>
      <c r="AO7" s="1025"/>
      <c r="AP7" s="1025"/>
      <c r="AQ7" s="1025"/>
      <c r="AR7" s="1025"/>
      <c r="AS7" s="1028"/>
      <c r="AT7" s="1028"/>
      <c r="AU7" s="1028"/>
      <c r="AW7" s="1150" t="s">
        <v>1070</v>
      </c>
      <c r="AX7" s="1151"/>
      <c r="AY7" s="1151"/>
      <c r="AZ7" s="1151"/>
      <c r="BA7" s="1152"/>
      <c r="BB7" s="1153">
        <v>13.6</v>
      </c>
      <c r="BC7" s="1154"/>
      <c r="BD7" s="1155"/>
      <c r="BP7" s="1180"/>
      <c r="BQ7" s="1181"/>
      <c r="BR7" s="1181"/>
      <c r="BS7" s="1181"/>
      <c r="BT7" s="1182"/>
      <c r="BU7" s="1186"/>
      <c r="BV7" s="1187"/>
      <c r="BW7" s="1188"/>
      <c r="BX7" s="1028"/>
      <c r="BY7" s="1023"/>
      <c r="CH7" s="1023"/>
    </row>
    <row r="8" spans="1:94" s="1024" customFormat="1">
      <c r="AC8" s="1023"/>
      <c r="AD8" s="1023"/>
      <c r="AE8" s="1023"/>
      <c r="AF8" s="1023"/>
      <c r="AG8" s="1023"/>
      <c r="AH8" s="1023"/>
      <c r="AI8" s="1023"/>
      <c r="AJ8" s="1023"/>
      <c r="AK8" s="1023"/>
      <c r="AN8" s="1025"/>
      <c r="AO8" s="1025"/>
      <c r="AP8" s="1025"/>
      <c r="AQ8" s="1025"/>
      <c r="AR8" s="1025"/>
      <c r="AS8" s="1028"/>
      <c r="AT8" s="1028"/>
      <c r="AU8" s="1028"/>
      <c r="AW8" s="1150" t="s">
        <v>1072</v>
      </c>
      <c r="AX8" s="1151"/>
      <c r="AY8" s="1151"/>
      <c r="AZ8" s="1151"/>
      <c r="BA8" s="1152"/>
      <c r="BB8" s="1153">
        <v>8.1999999999999993</v>
      </c>
      <c r="BC8" s="1154"/>
      <c r="BD8" s="1155"/>
      <c r="BP8" s="1150" t="s">
        <v>1124</v>
      </c>
      <c r="BQ8" s="1151"/>
      <c r="BR8" s="1151"/>
      <c r="BS8" s="1151"/>
      <c r="BT8" s="1152"/>
      <c r="BU8" s="1169">
        <v>36.4</v>
      </c>
      <c r="BV8" s="1174"/>
      <c r="BW8" s="1170"/>
      <c r="BX8" s="1028"/>
      <c r="BY8" s="1023"/>
    </row>
    <row r="9" spans="1:94" s="1024" customFormat="1" ht="13.25" customHeight="1">
      <c r="AW9" s="1156" t="s">
        <v>1073</v>
      </c>
      <c r="AX9" s="1157"/>
      <c r="AY9" s="1157"/>
      <c r="AZ9" s="1157"/>
      <c r="BA9" s="1158"/>
      <c r="BB9" s="1159">
        <f>SUM(AS19:AU49)+SUM(BB5:BD8)</f>
        <v>1144.6000000000001</v>
      </c>
      <c r="BC9" s="1160"/>
      <c r="BD9" s="1161"/>
      <c r="BP9" s="1150" t="s">
        <v>1127</v>
      </c>
      <c r="BQ9" s="1151"/>
      <c r="BR9" s="1151"/>
      <c r="BS9" s="1151"/>
      <c r="BT9" s="1152"/>
      <c r="BU9" s="1153">
        <v>44.9</v>
      </c>
      <c r="BV9" s="1154"/>
      <c r="BW9" s="1155"/>
      <c r="BX9" s="1028"/>
      <c r="BY9" s="1023"/>
    </row>
    <row r="10" spans="1:94" s="1024" customFormat="1" ht="11">
      <c r="AC10" s="1029"/>
      <c r="AL10" s="1030"/>
      <c r="BP10" s="1150" t="s">
        <v>1129</v>
      </c>
      <c r="BQ10" s="1151"/>
      <c r="BR10" s="1151"/>
      <c r="BS10" s="1151"/>
      <c r="BT10" s="1152"/>
      <c r="BU10" s="1153">
        <v>21.2</v>
      </c>
      <c r="BV10" s="1154"/>
      <c r="BW10" s="1155"/>
      <c r="BX10" s="1030"/>
    </row>
    <row r="11" spans="1:94" s="1024" customFormat="1" ht="11">
      <c r="AL11" s="1028"/>
      <c r="BG11" s="1024" t="s">
        <v>1079</v>
      </c>
      <c r="BP11" s="1150" t="s">
        <v>1132</v>
      </c>
      <c r="BQ11" s="1151"/>
      <c r="BR11" s="1151"/>
      <c r="BS11" s="1151"/>
      <c r="BT11" s="1152"/>
      <c r="BU11" s="1153">
        <v>36.700000000000003</v>
      </c>
      <c r="BV11" s="1154"/>
      <c r="BW11" s="1155"/>
      <c r="BX11" s="1030"/>
    </row>
    <row r="12" spans="1:94" s="1024" customFormat="1" ht="11">
      <c r="AL12" s="1028"/>
      <c r="BP12" s="1150" t="s">
        <v>1136</v>
      </c>
      <c r="BQ12" s="1151"/>
      <c r="BR12" s="1151"/>
      <c r="BS12" s="1151"/>
      <c r="BT12" s="1152"/>
      <c r="BU12" s="1153">
        <v>272.8</v>
      </c>
      <c r="BV12" s="1154"/>
      <c r="BW12" s="1155"/>
      <c r="BX12" s="1028"/>
    </row>
    <row r="13" spans="1:94" s="1024" customFormat="1" ht="11">
      <c r="K13" s="1031" t="s">
        <v>1084</v>
      </c>
      <c r="AL13" s="1028"/>
      <c r="BP13" s="1150" t="s">
        <v>1139</v>
      </c>
      <c r="BQ13" s="1151"/>
      <c r="BR13" s="1151"/>
      <c r="BS13" s="1151"/>
      <c r="BT13" s="1152"/>
      <c r="BU13" s="1153">
        <v>206.4</v>
      </c>
      <c r="BV13" s="1154"/>
      <c r="BW13" s="1155"/>
      <c r="BX13" s="1035"/>
    </row>
    <row r="14" spans="1:94" s="1024" customFormat="1">
      <c r="AL14" s="1028"/>
      <c r="BG14" s="1026" t="s">
        <v>1365</v>
      </c>
      <c r="BP14" s="1150" t="s">
        <v>1142</v>
      </c>
      <c r="BQ14" s="1151"/>
      <c r="BR14" s="1151"/>
      <c r="BS14" s="1151"/>
      <c r="BT14" s="1152"/>
      <c r="BU14" s="1153">
        <v>20.399999999999999</v>
      </c>
      <c r="BV14" s="1154"/>
      <c r="BW14" s="1155"/>
      <c r="BX14" s="1035"/>
    </row>
    <row r="15" spans="1:94" s="1024" customFormat="1" ht="11">
      <c r="AL15" s="1028"/>
      <c r="BO15" s="1032"/>
      <c r="BP15" s="1150" t="s">
        <v>1145</v>
      </c>
      <c r="BQ15" s="1151"/>
      <c r="BR15" s="1151"/>
      <c r="BS15" s="1151"/>
      <c r="BT15" s="1152"/>
      <c r="BU15" s="1153">
        <v>13.7</v>
      </c>
      <c r="BV15" s="1154"/>
      <c r="BW15" s="1155"/>
      <c r="BX15" s="1035"/>
    </row>
    <row r="16" spans="1:94" s="1024" customFormat="1">
      <c r="B16" s="1026" t="s">
        <v>1091</v>
      </c>
      <c r="AD16" s="1150" t="s">
        <v>1092</v>
      </c>
      <c r="AE16" s="1151"/>
      <c r="AF16" s="1151"/>
      <c r="AG16" s="1151"/>
      <c r="AH16" s="1152"/>
      <c r="AI16" s="1169">
        <v>14.9</v>
      </c>
      <c r="AJ16" s="1174"/>
      <c r="AK16" s="1170"/>
      <c r="AL16" s="1028"/>
      <c r="BO16" s="1032"/>
      <c r="BP16" s="1150" t="s">
        <v>1148</v>
      </c>
      <c r="BQ16" s="1151"/>
      <c r="BR16" s="1151"/>
      <c r="BS16" s="1151"/>
      <c r="BT16" s="1152"/>
      <c r="BU16" s="1153">
        <v>621.1</v>
      </c>
      <c r="BV16" s="1154"/>
      <c r="BW16" s="1155"/>
      <c r="BX16" s="1037"/>
    </row>
    <row r="17" spans="2:89" s="1024" customFormat="1">
      <c r="AD17" s="1150" t="s">
        <v>1095</v>
      </c>
      <c r="AE17" s="1151"/>
      <c r="AF17" s="1151"/>
      <c r="AG17" s="1151"/>
      <c r="AH17" s="1152"/>
      <c r="AI17" s="1153">
        <v>52.2</v>
      </c>
      <c r="AJ17" s="1154"/>
      <c r="AK17" s="1155"/>
      <c r="AL17" s="1028"/>
      <c r="BP17" s="1150" t="s">
        <v>1150</v>
      </c>
      <c r="BQ17" s="1151"/>
      <c r="BR17" s="1151"/>
      <c r="BS17" s="1151"/>
      <c r="BT17" s="1152"/>
      <c r="BU17" s="1153">
        <v>128.69999999999999</v>
      </c>
      <c r="BV17" s="1154"/>
      <c r="BW17" s="1155"/>
      <c r="BX17" s="1037"/>
      <c r="CI17" s="1026" t="s">
        <v>1369</v>
      </c>
    </row>
    <row r="18" spans="2:89" s="1024" customFormat="1" ht="11">
      <c r="B18" s="1024" t="s">
        <v>1097</v>
      </c>
      <c r="AD18" s="1150" t="s">
        <v>1316</v>
      </c>
      <c r="AE18" s="1151"/>
      <c r="AF18" s="1151"/>
      <c r="AG18" s="1151"/>
      <c r="AH18" s="1152"/>
      <c r="AI18" s="1153">
        <v>8.4</v>
      </c>
      <c r="AJ18" s="1154"/>
      <c r="AK18" s="1155"/>
      <c r="AL18" s="1028"/>
      <c r="BP18" s="1150" t="s">
        <v>1153</v>
      </c>
      <c r="BQ18" s="1151"/>
      <c r="BR18" s="1151"/>
      <c r="BS18" s="1151"/>
      <c r="BT18" s="1152"/>
      <c r="BU18" s="1153">
        <v>83.9</v>
      </c>
      <c r="BV18" s="1154"/>
      <c r="BW18" s="1155"/>
      <c r="BX18" s="1037"/>
      <c r="CE18" s="1165" t="s">
        <v>1149</v>
      </c>
      <c r="CF18" s="1165"/>
      <c r="CG18" s="1165"/>
    </row>
    <row r="19" spans="2:89" s="1024" customFormat="1" ht="11">
      <c r="K19" s="1031" t="s">
        <v>1100</v>
      </c>
      <c r="AD19" s="1150" t="s">
        <v>1101</v>
      </c>
      <c r="AE19" s="1151"/>
      <c r="AF19" s="1151"/>
      <c r="AG19" s="1151"/>
      <c r="AH19" s="1152"/>
      <c r="AI19" s="1153">
        <v>21.8</v>
      </c>
      <c r="AJ19" s="1154"/>
      <c r="AK19" s="1155"/>
      <c r="AL19" s="1028"/>
      <c r="AN19" s="1150" t="s">
        <v>1102</v>
      </c>
      <c r="AO19" s="1151"/>
      <c r="AP19" s="1151"/>
      <c r="AQ19" s="1151"/>
      <c r="AR19" s="1152"/>
      <c r="AS19" s="1169">
        <v>92.4</v>
      </c>
      <c r="AT19" s="1174"/>
      <c r="AU19" s="1170"/>
      <c r="AW19" s="1150" t="s">
        <v>1098</v>
      </c>
      <c r="AX19" s="1151"/>
      <c r="AY19" s="1151"/>
      <c r="AZ19" s="1151"/>
      <c r="BA19" s="1152"/>
      <c r="BB19" s="1169">
        <v>972.2</v>
      </c>
      <c r="BC19" s="1174"/>
      <c r="BD19" s="1170"/>
      <c r="BO19" s="1028"/>
      <c r="BP19" s="1150" t="s">
        <v>1157</v>
      </c>
      <c r="BQ19" s="1151"/>
      <c r="BR19" s="1151"/>
      <c r="BS19" s="1151"/>
      <c r="BT19" s="1152"/>
      <c r="BU19" s="1153">
        <v>207.1</v>
      </c>
      <c r="BV19" s="1154"/>
      <c r="BW19" s="1155"/>
      <c r="BX19" s="1037"/>
      <c r="CF19" s="1084" t="s">
        <v>1285</v>
      </c>
      <c r="CG19" s="1084" t="s">
        <v>997</v>
      </c>
    </row>
    <row r="20" spans="2:89" s="1024" customFormat="1" ht="11">
      <c r="B20" s="1031" t="s">
        <v>1105</v>
      </c>
      <c r="AD20" s="1150" t="s">
        <v>1106</v>
      </c>
      <c r="AE20" s="1151"/>
      <c r="AF20" s="1151"/>
      <c r="AG20" s="1151"/>
      <c r="AH20" s="1152"/>
      <c r="AI20" s="1153">
        <v>4.8</v>
      </c>
      <c r="AJ20" s="1154"/>
      <c r="AK20" s="1155"/>
      <c r="AL20" s="1028"/>
      <c r="AN20" s="1150" t="s">
        <v>1107</v>
      </c>
      <c r="AO20" s="1151"/>
      <c r="AP20" s="1151"/>
      <c r="AQ20" s="1151"/>
      <c r="AR20" s="1152"/>
      <c r="AS20" s="1153">
        <v>22.6</v>
      </c>
      <c r="AT20" s="1154"/>
      <c r="AU20" s="1155"/>
      <c r="AW20" s="1150" t="s">
        <v>1103</v>
      </c>
      <c r="AX20" s="1151"/>
      <c r="AY20" s="1151"/>
      <c r="AZ20" s="1151"/>
      <c r="BA20" s="1152"/>
      <c r="BB20" s="1153">
        <v>2728.3</v>
      </c>
      <c r="BC20" s="1154"/>
      <c r="BD20" s="1155"/>
      <c r="BO20" s="1028"/>
      <c r="BP20" s="1150" t="s">
        <v>1161</v>
      </c>
      <c r="BQ20" s="1151"/>
      <c r="BR20" s="1151"/>
      <c r="BS20" s="1151"/>
      <c r="BT20" s="1152"/>
      <c r="BU20" s="1153">
        <v>162.4</v>
      </c>
      <c r="BV20" s="1154"/>
      <c r="BW20" s="1155"/>
      <c r="BX20" s="1037"/>
      <c r="BZ20" s="1162" t="s">
        <v>1154</v>
      </c>
      <c r="CA20" s="1163"/>
      <c r="CB20" s="1163"/>
      <c r="CC20" s="1163"/>
      <c r="CD20" s="1163"/>
      <c r="CE20" s="1164"/>
      <c r="CF20" s="1083">
        <v>447.5</v>
      </c>
      <c r="CG20" s="1083">
        <v>407.4</v>
      </c>
    </row>
    <row r="21" spans="2:89" s="1024" customFormat="1" ht="11">
      <c r="AD21" s="1080" t="s">
        <v>1109</v>
      </c>
      <c r="AE21" s="1081"/>
      <c r="AF21" s="1081"/>
      <c r="AG21" s="1081"/>
      <c r="AH21" s="1082"/>
      <c r="AI21" s="1153">
        <v>21.5</v>
      </c>
      <c r="AJ21" s="1154"/>
      <c r="AK21" s="1155"/>
      <c r="AL21" s="1028"/>
      <c r="AN21" s="1150" t="s">
        <v>1297</v>
      </c>
      <c r="AO21" s="1151"/>
      <c r="AP21" s="1151"/>
      <c r="AQ21" s="1151"/>
      <c r="AR21" s="1152"/>
      <c r="AS21" s="1153">
        <v>18.5</v>
      </c>
      <c r="AT21" s="1154"/>
      <c r="AU21" s="1155"/>
      <c r="AW21" s="1150" t="s">
        <v>1108</v>
      </c>
      <c r="AX21" s="1151"/>
      <c r="AY21" s="1151"/>
      <c r="AZ21" s="1151"/>
      <c r="BA21" s="1152"/>
      <c r="BB21" s="1153">
        <v>10159.1</v>
      </c>
      <c r="BC21" s="1154"/>
      <c r="BD21" s="1155"/>
      <c r="BO21" s="1028"/>
      <c r="BP21" s="1150" t="s">
        <v>1166</v>
      </c>
      <c r="BQ21" s="1151"/>
      <c r="BR21" s="1151"/>
      <c r="BS21" s="1151"/>
      <c r="BT21" s="1152"/>
      <c r="BU21" s="1153">
        <v>189.9</v>
      </c>
      <c r="BV21" s="1154"/>
      <c r="BW21" s="1155"/>
      <c r="BX21" s="1037"/>
      <c r="BZ21" s="1162" t="s">
        <v>1158</v>
      </c>
      <c r="CA21" s="1163"/>
      <c r="CB21" s="1163"/>
      <c r="CC21" s="1163"/>
      <c r="CD21" s="1163"/>
      <c r="CE21" s="1164"/>
      <c r="CF21" s="1079">
        <v>172.7</v>
      </c>
      <c r="CG21" s="1079">
        <v>159.4</v>
      </c>
    </row>
    <row r="22" spans="2:89" s="1024" customFormat="1">
      <c r="AD22" s="1150" t="s">
        <v>1112</v>
      </c>
      <c r="AE22" s="1151"/>
      <c r="AF22" s="1151"/>
      <c r="AG22" s="1151"/>
      <c r="AH22" s="1152"/>
      <c r="AI22" s="1153">
        <v>10.5</v>
      </c>
      <c r="AJ22" s="1154"/>
      <c r="AK22" s="1155"/>
      <c r="AL22" s="1028"/>
      <c r="AN22" s="1150" t="s">
        <v>1313</v>
      </c>
      <c r="AO22" s="1151"/>
      <c r="AP22" s="1151"/>
      <c r="AQ22" s="1151"/>
      <c r="AR22" s="1152"/>
      <c r="AS22" s="1153">
        <v>292.89999999999998</v>
      </c>
      <c r="AT22" s="1154"/>
      <c r="AU22" s="1155"/>
      <c r="AW22" s="1150" t="s">
        <v>1111</v>
      </c>
      <c r="AX22" s="1151"/>
      <c r="AY22" s="1151"/>
      <c r="AZ22" s="1151"/>
      <c r="BA22" s="1152"/>
      <c r="BB22" s="1153">
        <v>2758.7</v>
      </c>
      <c r="BC22" s="1154"/>
      <c r="BD22" s="1155"/>
      <c r="BO22" s="1028"/>
      <c r="BP22" s="1150" t="s">
        <v>1168</v>
      </c>
      <c r="BQ22" s="1151"/>
      <c r="BR22" s="1151"/>
      <c r="BS22" s="1151"/>
      <c r="BT22" s="1152"/>
      <c r="BU22" s="1153">
        <v>116.3</v>
      </c>
      <c r="BV22" s="1154"/>
      <c r="BW22" s="1155"/>
      <c r="BX22" s="1037"/>
      <c r="BY22" s="1023"/>
      <c r="BZ22" s="1162" t="s">
        <v>1162</v>
      </c>
      <c r="CA22" s="1163"/>
      <c r="CB22" s="1163"/>
      <c r="CC22" s="1163"/>
      <c r="CD22" s="1163"/>
      <c r="CE22" s="1164"/>
      <c r="CF22" s="1079">
        <v>559.29999999999995</v>
      </c>
      <c r="CG22" s="1079">
        <v>382</v>
      </c>
    </row>
    <row r="23" spans="2:89" s="1024" customFormat="1">
      <c r="AD23" s="1150" t="s">
        <v>1114</v>
      </c>
      <c r="AE23" s="1151"/>
      <c r="AF23" s="1151"/>
      <c r="AG23" s="1151"/>
      <c r="AH23" s="1152"/>
      <c r="AI23" s="1153">
        <v>106.8</v>
      </c>
      <c r="AJ23" s="1154"/>
      <c r="AK23" s="1155"/>
      <c r="AL23" s="1028"/>
      <c r="AN23" s="1150" t="s">
        <v>1298</v>
      </c>
      <c r="AO23" s="1151"/>
      <c r="AP23" s="1151"/>
      <c r="AQ23" s="1151"/>
      <c r="AR23" s="1152"/>
      <c r="AS23" s="1153">
        <v>6</v>
      </c>
      <c r="AT23" s="1154"/>
      <c r="AU23" s="1155"/>
      <c r="AW23" s="1156" t="s">
        <v>1073</v>
      </c>
      <c r="AX23" s="1157"/>
      <c r="AY23" s="1157"/>
      <c r="AZ23" s="1157"/>
      <c r="BA23" s="1158"/>
      <c r="BB23" s="1159">
        <f>SUM(BB19:BD22)</f>
        <v>16618.3</v>
      </c>
      <c r="BC23" s="1160"/>
      <c r="BD23" s="1161"/>
      <c r="BF23" s="1023"/>
      <c r="BG23" s="1023"/>
      <c r="BH23" s="1023"/>
      <c r="BI23" s="1023"/>
      <c r="BJ23" s="1023"/>
      <c r="BK23" s="1023"/>
      <c r="BL23" s="1023"/>
      <c r="BM23" s="1023"/>
      <c r="BN23" s="1023"/>
      <c r="BO23" s="1028"/>
      <c r="BP23" s="1150" t="s">
        <v>1172</v>
      </c>
      <c r="BQ23" s="1151"/>
      <c r="BR23" s="1151"/>
      <c r="BS23" s="1151"/>
      <c r="BT23" s="1152"/>
      <c r="BU23" s="1153">
        <v>134.1</v>
      </c>
      <c r="BV23" s="1154"/>
      <c r="BW23" s="1155"/>
      <c r="BX23" s="1037"/>
      <c r="BZ23" s="1162" t="s">
        <v>1167</v>
      </c>
      <c r="CA23" s="1163"/>
      <c r="CB23" s="1163"/>
      <c r="CC23" s="1163"/>
      <c r="CD23" s="1163"/>
      <c r="CE23" s="1164"/>
      <c r="CF23" s="1079">
        <v>144.30000000000001</v>
      </c>
      <c r="CG23" s="1079">
        <v>129.80000000000001</v>
      </c>
      <c r="CI23" s="1026" t="s">
        <v>1370</v>
      </c>
      <c r="CK23" s="1034"/>
    </row>
    <row r="24" spans="2:89" s="1024" customFormat="1">
      <c r="AD24" s="1150" t="s">
        <v>1116</v>
      </c>
      <c r="AE24" s="1151"/>
      <c r="AF24" s="1151"/>
      <c r="AG24" s="1151"/>
      <c r="AH24" s="1152"/>
      <c r="AI24" s="1153">
        <v>681</v>
      </c>
      <c r="AJ24" s="1154"/>
      <c r="AK24" s="1155"/>
      <c r="AL24" s="1028"/>
      <c r="AN24" s="1150" t="s">
        <v>1113</v>
      </c>
      <c r="AO24" s="1151"/>
      <c r="AP24" s="1151"/>
      <c r="AQ24" s="1151"/>
      <c r="AR24" s="1152"/>
      <c r="AS24" s="1153">
        <v>9.3000000000000007</v>
      </c>
      <c r="AT24" s="1154"/>
      <c r="AU24" s="1155"/>
      <c r="BF24" s="1023"/>
      <c r="BG24" s="1023"/>
      <c r="BH24" s="1023"/>
      <c r="BI24" s="1023"/>
      <c r="BJ24" s="1023"/>
      <c r="BK24" s="1023"/>
      <c r="BL24" s="1023"/>
      <c r="BM24" s="1023"/>
      <c r="BN24" s="1023"/>
      <c r="BO24" s="1028"/>
      <c r="BP24" s="1150" t="s">
        <v>1175</v>
      </c>
      <c r="BQ24" s="1151"/>
      <c r="BR24" s="1151"/>
      <c r="BS24" s="1151"/>
      <c r="BT24" s="1152"/>
      <c r="BU24" s="1153">
        <v>24.6</v>
      </c>
      <c r="BV24" s="1154"/>
      <c r="BW24" s="1155"/>
      <c r="BX24" s="1037"/>
      <c r="BZ24" s="1162" t="s">
        <v>1169</v>
      </c>
      <c r="CA24" s="1163"/>
      <c r="CB24" s="1163"/>
      <c r="CC24" s="1163"/>
      <c r="CD24" s="1163"/>
      <c r="CE24" s="1164"/>
      <c r="CF24" s="1079">
        <v>10.8</v>
      </c>
      <c r="CG24" s="1079">
        <v>14</v>
      </c>
    </row>
    <row r="25" spans="2:89" s="1024" customFormat="1">
      <c r="AD25" s="1150" t="s">
        <v>1311</v>
      </c>
      <c r="AE25" s="1151"/>
      <c r="AF25" s="1151"/>
      <c r="AG25" s="1151"/>
      <c r="AH25" s="1152"/>
      <c r="AI25" s="1153">
        <v>856.9</v>
      </c>
      <c r="AJ25" s="1154"/>
      <c r="AK25" s="1155"/>
      <c r="AL25" s="1028"/>
      <c r="AN25" s="1150" t="s">
        <v>1110</v>
      </c>
      <c r="AO25" s="1151"/>
      <c r="AP25" s="1151"/>
      <c r="AQ25" s="1151"/>
      <c r="AR25" s="1152"/>
      <c r="AS25" s="1153">
        <v>11.8</v>
      </c>
      <c r="AT25" s="1154"/>
      <c r="AU25" s="1155"/>
      <c r="BF25" s="1023"/>
      <c r="BG25" s="1023"/>
      <c r="BH25" s="1023"/>
      <c r="BI25" s="1023"/>
      <c r="BJ25" s="1023"/>
      <c r="BK25" s="1023"/>
      <c r="BL25" s="1023"/>
      <c r="BM25" s="1023"/>
      <c r="BN25" s="1023"/>
      <c r="BO25" s="1028"/>
      <c r="BP25" s="1150" t="s">
        <v>1178</v>
      </c>
      <c r="BQ25" s="1151"/>
      <c r="BR25" s="1151"/>
      <c r="BS25" s="1151"/>
      <c r="BT25" s="1152"/>
      <c r="BU25" s="1153">
        <v>44.5</v>
      </c>
      <c r="BV25" s="1154"/>
      <c r="BW25" s="1155"/>
      <c r="BZ25" s="1162" t="s">
        <v>1173</v>
      </c>
      <c r="CA25" s="1163"/>
      <c r="CB25" s="1163"/>
      <c r="CC25" s="1163"/>
      <c r="CD25" s="1163"/>
      <c r="CE25" s="1164"/>
      <c r="CF25" s="1079">
        <v>26.3</v>
      </c>
      <c r="CG25" s="1079">
        <v>23.2</v>
      </c>
    </row>
    <row r="26" spans="2:89" s="1024" customFormat="1">
      <c r="AD26" s="1150" t="s">
        <v>1299</v>
      </c>
      <c r="AE26" s="1151"/>
      <c r="AF26" s="1151"/>
      <c r="AG26" s="1151"/>
      <c r="AH26" s="1152"/>
      <c r="AI26" s="1153">
        <v>8.8000000000000007</v>
      </c>
      <c r="AJ26" s="1154"/>
      <c r="AK26" s="1155"/>
      <c r="AL26" s="1028"/>
      <c r="AN26" s="1150" t="s">
        <v>1115</v>
      </c>
      <c r="AO26" s="1151"/>
      <c r="AP26" s="1151"/>
      <c r="AQ26" s="1151"/>
      <c r="AR26" s="1152"/>
      <c r="AS26" s="1153">
        <v>2.6</v>
      </c>
      <c r="AT26" s="1154"/>
      <c r="AU26" s="1155"/>
      <c r="BF26" s="1023"/>
      <c r="BK26" s="1173" t="s">
        <v>1074</v>
      </c>
      <c r="BL26" s="1173"/>
      <c r="BM26" s="1173"/>
      <c r="BN26" s="1173"/>
      <c r="BP26" s="1150" t="s">
        <v>1180</v>
      </c>
      <c r="BQ26" s="1151"/>
      <c r="BR26" s="1151"/>
      <c r="BS26" s="1151"/>
      <c r="BT26" s="1152"/>
      <c r="BU26" s="1153">
        <v>946.8</v>
      </c>
      <c r="BV26" s="1154"/>
      <c r="BW26" s="1155"/>
      <c r="BZ26" s="1162" t="s">
        <v>1176</v>
      </c>
      <c r="CA26" s="1163"/>
      <c r="CB26" s="1163"/>
      <c r="CC26" s="1163"/>
      <c r="CD26" s="1163"/>
      <c r="CE26" s="1164"/>
      <c r="CF26" s="1079">
        <v>33</v>
      </c>
      <c r="CG26" s="1079">
        <v>38.4</v>
      </c>
    </row>
    <row r="27" spans="2:89" s="1024" customFormat="1">
      <c r="AD27" s="1150" t="s">
        <v>1300</v>
      </c>
      <c r="AE27" s="1151"/>
      <c r="AF27" s="1151"/>
      <c r="AG27" s="1151"/>
      <c r="AH27" s="1152"/>
      <c r="AI27" s="1153">
        <v>48.9</v>
      </c>
      <c r="AJ27" s="1154"/>
      <c r="AK27" s="1155"/>
      <c r="AL27" s="1028"/>
      <c r="AN27" s="1150" t="s">
        <v>1312</v>
      </c>
      <c r="AO27" s="1151"/>
      <c r="AP27" s="1151"/>
      <c r="AQ27" s="1151"/>
      <c r="AR27" s="1152"/>
      <c r="AS27" s="1153">
        <v>2.4</v>
      </c>
      <c r="AT27" s="1154"/>
      <c r="AU27" s="1155"/>
      <c r="BF27" s="1023"/>
      <c r="BK27" s="1172" t="s">
        <v>1075</v>
      </c>
      <c r="BL27" s="1172"/>
      <c r="BM27" s="1172" t="s">
        <v>1317</v>
      </c>
      <c r="BN27" s="1172"/>
      <c r="BP27" s="1150" t="s">
        <v>1067</v>
      </c>
      <c r="BQ27" s="1151"/>
      <c r="BR27" s="1151"/>
      <c r="BS27" s="1151"/>
      <c r="BT27" s="1152"/>
      <c r="BU27" s="1153">
        <v>45.9</v>
      </c>
      <c r="BV27" s="1154"/>
      <c r="BW27" s="1155"/>
      <c r="BZ27" s="1162" t="s">
        <v>1179</v>
      </c>
      <c r="CA27" s="1163"/>
      <c r="CB27" s="1163"/>
      <c r="CC27" s="1163"/>
      <c r="CD27" s="1163"/>
      <c r="CE27" s="1164"/>
      <c r="CF27" s="1079">
        <v>22.6</v>
      </c>
      <c r="CG27" s="1079">
        <v>7.6</v>
      </c>
    </row>
    <row r="28" spans="2:89" s="1024" customFormat="1">
      <c r="AD28" s="1150" t="s">
        <v>1118</v>
      </c>
      <c r="AE28" s="1151"/>
      <c r="AF28" s="1151"/>
      <c r="AG28" s="1151"/>
      <c r="AH28" s="1152"/>
      <c r="AI28" s="1153">
        <v>5</v>
      </c>
      <c r="AJ28" s="1154"/>
      <c r="AK28" s="1155"/>
      <c r="AL28" s="1028"/>
      <c r="AN28" s="1150" t="s">
        <v>1117</v>
      </c>
      <c r="AO28" s="1151"/>
      <c r="AP28" s="1151"/>
      <c r="AQ28" s="1151"/>
      <c r="AR28" s="1152"/>
      <c r="AS28" s="1153">
        <v>130.1</v>
      </c>
      <c r="AT28" s="1154"/>
      <c r="AU28" s="1155"/>
      <c r="BF28" s="1023"/>
      <c r="BK28" s="1171" t="s">
        <v>1078</v>
      </c>
      <c r="BL28" s="1171"/>
      <c r="BM28" s="1171" t="s">
        <v>1320</v>
      </c>
      <c r="BN28" s="1171"/>
      <c r="BP28" s="1150" t="s">
        <v>1319</v>
      </c>
      <c r="BQ28" s="1151"/>
      <c r="BR28" s="1151"/>
      <c r="BS28" s="1151"/>
      <c r="BT28" s="1152"/>
      <c r="BU28" s="1153">
        <v>608.4</v>
      </c>
      <c r="BV28" s="1154"/>
      <c r="BW28" s="1155"/>
      <c r="BZ28" s="1166" t="s">
        <v>1073</v>
      </c>
      <c r="CA28" s="1167"/>
      <c r="CB28" s="1167"/>
      <c r="CC28" s="1167"/>
      <c r="CD28" s="1167"/>
      <c r="CE28" s="1168"/>
      <c r="CF28" s="1090">
        <f>SUM(CF20:CF27)</f>
        <v>1416.4999999999998</v>
      </c>
      <c r="CG28" s="1090">
        <f>SUM(CG20:CG27)</f>
        <v>1161.8</v>
      </c>
    </row>
    <row r="29" spans="2:89" s="1024" customFormat="1">
      <c r="AD29" s="1150" t="s">
        <v>1301</v>
      </c>
      <c r="AE29" s="1151"/>
      <c r="AF29" s="1151"/>
      <c r="AG29" s="1151"/>
      <c r="AH29" s="1152"/>
      <c r="AI29" s="1153">
        <v>4.3</v>
      </c>
      <c r="AJ29" s="1154"/>
      <c r="AK29" s="1155"/>
      <c r="AL29" s="1028"/>
      <c r="AN29" s="1150" t="s">
        <v>1302</v>
      </c>
      <c r="AO29" s="1151"/>
      <c r="AP29" s="1151"/>
      <c r="AQ29" s="1151"/>
      <c r="AR29" s="1152"/>
      <c r="AS29" s="1153">
        <v>1.7</v>
      </c>
      <c r="AT29" s="1154"/>
      <c r="AU29" s="1155"/>
      <c r="BF29" s="1023"/>
      <c r="BG29" s="1150" t="s">
        <v>1080</v>
      </c>
      <c r="BH29" s="1151"/>
      <c r="BI29" s="1151"/>
      <c r="BJ29" s="1152"/>
      <c r="BK29" s="1169">
        <v>0</v>
      </c>
      <c r="BL29" s="1170"/>
      <c r="BM29" s="1169">
        <v>4.5999999999999996</v>
      </c>
      <c r="BN29" s="1170"/>
      <c r="BP29" s="1150" t="s">
        <v>1069</v>
      </c>
      <c r="BQ29" s="1151"/>
      <c r="BR29" s="1151"/>
      <c r="BS29" s="1151"/>
      <c r="BT29" s="1152"/>
      <c r="BU29" s="1153">
        <v>4371.3</v>
      </c>
      <c r="BV29" s="1154"/>
      <c r="BW29" s="1155"/>
    </row>
    <row r="30" spans="2:89" s="1024" customFormat="1">
      <c r="AD30" s="1150" t="s">
        <v>1121</v>
      </c>
      <c r="AE30" s="1151"/>
      <c r="AF30" s="1151"/>
      <c r="AG30" s="1151"/>
      <c r="AH30" s="1152"/>
      <c r="AI30" s="1153">
        <v>23</v>
      </c>
      <c r="AJ30" s="1154"/>
      <c r="AK30" s="1155"/>
      <c r="AL30" s="1028"/>
      <c r="AN30" s="1150" t="s">
        <v>1119</v>
      </c>
      <c r="AO30" s="1151"/>
      <c r="AP30" s="1151"/>
      <c r="AQ30" s="1151"/>
      <c r="AR30" s="1152"/>
      <c r="AS30" s="1153">
        <v>2.5</v>
      </c>
      <c r="AT30" s="1154"/>
      <c r="AU30" s="1155"/>
      <c r="BF30" s="1023"/>
      <c r="BG30" s="1150" t="s">
        <v>1082</v>
      </c>
      <c r="BH30" s="1151"/>
      <c r="BI30" s="1151"/>
      <c r="BJ30" s="1152"/>
      <c r="BK30" s="1153">
        <v>0</v>
      </c>
      <c r="BL30" s="1155"/>
      <c r="BM30" s="1153">
        <v>0</v>
      </c>
      <c r="BN30" s="1155"/>
      <c r="BP30" s="1150" t="s">
        <v>1071</v>
      </c>
      <c r="BQ30" s="1151"/>
      <c r="BR30" s="1151"/>
      <c r="BS30" s="1151"/>
      <c r="BT30" s="1152"/>
      <c r="BU30" s="1153">
        <v>643.29999999999995</v>
      </c>
      <c r="BV30" s="1154"/>
      <c r="BW30" s="1155"/>
      <c r="BZ30" s="1023"/>
      <c r="CA30" s="1023"/>
      <c r="CB30" s="1023"/>
      <c r="CC30" s="1023"/>
      <c r="CD30" s="1023"/>
      <c r="CE30" s="1023"/>
      <c r="CF30" s="1023"/>
    </row>
    <row r="31" spans="2:89" s="1024" customFormat="1">
      <c r="AD31" s="1150" t="s">
        <v>1303</v>
      </c>
      <c r="AE31" s="1151"/>
      <c r="AF31" s="1151"/>
      <c r="AG31" s="1151"/>
      <c r="AH31" s="1152"/>
      <c r="AI31" s="1153">
        <v>39.5</v>
      </c>
      <c r="AJ31" s="1154"/>
      <c r="AK31" s="1155"/>
      <c r="AL31" s="1028"/>
      <c r="AN31" s="1150" t="s">
        <v>1122</v>
      </c>
      <c r="AO31" s="1151"/>
      <c r="AP31" s="1151"/>
      <c r="AQ31" s="1151"/>
      <c r="AR31" s="1152"/>
      <c r="AS31" s="1153">
        <v>7</v>
      </c>
      <c r="AT31" s="1154"/>
      <c r="AU31" s="1155"/>
      <c r="BF31" s="1023"/>
      <c r="BG31" s="1150" t="s">
        <v>1085</v>
      </c>
      <c r="BH31" s="1151"/>
      <c r="BI31" s="1151"/>
      <c r="BJ31" s="1152"/>
      <c r="BK31" s="1153">
        <v>0</v>
      </c>
      <c r="BL31" s="1155"/>
      <c r="BM31" s="1153">
        <v>26.2</v>
      </c>
      <c r="BN31" s="1155"/>
      <c r="BP31" s="1156" t="s">
        <v>1073</v>
      </c>
      <c r="BQ31" s="1157"/>
      <c r="BR31" s="1157"/>
      <c r="BS31" s="1157"/>
      <c r="BT31" s="1158"/>
      <c r="BU31" s="1159">
        <f>SUM(BU8:BW30)</f>
        <v>8980.7999999999993</v>
      </c>
      <c r="BV31" s="1160"/>
      <c r="BW31" s="1161"/>
      <c r="BZ31" s="1027" t="s">
        <v>1367</v>
      </c>
    </row>
    <row r="32" spans="2:89" s="1024" customFormat="1">
      <c r="AD32" s="1150" t="s">
        <v>1123</v>
      </c>
      <c r="AE32" s="1151"/>
      <c r="AF32" s="1151"/>
      <c r="AG32" s="1151"/>
      <c r="AH32" s="1152"/>
      <c r="AI32" s="1153">
        <v>14.3</v>
      </c>
      <c r="AJ32" s="1154"/>
      <c r="AK32" s="1155"/>
      <c r="AL32" s="1028"/>
      <c r="AN32" s="1150" t="s">
        <v>1126</v>
      </c>
      <c r="AO32" s="1151"/>
      <c r="AP32" s="1151"/>
      <c r="AQ32" s="1151"/>
      <c r="AR32" s="1152"/>
      <c r="AS32" s="1153">
        <v>13</v>
      </c>
      <c r="AT32" s="1154"/>
      <c r="AU32" s="1155"/>
      <c r="BG32" s="1150" t="s">
        <v>1087</v>
      </c>
      <c r="BH32" s="1151"/>
      <c r="BI32" s="1151"/>
      <c r="BJ32" s="1152"/>
      <c r="BK32" s="1153">
        <v>0</v>
      </c>
      <c r="BL32" s="1155"/>
      <c r="BM32" s="1153">
        <v>1.8</v>
      </c>
      <c r="BN32" s="1155"/>
      <c r="BP32" s="1023"/>
      <c r="BQ32" s="1023"/>
      <c r="BR32" s="1023"/>
      <c r="BS32" s="1023"/>
      <c r="BT32" s="1023"/>
      <c r="BU32" s="1023"/>
      <c r="BV32" s="1023"/>
      <c r="BW32" s="1023"/>
    </row>
    <row r="33" spans="11:89" s="1024" customFormat="1" ht="11">
      <c r="K33" s="1031" t="s">
        <v>1133</v>
      </c>
      <c r="AD33" s="1150" t="s">
        <v>1125</v>
      </c>
      <c r="AE33" s="1151"/>
      <c r="AF33" s="1151"/>
      <c r="AG33" s="1151"/>
      <c r="AH33" s="1152"/>
      <c r="AI33" s="1153">
        <v>1195.7</v>
      </c>
      <c r="AJ33" s="1154"/>
      <c r="AK33" s="1155"/>
      <c r="AL33" s="1028"/>
      <c r="AN33" s="1150" t="s">
        <v>1135</v>
      </c>
      <c r="AO33" s="1151"/>
      <c r="AP33" s="1151"/>
      <c r="AQ33" s="1151"/>
      <c r="AR33" s="1152"/>
      <c r="AS33" s="1153">
        <v>79.599999999999994</v>
      </c>
      <c r="AT33" s="1154"/>
      <c r="AU33" s="1155"/>
      <c r="BG33" s="1150" t="s">
        <v>1089</v>
      </c>
      <c r="BH33" s="1151"/>
      <c r="BI33" s="1151"/>
      <c r="BJ33" s="1152"/>
      <c r="BK33" s="1153">
        <v>0</v>
      </c>
      <c r="BL33" s="1155"/>
      <c r="BM33" s="1153">
        <v>0</v>
      </c>
      <c r="BN33" s="1155"/>
      <c r="BP33" s="1177" t="s">
        <v>1076</v>
      </c>
      <c r="BQ33" s="1178"/>
      <c r="BR33" s="1178"/>
      <c r="BS33" s="1179"/>
      <c r="BT33" s="1183" t="s">
        <v>1285</v>
      </c>
      <c r="BU33" s="1185"/>
      <c r="BV33" s="1191" t="s">
        <v>1077</v>
      </c>
      <c r="BW33" s="1192"/>
    </row>
    <row r="34" spans="11:89" s="1024" customFormat="1" ht="11">
      <c r="AD34" s="1150" t="s">
        <v>1304</v>
      </c>
      <c r="AE34" s="1151"/>
      <c r="AF34" s="1151"/>
      <c r="AG34" s="1151"/>
      <c r="AH34" s="1152"/>
      <c r="AI34" s="1153">
        <v>8.5</v>
      </c>
      <c r="AJ34" s="1154"/>
      <c r="AK34" s="1155"/>
      <c r="AL34" s="1028"/>
      <c r="AN34" s="1150" t="s">
        <v>1138</v>
      </c>
      <c r="AO34" s="1151"/>
      <c r="AP34" s="1151"/>
      <c r="AQ34" s="1151"/>
      <c r="AR34" s="1152"/>
      <c r="AS34" s="1153">
        <v>18.100000000000001</v>
      </c>
      <c r="AT34" s="1154"/>
      <c r="AU34" s="1155"/>
      <c r="BE34" s="1030"/>
      <c r="BG34" s="1150" t="s">
        <v>1093</v>
      </c>
      <c r="BH34" s="1151"/>
      <c r="BI34" s="1151"/>
      <c r="BJ34" s="1152"/>
      <c r="BK34" s="1153">
        <v>0</v>
      </c>
      <c r="BL34" s="1155"/>
      <c r="BM34" s="1153">
        <v>0</v>
      </c>
      <c r="BN34" s="1155"/>
      <c r="BP34" s="1197"/>
      <c r="BQ34" s="1198"/>
      <c r="BR34" s="1198"/>
      <c r="BS34" s="1199"/>
      <c r="BT34" s="1189"/>
      <c r="BU34" s="1190"/>
      <c r="BV34" s="1193"/>
      <c r="BW34" s="1194"/>
    </row>
    <row r="35" spans="11:89" s="1024" customFormat="1" ht="11">
      <c r="AD35" s="1150" t="s">
        <v>1128</v>
      </c>
      <c r="AE35" s="1151"/>
      <c r="AF35" s="1151"/>
      <c r="AG35" s="1151"/>
      <c r="AH35" s="1152"/>
      <c r="AI35" s="1153">
        <v>5.4</v>
      </c>
      <c r="AJ35" s="1154"/>
      <c r="AK35" s="1155"/>
      <c r="AL35" s="1028"/>
      <c r="AN35" s="1150" t="s">
        <v>1140</v>
      </c>
      <c r="AO35" s="1151"/>
      <c r="AP35" s="1151"/>
      <c r="AQ35" s="1151"/>
      <c r="AR35" s="1152"/>
      <c r="AS35" s="1153">
        <v>2.6</v>
      </c>
      <c r="AT35" s="1154"/>
      <c r="AU35" s="1155"/>
      <c r="AW35" s="1150" t="s">
        <v>1141</v>
      </c>
      <c r="AX35" s="1151"/>
      <c r="AY35" s="1151"/>
      <c r="AZ35" s="1151"/>
      <c r="BA35" s="1152"/>
      <c r="BB35" s="1169">
        <v>46.6</v>
      </c>
      <c r="BC35" s="1174"/>
      <c r="BD35" s="1170"/>
      <c r="BE35" s="1036"/>
      <c r="BG35" s="1156" t="s">
        <v>1073</v>
      </c>
      <c r="BH35" s="1157"/>
      <c r="BI35" s="1157"/>
      <c r="BJ35" s="1158"/>
      <c r="BK35" s="1169">
        <f>SUM(BK29:BL34)</f>
        <v>0</v>
      </c>
      <c r="BL35" s="1170"/>
      <c r="BM35" s="1169">
        <f>SUM(BM29:BN34)</f>
        <v>32.599999999999994</v>
      </c>
      <c r="BN35" s="1170"/>
      <c r="BP35" s="1180"/>
      <c r="BQ35" s="1181"/>
      <c r="BR35" s="1181"/>
      <c r="BS35" s="1182"/>
      <c r="BT35" s="1186"/>
      <c r="BU35" s="1188"/>
      <c r="BV35" s="1195"/>
      <c r="BW35" s="1196"/>
    </row>
    <row r="36" spans="11:89" s="1024" customFormat="1" ht="11">
      <c r="AD36" s="1150" t="s">
        <v>1130</v>
      </c>
      <c r="AE36" s="1151"/>
      <c r="AF36" s="1151"/>
      <c r="AG36" s="1151"/>
      <c r="AH36" s="1152"/>
      <c r="AI36" s="1153">
        <v>30.1</v>
      </c>
      <c r="AJ36" s="1154"/>
      <c r="AK36" s="1155"/>
      <c r="AL36" s="1028"/>
      <c r="AN36" s="1150" t="s">
        <v>1143</v>
      </c>
      <c r="AO36" s="1151"/>
      <c r="AP36" s="1151"/>
      <c r="AQ36" s="1151"/>
      <c r="AR36" s="1152"/>
      <c r="AS36" s="1153">
        <v>2.8</v>
      </c>
      <c r="AT36" s="1154"/>
      <c r="AU36" s="1155"/>
      <c r="AW36" s="1150" t="s">
        <v>1121</v>
      </c>
      <c r="AX36" s="1151"/>
      <c r="AY36" s="1151"/>
      <c r="AZ36" s="1151"/>
      <c r="BA36" s="1152"/>
      <c r="BB36" s="1153">
        <v>25</v>
      </c>
      <c r="BC36" s="1154"/>
      <c r="BD36" s="1155"/>
      <c r="BE36" s="1036"/>
      <c r="BG36" s="1033"/>
      <c r="BH36" s="1033"/>
      <c r="BI36" s="1033"/>
      <c r="BJ36" s="1033"/>
      <c r="BK36" s="1030"/>
      <c r="BL36" s="1030"/>
      <c r="BM36" s="1030"/>
      <c r="BN36" s="1030"/>
      <c r="BP36" s="1150" t="s">
        <v>1083</v>
      </c>
      <c r="BQ36" s="1151"/>
      <c r="BR36" s="1151"/>
      <c r="BS36" s="1152"/>
      <c r="BT36" s="1169">
        <v>51.1</v>
      </c>
      <c r="BU36" s="1170"/>
      <c r="BV36" s="1175">
        <v>5.7000000000000002E-3</v>
      </c>
      <c r="BW36" s="1176"/>
    </row>
    <row r="37" spans="11:89" s="1024" customFormat="1" ht="11">
      <c r="AD37" s="1150" t="s">
        <v>1134</v>
      </c>
      <c r="AE37" s="1151"/>
      <c r="AF37" s="1151"/>
      <c r="AG37" s="1151"/>
      <c r="AH37" s="1152"/>
      <c r="AI37" s="1153">
        <v>332</v>
      </c>
      <c r="AJ37" s="1154"/>
      <c r="AK37" s="1155"/>
      <c r="AL37" s="1028"/>
      <c r="AN37" s="1150" t="s">
        <v>1305</v>
      </c>
      <c r="AO37" s="1151"/>
      <c r="AP37" s="1151"/>
      <c r="AQ37" s="1151"/>
      <c r="AR37" s="1152"/>
      <c r="AS37" s="1153">
        <v>4.9000000000000004</v>
      </c>
      <c r="AT37" s="1154"/>
      <c r="AU37" s="1155"/>
      <c r="AW37" s="1150" t="s">
        <v>1144</v>
      </c>
      <c r="AX37" s="1151"/>
      <c r="AY37" s="1151"/>
      <c r="AZ37" s="1151"/>
      <c r="BA37" s="1152"/>
      <c r="BB37" s="1153">
        <v>23.8</v>
      </c>
      <c r="BC37" s="1154"/>
      <c r="BD37" s="1155"/>
      <c r="BP37" s="1150" t="s">
        <v>1086</v>
      </c>
      <c r="BQ37" s="1151"/>
      <c r="BR37" s="1151"/>
      <c r="BS37" s="1152"/>
      <c r="BT37" s="1153">
        <v>2145.4</v>
      </c>
      <c r="BU37" s="1155"/>
      <c r="BV37" s="1175">
        <v>0.2389</v>
      </c>
      <c r="BW37" s="1176"/>
    </row>
    <row r="38" spans="11:89" s="1024" customFormat="1" ht="11">
      <c r="AD38" s="1150" t="s">
        <v>1137</v>
      </c>
      <c r="AE38" s="1151"/>
      <c r="AF38" s="1151"/>
      <c r="AG38" s="1151"/>
      <c r="AH38" s="1152"/>
      <c r="AI38" s="1153">
        <v>35.9</v>
      </c>
      <c r="AJ38" s="1154"/>
      <c r="AK38" s="1155"/>
      <c r="AL38" s="1028"/>
      <c r="AN38" s="1150" t="s">
        <v>1306</v>
      </c>
      <c r="AO38" s="1151"/>
      <c r="AP38" s="1151"/>
      <c r="AQ38" s="1151"/>
      <c r="AR38" s="1152"/>
      <c r="AS38" s="1153">
        <v>3.6</v>
      </c>
      <c r="AT38" s="1154"/>
      <c r="AU38" s="1155"/>
      <c r="AW38" s="1156" t="s">
        <v>1073</v>
      </c>
      <c r="AX38" s="1157"/>
      <c r="AY38" s="1157"/>
      <c r="AZ38" s="1157"/>
      <c r="BA38" s="1158"/>
      <c r="BB38" s="1159">
        <f>SUM(BB35:BD37)</f>
        <v>95.399999999999991</v>
      </c>
      <c r="BC38" s="1160"/>
      <c r="BD38" s="1161"/>
      <c r="BP38" s="1150" t="s">
        <v>1088</v>
      </c>
      <c r="BQ38" s="1151"/>
      <c r="BR38" s="1151"/>
      <c r="BS38" s="1152"/>
      <c r="BT38" s="1153">
        <v>837.8</v>
      </c>
      <c r="BU38" s="1155"/>
      <c r="BV38" s="1175">
        <v>9.3299999999999994E-2</v>
      </c>
      <c r="BW38" s="1176"/>
      <c r="BZ38" s="1024" t="s">
        <v>1081</v>
      </c>
    </row>
    <row r="39" spans="11:89" s="1024" customFormat="1">
      <c r="AC39" s="1024" t="s">
        <v>22</v>
      </c>
      <c r="AD39" s="1150" t="s">
        <v>1310</v>
      </c>
      <c r="AE39" s="1151"/>
      <c r="AF39" s="1151"/>
      <c r="AG39" s="1151"/>
      <c r="AH39" s="1152"/>
      <c r="AI39" s="1153">
        <v>6.7</v>
      </c>
      <c r="AJ39" s="1154"/>
      <c r="AK39" s="1155"/>
      <c r="AL39" s="1028"/>
      <c r="AN39" s="1150" t="s">
        <v>1147</v>
      </c>
      <c r="AO39" s="1151"/>
      <c r="AP39" s="1151"/>
      <c r="AQ39" s="1151"/>
      <c r="AR39" s="1152"/>
      <c r="AS39" s="1153">
        <v>30</v>
      </c>
      <c r="AT39" s="1154"/>
      <c r="AU39" s="1155"/>
      <c r="BG39" s="1026" t="s">
        <v>1366</v>
      </c>
      <c r="BP39" s="1150" t="s">
        <v>1090</v>
      </c>
      <c r="BQ39" s="1151"/>
      <c r="BR39" s="1151"/>
      <c r="BS39" s="1152"/>
      <c r="BT39" s="1153">
        <v>2884.5</v>
      </c>
      <c r="BU39" s="1155"/>
      <c r="BV39" s="1175">
        <v>0.32119999999999999</v>
      </c>
      <c r="BW39" s="1176"/>
    </row>
    <row r="40" spans="11:89" s="1024" customFormat="1" ht="11">
      <c r="AD40" s="1150" t="s">
        <v>1131</v>
      </c>
      <c r="AE40" s="1151"/>
      <c r="AF40" s="1151"/>
      <c r="AG40" s="1151"/>
      <c r="AH40" s="1152"/>
      <c r="AI40" s="1153">
        <v>1712.2</v>
      </c>
      <c r="AJ40" s="1154"/>
      <c r="AK40" s="1155"/>
      <c r="AL40" s="1028"/>
      <c r="AN40" s="1150" t="s">
        <v>1152</v>
      </c>
      <c r="AO40" s="1151"/>
      <c r="AP40" s="1151"/>
      <c r="AQ40" s="1151"/>
      <c r="AR40" s="1152"/>
      <c r="AS40" s="1153">
        <v>4.7</v>
      </c>
      <c r="AT40" s="1154"/>
      <c r="AU40" s="1155"/>
      <c r="BP40" s="1150" t="s">
        <v>1094</v>
      </c>
      <c r="BQ40" s="1151"/>
      <c r="BR40" s="1151"/>
      <c r="BS40" s="1152"/>
      <c r="BT40" s="1153">
        <v>166.4</v>
      </c>
      <c r="BU40" s="1155"/>
      <c r="BV40" s="1175">
        <v>1.8499999999999999E-2</v>
      </c>
      <c r="BW40" s="1176"/>
      <c r="CK40" s="1034" t="s">
        <v>22</v>
      </c>
    </row>
    <row r="41" spans="11:89" s="1024" customFormat="1" ht="11">
      <c r="AD41" s="1150" t="s">
        <v>1135</v>
      </c>
      <c r="AE41" s="1151"/>
      <c r="AF41" s="1151"/>
      <c r="AG41" s="1151"/>
      <c r="AH41" s="1152"/>
      <c r="AI41" s="1153">
        <v>1482.8</v>
      </c>
      <c r="AJ41" s="1154"/>
      <c r="AK41" s="1155"/>
      <c r="AL41" s="1028"/>
      <c r="AN41" s="1150" t="s">
        <v>1156</v>
      </c>
      <c r="AO41" s="1151"/>
      <c r="AP41" s="1151"/>
      <c r="AQ41" s="1151"/>
      <c r="AR41" s="1152"/>
      <c r="AS41" s="1153">
        <v>100.8</v>
      </c>
      <c r="AT41" s="1154"/>
      <c r="AU41" s="1155"/>
      <c r="BP41" s="1150" t="s">
        <v>1096</v>
      </c>
      <c r="BQ41" s="1151"/>
      <c r="BR41" s="1151"/>
      <c r="BS41" s="1152"/>
      <c r="BT41" s="1153">
        <v>0</v>
      </c>
      <c r="BU41" s="1155"/>
      <c r="BV41" s="1175">
        <v>0</v>
      </c>
      <c r="BW41" s="1176"/>
    </row>
    <row r="42" spans="11:89" s="1024" customFormat="1" ht="11">
      <c r="AD42" s="1150" t="s">
        <v>1146</v>
      </c>
      <c r="AE42" s="1151"/>
      <c r="AF42" s="1151"/>
      <c r="AG42" s="1151"/>
      <c r="AH42" s="1152"/>
      <c r="AI42" s="1153">
        <v>4.5999999999999996</v>
      </c>
      <c r="AJ42" s="1154"/>
      <c r="AK42" s="1155"/>
      <c r="AL42" s="1028"/>
      <c r="AN42" s="1150" t="s">
        <v>1160</v>
      </c>
      <c r="AO42" s="1151"/>
      <c r="AP42" s="1151"/>
      <c r="AQ42" s="1151"/>
      <c r="AR42" s="1152"/>
      <c r="AS42" s="1153">
        <v>56.2</v>
      </c>
      <c r="AT42" s="1154"/>
      <c r="AU42" s="1155"/>
      <c r="BP42" s="1150" t="s">
        <v>1099</v>
      </c>
      <c r="BQ42" s="1151"/>
      <c r="BR42" s="1151"/>
      <c r="BS42" s="1152"/>
      <c r="BT42" s="1153">
        <v>1130</v>
      </c>
      <c r="BU42" s="1155"/>
      <c r="BV42" s="1175">
        <v>0.1258</v>
      </c>
      <c r="BW42" s="1176"/>
    </row>
    <row r="43" spans="11:89" s="1024" customFormat="1" ht="11">
      <c r="AD43" s="1150" t="s">
        <v>1151</v>
      </c>
      <c r="AE43" s="1151"/>
      <c r="AF43" s="1151"/>
      <c r="AG43" s="1151"/>
      <c r="AH43" s="1152"/>
      <c r="AI43" s="1153">
        <v>2.1</v>
      </c>
      <c r="AJ43" s="1154"/>
      <c r="AK43" s="1155"/>
      <c r="AL43" s="1028"/>
      <c r="AN43" s="1150" t="s">
        <v>1307</v>
      </c>
      <c r="AO43" s="1151"/>
      <c r="AP43" s="1151"/>
      <c r="AQ43" s="1151"/>
      <c r="AR43" s="1152"/>
      <c r="AS43" s="1153">
        <v>4.5999999999999996</v>
      </c>
      <c r="AT43" s="1154"/>
      <c r="AU43" s="1155"/>
      <c r="AW43" s="1031" t="s">
        <v>1165</v>
      </c>
      <c r="BP43" s="1150" t="s">
        <v>1104</v>
      </c>
      <c r="BQ43" s="1151"/>
      <c r="BR43" s="1151"/>
      <c r="BS43" s="1152"/>
      <c r="BT43" s="1153">
        <v>1765.6</v>
      </c>
      <c r="BU43" s="1155"/>
      <c r="BV43" s="1175">
        <v>0.1966</v>
      </c>
      <c r="BW43" s="1176"/>
    </row>
    <row r="44" spans="11:89" s="1024" customFormat="1" ht="11">
      <c r="AD44" s="1150" t="s">
        <v>1155</v>
      </c>
      <c r="AE44" s="1151"/>
      <c r="AF44" s="1151"/>
      <c r="AG44" s="1151"/>
      <c r="AH44" s="1152"/>
      <c r="AI44" s="1153">
        <v>8.5</v>
      </c>
      <c r="AJ44" s="1154"/>
      <c r="AK44" s="1155"/>
      <c r="AL44" s="1028"/>
      <c r="AN44" s="1150" t="s">
        <v>1164</v>
      </c>
      <c r="AO44" s="1151"/>
      <c r="AP44" s="1151"/>
      <c r="AQ44" s="1151"/>
      <c r="AR44" s="1152"/>
      <c r="AS44" s="1153">
        <v>49.8</v>
      </c>
      <c r="AT44" s="1154"/>
      <c r="AU44" s="1155"/>
      <c r="BP44" s="1156" t="s">
        <v>1073</v>
      </c>
      <c r="BQ44" s="1157"/>
      <c r="BR44" s="1157"/>
      <c r="BS44" s="1158"/>
      <c r="BT44" s="1159">
        <f>SUM(BT36:BU43)</f>
        <v>8980.7999999999993</v>
      </c>
      <c r="BU44" s="1161"/>
      <c r="BV44" s="1175"/>
      <c r="BW44" s="1176"/>
    </row>
    <row r="45" spans="11:89" s="1024" customFormat="1" ht="11">
      <c r="AD45" s="1150" t="s">
        <v>1159</v>
      </c>
      <c r="AE45" s="1151"/>
      <c r="AF45" s="1151"/>
      <c r="AG45" s="1151"/>
      <c r="AH45" s="1152"/>
      <c r="AI45" s="1153">
        <v>1130</v>
      </c>
      <c r="AJ45" s="1154"/>
      <c r="AK45" s="1155"/>
      <c r="AL45" s="1028"/>
      <c r="AN45" s="1150" t="s">
        <v>1171</v>
      </c>
      <c r="AO45" s="1151"/>
      <c r="AP45" s="1151"/>
      <c r="AQ45" s="1151"/>
      <c r="AR45" s="1152"/>
      <c r="AS45" s="1153">
        <v>5.4</v>
      </c>
      <c r="AT45" s="1154"/>
      <c r="AU45" s="1155"/>
    </row>
    <row r="46" spans="11:89" s="1024" customFormat="1" ht="11">
      <c r="AD46" s="1150" t="s">
        <v>1163</v>
      </c>
      <c r="AE46" s="1151"/>
      <c r="AF46" s="1151"/>
      <c r="AG46" s="1151"/>
      <c r="AH46" s="1152"/>
      <c r="AI46" s="1153">
        <v>2.7</v>
      </c>
      <c r="AJ46" s="1154"/>
      <c r="AK46" s="1155"/>
      <c r="AL46" s="1028"/>
      <c r="AN46" s="1150" t="s">
        <v>1318</v>
      </c>
      <c r="AO46" s="1151"/>
      <c r="AP46" s="1151"/>
      <c r="AQ46" s="1151"/>
      <c r="AR46" s="1152"/>
      <c r="AS46" s="1153">
        <v>1.7</v>
      </c>
      <c r="AT46" s="1154"/>
      <c r="AU46" s="1155"/>
    </row>
    <row r="47" spans="11:89" s="1024" customFormat="1" ht="11">
      <c r="AD47" s="1150" t="s">
        <v>1170</v>
      </c>
      <c r="AE47" s="1151"/>
      <c r="AF47" s="1151"/>
      <c r="AG47" s="1151"/>
      <c r="AH47" s="1152"/>
      <c r="AI47" s="1153">
        <v>87.9</v>
      </c>
      <c r="AJ47" s="1154"/>
      <c r="AK47" s="1155"/>
      <c r="AL47" s="1028"/>
      <c r="AN47" s="1150" t="s">
        <v>1308</v>
      </c>
      <c r="AO47" s="1151"/>
      <c r="AP47" s="1151"/>
      <c r="AQ47" s="1151"/>
      <c r="AR47" s="1152"/>
      <c r="AS47" s="1153">
        <v>1.8</v>
      </c>
      <c r="AT47" s="1154"/>
      <c r="AU47" s="1155"/>
    </row>
    <row r="48" spans="11:89" s="1024" customFormat="1" ht="11">
      <c r="AD48" s="1150" t="s">
        <v>1160</v>
      </c>
      <c r="AE48" s="1151"/>
      <c r="AF48" s="1151"/>
      <c r="AG48" s="1151"/>
      <c r="AH48" s="1152"/>
      <c r="AI48" s="1153">
        <v>998.1</v>
      </c>
      <c r="AJ48" s="1154"/>
      <c r="AK48" s="1155"/>
      <c r="AN48" s="1150" t="s">
        <v>1174</v>
      </c>
      <c r="AO48" s="1151"/>
      <c r="AP48" s="1151"/>
      <c r="AQ48" s="1151"/>
      <c r="AR48" s="1152"/>
      <c r="AS48" s="1153">
        <v>115.7</v>
      </c>
      <c r="AT48" s="1154"/>
      <c r="AU48" s="1155"/>
      <c r="CA48" s="1034"/>
      <c r="CB48" s="1034" t="s">
        <v>22</v>
      </c>
      <c r="CC48" s="1034"/>
      <c r="CD48" s="1034"/>
      <c r="CE48" s="1034"/>
    </row>
    <row r="49" spans="1:47" s="1024" customFormat="1" ht="11">
      <c r="AD49" s="1156" t="s">
        <v>1073</v>
      </c>
      <c r="AE49" s="1157"/>
      <c r="AF49" s="1157"/>
      <c r="AG49" s="1157"/>
      <c r="AH49" s="1158"/>
      <c r="AI49" s="1159">
        <f>SUM(AI16:AK48)</f>
        <v>8965.8000000000011</v>
      </c>
      <c r="AJ49" s="1160"/>
      <c r="AK49" s="1161"/>
      <c r="AN49" s="1150" t="s">
        <v>1309</v>
      </c>
      <c r="AO49" s="1151"/>
      <c r="AP49" s="1151"/>
      <c r="AQ49" s="1151"/>
      <c r="AR49" s="1152"/>
      <c r="AS49" s="1153">
        <v>20.8</v>
      </c>
      <c r="AT49" s="1154"/>
      <c r="AU49" s="1155"/>
    </row>
    <row r="50" spans="1:47" s="1024" customFormat="1" ht="11"/>
    <row r="51" spans="1:47" s="1024" customFormat="1" ht="11"/>
    <row r="52" spans="1:47" s="1024" customFormat="1" ht="11"/>
    <row r="53" spans="1:47" s="1024" customFormat="1" ht="11">
      <c r="A53" s="1038"/>
      <c r="B53" s="1038"/>
      <c r="C53" s="1038"/>
      <c r="AD53" s="1025"/>
      <c r="AE53" s="1025"/>
      <c r="AF53" s="1025"/>
      <c r="AG53" s="1025"/>
      <c r="AH53" s="1025"/>
      <c r="AI53" s="1028"/>
      <c r="AJ53" s="1028"/>
      <c r="AK53" s="1028"/>
    </row>
    <row r="54" spans="1:47" s="1024" customFormat="1" ht="11"/>
    <row r="55" spans="1:47" s="1024" customFormat="1" ht="11"/>
    <row r="56" spans="1:47" s="1024" customFormat="1" ht="11"/>
    <row r="57" spans="1:47" s="1024" customFormat="1" ht="11"/>
    <row r="58" spans="1:47" s="1024" customFormat="1" ht="11"/>
    <row r="59" spans="1:47" s="1024" customFormat="1" ht="11"/>
    <row r="60" spans="1:47" s="1024" customFormat="1" ht="11"/>
    <row r="61" spans="1:47" s="1024" customFormat="1" ht="11"/>
    <row r="62" spans="1:47" s="1024" customFormat="1" ht="11"/>
    <row r="63" spans="1:47" s="1024" customFormat="1" ht="11"/>
    <row r="64" spans="1:47" s="1024" customFormat="1" ht="11"/>
    <row r="65" s="1024" customFormat="1" ht="11"/>
    <row r="66" s="1024" customFormat="1" ht="11"/>
    <row r="67" s="1024" customFormat="1" ht="11"/>
    <row r="68" s="1024" customFormat="1" ht="11"/>
    <row r="69" s="1024" customFormat="1" ht="11"/>
    <row r="70" s="1024" customFormat="1" ht="11"/>
    <row r="71" s="1024" customFormat="1" ht="11"/>
    <row r="72" s="1024" customFormat="1" ht="11"/>
    <row r="73" s="1024" customFormat="1" ht="11"/>
    <row r="74" s="1024" customFormat="1" ht="11"/>
    <row r="75" s="1024" customFormat="1" ht="11"/>
    <row r="76" s="1024" customFormat="1" ht="11"/>
    <row r="77" s="1024" customFormat="1" ht="11"/>
    <row r="78" s="1024" customFormat="1" ht="11"/>
    <row r="79" s="1024" customFormat="1" ht="11"/>
    <row r="80" s="1024" customFormat="1" ht="11"/>
    <row r="81" s="1024" customFormat="1" ht="11"/>
    <row r="82" s="1024" customFormat="1" ht="11"/>
    <row r="83" s="1024" customFormat="1" ht="11"/>
    <row r="84" s="1024" customFormat="1" ht="11"/>
    <row r="85" s="1024" customFormat="1" ht="11"/>
    <row r="86" s="1024" customFormat="1" ht="11"/>
    <row r="87" s="1024" customFormat="1" ht="11"/>
    <row r="88" s="1024" customFormat="1" ht="11"/>
    <row r="89" s="1024" customFormat="1" ht="11"/>
    <row r="90" s="1024" customFormat="1" ht="11"/>
    <row r="91" s="1024" customFormat="1" ht="11"/>
    <row r="92" s="1024" customFormat="1" ht="11"/>
    <row r="93" s="1024" customFormat="1" ht="11"/>
    <row r="94" s="1024" customFormat="1" ht="11"/>
    <row r="95" s="1024" customFormat="1" ht="11"/>
    <row r="96" s="1024" customFormat="1" ht="11"/>
    <row r="97" s="1024" customFormat="1" ht="11"/>
    <row r="98" s="1024" customFormat="1" ht="11"/>
    <row r="99" s="1024" customFormat="1" ht="11"/>
    <row r="100" s="1024" customFormat="1" ht="11"/>
    <row r="101" s="1024" customFormat="1" ht="11"/>
    <row r="102" s="1024" customFormat="1" ht="11"/>
    <row r="103" s="1024" customFormat="1" ht="11"/>
    <row r="104" s="1024" customFormat="1" ht="11"/>
    <row r="105" s="1024" customFormat="1" ht="11"/>
    <row r="106" s="1024" customFormat="1" ht="11"/>
    <row r="107" s="1024" customFormat="1" ht="11"/>
    <row r="108" s="1024" customFormat="1" ht="11"/>
    <row r="109" s="1024" customFormat="1" ht="11"/>
    <row r="110" s="1024" customFormat="1" ht="11"/>
    <row r="111" s="1024" customFormat="1" ht="11"/>
    <row r="112" s="1024" customFormat="1" ht="11"/>
    <row r="113" s="1024" customFormat="1" ht="11"/>
    <row r="114" s="1024" customFormat="1" ht="11"/>
    <row r="115" s="1024" customFormat="1" ht="11"/>
    <row r="116" s="1024" customFormat="1" ht="11"/>
    <row r="117" s="1024" customFormat="1" ht="11"/>
    <row r="118" s="1024" customFormat="1" ht="11"/>
    <row r="119" s="1024" customFormat="1" ht="11"/>
    <row r="120" s="1024" customFormat="1" ht="11"/>
    <row r="121" s="1024" customFormat="1" ht="11"/>
    <row r="122" s="1024" customFormat="1" ht="11"/>
    <row r="123" s="1024" customFormat="1" ht="11"/>
    <row r="124" s="1024" customFormat="1" ht="11"/>
    <row r="125" s="1024" customFormat="1" ht="11"/>
    <row r="126" s="1024" customFormat="1" ht="11"/>
    <row r="127" s="1024" customFormat="1" ht="11"/>
    <row r="128" s="1024" customFormat="1" ht="11"/>
    <row r="129" spans="76:76" s="1024" customFormat="1" ht="11"/>
    <row r="130" spans="76:76" s="1024" customFormat="1" ht="11"/>
    <row r="131" spans="76:76" s="1024" customFormat="1" ht="11"/>
    <row r="132" spans="76:76" s="1024" customFormat="1" ht="11"/>
    <row r="133" spans="76:76" s="1024" customFormat="1" ht="11"/>
    <row r="134" spans="76:76" s="1024" customFormat="1" ht="11"/>
    <row r="135" spans="76:76" s="1024" customFormat="1" ht="11"/>
    <row r="136" spans="76:76" s="1024" customFormat="1" ht="11"/>
    <row r="137" spans="76:76" s="1024" customFormat="1" ht="11"/>
    <row r="138" spans="76:76" s="1024" customFormat="1" ht="11"/>
    <row r="139" spans="76:76" s="1024" customFormat="1" ht="11"/>
    <row r="140" spans="76:76" s="1024" customFormat="1">
      <c r="BX140" s="1023"/>
    </row>
    <row r="141" spans="76:76" s="1024" customFormat="1">
      <c r="BX141" s="1023"/>
    </row>
    <row r="142" spans="76:76" s="1024" customFormat="1">
      <c r="BX142" s="1023"/>
    </row>
    <row r="143" spans="76:76" s="1024" customFormat="1">
      <c r="BX143" s="1023"/>
    </row>
    <row r="144" spans="76:76" s="1024" customFormat="1">
      <c r="BX144" s="1023"/>
    </row>
    <row r="145" spans="10:94" s="1024" customFormat="1">
      <c r="BX145" s="1023"/>
    </row>
    <row r="146" spans="10:94" s="1024" customFormat="1">
      <c r="BX146" s="1023"/>
    </row>
    <row r="147" spans="10:94" s="1024" customFormat="1">
      <c r="BX147" s="1023"/>
    </row>
    <row r="148" spans="10:94" s="1024" customFormat="1">
      <c r="BX148" s="1023"/>
    </row>
    <row r="149" spans="10:94" s="1024" customFormat="1">
      <c r="BX149" s="1023"/>
    </row>
    <row r="150" spans="10:94" s="1024" customFormat="1">
      <c r="BX150" s="1023"/>
    </row>
    <row r="151" spans="10:94">
      <c r="J151" s="1024"/>
      <c r="K151" s="1024"/>
      <c r="L151" s="1024"/>
      <c r="M151" s="1024"/>
      <c r="N151" s="1024"/>
      <c r="O151" s="1024"/>
      <c r="P151" s="1024"/>
      <c r="Q151" s="1024"/>
      <c r="R151" s="1024"/>
      <c r="S151" s="1024"/>
      <c r="T151" s="1024"/>
      <c r="U151" s="1024"/>
      <c r="V151" s="1024"/>
      <c r="W151" s="1024"/>
      <c r="X151" s="1024"/>
      <c r="Y151" s="1024"/>
      <c r="Z151" s="1024"/>
      <c r="AA151" s="1024"/>
      <c r="AB151" s="1024"/>
      <c r="AC151" s="1024"/>
      <c r="AD151" s="1024"/>
      <c r="AE151" s="1024"/>
      <c r="AF151" s="1024"/>
      <c r="AG151" s="1024"/>
      <c r="AH151" s="1024"/>
      <c r="AI151" s="1024"/>
      <c r="AJ151" s="1024"/>
      <c r="AK151" s="1024"/>
      <c r="AL151" s="1024"/>
      <c r="AM151" s="1024"/>
      <c r="AN151" s="1024"/>
      <c r="AO151" s="1024"/>
      <c r="AP151" s="1024"/>
      <c r="AQ151" s="1024"/>
      <c r="AR151" s="1024"/>
      <c r="AS151" s="1024"/>
      <c r="AT151" s="1024"/>
      <c r="AU151" s="1024"/>
      <c r="AV151" s="1024"/>
      <c r="AW151" s="1024"/>
      <c r="AX151" s="1024"/>
      <c r="AY151" s="1024"/>
      <c r="AZ151" s="1024"/>
      <c r="BA151" s="1024"/>
      <c r="BB151" s="1024"/>
      <c r="BC151" s="1024"/>
      <c r="BD151" s="1024"/>
      <c r="BE151" s="1024"/>
      <c r="BF151" s="1024"/>
      <c r="BG151" s="1024"/>
      <c r="BH151" s="1024"/>
      <c r="BI151" s="1024"/>
      <c r="BJ151" s="1024"/>
      <c r="BK151" s="1024"/>
      <c r="BL151" s="1024"/>
      <c r="BM151" s="1024"/>
      <c r="BN151" s="1024"/>
      <c r="BO151" s="1024"/>
      <c r="BP151" s="1024"/>
      <c r="BQ151" s="1024"/>
      <c r="BR151" s="1024"/>
      <c r="BS151" s="1024"/>
      <c r="BT151" s="1024"/>
      <c r="BU151" s="1024"/>
      <c r="BV151" s="1024"/>
      <c r="BW151" s="1024"/>
      <c r="BY151" s="1024"/>
      <c r="BZ151" s="1024"/>
      <c r="CA151" s="1024"/>
      <c r="CB151" s="1024"/>
      <c r="CC151" s="1024"/>
      <c r="CD151" s="1024"/>
      <c r="CE151" s="1024"/>
      <c r="CF151" s="1024"/>
      <c r="CG151" s="1024"/>
      <c r="CH151" s="1024"/>
      <c r="CI151" s="1024"/>
      <c r="CJ151" s="1024"/>
      <c r="CK151" s="1024"/>
      <c r="CL151" s="1024"/>
      <c r="CM151" s="1024"/>
      <c r="CN151" s="1024"/>
      <c r="CO151" s="1024"/>
      <c r="CP151" s="1024"/>
    </row>
    <row r="152" spans="10:94">
      <c r="J152" s="1024"/>
      <c r="K152" s="1024"/>
      <c r="L152" s="1024"/>
      <c r="M152" s="1024"/>
      <c r="N152" s="1024"/>
      <c r="O152" s="1024"/>
      <c r="P152" s="1024"/>
      <c r="Q152" s="1024"/>
      <c r="R152" s="1024"/>
      <c r="S152" s="1024"/>
      <c r="T152" s="1024"/>
      <c r="U152" s="1024"/>
      <c r="V152" s="1024"/>
      <c r="W152" s="1024"/>
      <c r="X152" s="1024"/>
      <c r="Y152" s="1024"/>
      <c r="Z152" s="1024"/>
      <c r="AA152" s="1024"/>
      <c r="AB152" s="1024"/>
      <c r="AC152" s="1024"/>
      <c r="AD152" s="1024"/>
      <c r="AE152" s="1024"/>
      <c r="AF152" s="1024"/>
      <c r="AG152" s="1024"/>
      <c r="AH152" s="1024"/>
      <c r="AI152" s="1024"/>
      <c r="AJ152" s="1024"/>
      <c r="AK152" s="1024"/>
      <c r="AL152" s="1024"/>
      <c r="AM152" s="1024"/>
      <c r="AN152" s="1024"/>
      <c r="AO152" s="1024"/>
      <c r="AP152" s="1024"/>
      <c r="AQ152" s="1024"/>
      <c r="AR152" s="1024"/>
      <c r="AS152" s="1024"/>
      <c r="AT152" s="1024"/>
      <c r="AU152" s="1024"/>
      <c r="AV152" s="1024"/>
      <c r="AW152" s="1024"/>
      <c r="AX152" s="1024"/>
      <c r="AY152" s="1024"/>
      <c r="AZ152" s="1024"/>
      <c r="BA152" s="1024"/>
      <c r="BB152" s="1024"/>
      <c r="BC152" s="1024"/>
      <c r="BD152" s="1024"/>
      <c r="BE152" s="1024"/>
      <c r="BF152" s="1024"/>
      <c r="BG152" s="1024"/>
      <c r="BH152" s="1024"/>
      <c r="BI152" s="1024"/>
      <c r="BJ152" s="1024"/>
      <c r="BK152" s="1024"/>
      <c r="BL152" s="1024"/>
      <c r="BM152" s="1024"/>
      <c r="BN152" s="1024"/>
      <c r="BO152" s="1024"/>
      <c r="BP152" s="1024"/>
      <c r="BQ152" s="1024"/>
      <c r="BR152" s="1024"/>
      <c r="BS152" s="1024"/>
      <c r="BT152" s="1024"/>
      <c r="BU152" s="1024"/>
      <c r="BV152" s="1024"/>
      <c r="BW152" s="1024"/>
      <c r="BY152" s="1024"/>
      <c r="BZ152" s="1024"/>
      <c r="CA152" s="1024"/>
      <c r="CB152" s="1024"/>
      <c r="CC152" s="1024"/>
      <c r="CD152" s="1024"/>
      <c r="CE152" s="1024"/>
      <c r="CF152" s="1024"/>
      <c r="CG152" s="1024"/>
      <c r="CH152" s="1024"/>
      <c r="CI152" s="1024"/>
      <c r="CJ152" s="1024"/>
      <c r="CK152" s="1024"/>
      <c r="CL152" s="1024"/>
      <c r="CM152" s="1024"/>
      <c r="CN152" s="1024"/>
      <c r="CO152" s="1024"/>
      <c r="CP152" s="1024"/>
    </row>
    <row r="153" spans="10:94">
      <c r="J153" s="1024"/>
      <c r="K153" s="1024"/>
      <c r="L153" s="1024"/>
      <c r="M153" s="1024"/>
      <c r="N153" s="1024"/>
      <c r="O153" s="1024"/>
      <c r="P153" s="1024"/>
      <c r="Q153" s="1024"/>
      <c r="R153" s="1024"/>
      <c r="S153" s="1024"/>
      <c r="T153" s="1024"/>
      <c r="U153" s="1024"/>
      <c r="V153" s="1024"/>
      <c r="W153" s="1024"/>
      <c r="X153" s="1024"/>
      <c r="Y153" s="1024"/>
      <c r="Z153" s="1024"/>
      <c r="AA153" s="1024"/>
      <c r="AB153" s="1024"/>
      <c r="AC153" s="1024"/>
      <c r="AD153" s="1024"/>
      <c r="AE153" s="1024"/>
      <c r="AF153" s="1024"/>
      <c r="AG153" s="1024"/>
      <c r="AH153" s="1024"/>
      <c r="AI153" s="1024"/>
      <c r="AJ153" s="1024"/>
      <c r="AK153" s="1024"/>
      <c r="AM153" s="1024"/>
      <c r="AN153" s="1024"/>
      <c r="AO153" s="1024"/>
      <c r="AP153" s="1024"/>
      <c r="AQ153" s="1024"/>
      <c r="AR153" s="1024"/>
      <c r="AS153" s="1024"/>
      <c r="AT153" s="1024"/>
      <c r="AU153" s="1024"/>
      <c r="AV153" s="1024"/>
      <c r="AW153" s="1024"/>
      <c r="AX153" s="1024"/>
      <c r="AY153" s="1024"/>
      <c r="AZ153" s="1024"/>
      <c r="BA153" s="1024"/>
      <c r="BB153" s="1024"/>
      <c r="BC153" s="1024"/>
      <c r="BD153" s="1024"/>
      <c r="BE153" s="1024"/>
      <c r="BF153" s="1024"/>
      <c r="BG153" s="1024"/>
      <c r="BH153" s="1024"/>
      <c r="BI153" s="1024"/>
      <c r="BJ153" s="1024"/>
      <c r="BK153" s="1024"/>
      <c r="BL153" s="1024"/>
      <c r="BM153" s="1024"/>
      <c r="BN153" s="1024"/>
      <c r="BO153" s="1024"/>
      <c r="BP153" s="1024"/>
      <c r="BQ153" s="1024"/>
      <c r="BR153" s="1024"/>
      <c r="BS153" s="1024"/>
      <c r="BT153" s="1024"/>
      <c r="BU153" s="1024"/>
      <c r="BV153" s="1024"/>
      <c r="BW153" s="1024"/>
      <c r="BY153" s="1024"/>
      <c r="BZ153" s="1024"/>
      <c r="CA153" s="1024"/>
      <c r="CB153" s="1024"/>
      <c r="CC153" s="1024"/>
      <c r="CD153" s="1024"/>
      <c r="CE153" s="1024"/>
      <c r="CF153" s="1024"/>
      <c r="CG153" s="1024"/>
      <c r="CH153" s="1024"/>
      <c r="CP153" s="1024"/>
    </row>
    <row r="154" spans="10:94">
      <c r="J154" s="1024"/>
      <c r="K154" s="1024"/>
      <c r="L154" s="1024"/>
      <c r="M154" s="1024"/>
      <c r="N154" s="1024"/>
      <c r="O154" s="1024"/>
      <c r="P154" s="1024"/>
      <c r="Q154" s="1024"/>
      <c r="R154" s="1024"/>
      <c r="S154" s="1024"/>
      <c r="T154" s="1024"/>
      <c r="U154" s="1024"/>
      <c r="V154" s="1024"/>
      <c r="W154" s="1024"/>
      <c r="X154" s="1024"/>
      <c r="Y154" s="1024"/>
      <c r="Z154" s="1024"/>
      <c r="AA154" s="1024"/>
      <c r="AB154" s="1024"/>
      <c r="AC154" s="1024"/>
      <c r="AD154" s="1024"/>
      <c r="AE154" s="1024"/>
      <c r="AF154" s="1024"/>
      <c r="AG154" s="1024"/>
      <c r="AH154" s="1024"/>
      <c r="AI154" s="1024"/>
      <c r="AJ154" s="1024"/>
      <c r="AK154" s="1024"/>
      <c r="AM154" s="1024"/>
      <c r="AN154" s="1024"/>
      <c r="AO154" s="1024"/>
      <c r="AP154" s="1024"/>
      <c r="AQ154" s="1024"/>
      <c r="AR154" s="1024"/>
      <c r="AS154" s="1024"/>
      <c r="AT154" s="1024"/>
      <c r="AU154" s="1024"/>
      <c r="AV154" s="1024"/>
      <c r="AW154" s="1024"/>
      <c r="AX154" s="1024"/>
      <c r="AY154" s="1024"/>
      <c r="AZ154" s="1024"/>
      <c r="BA154" s="1024"/>
      <c r="BB154" s="1024"/>
      <c r="BC154" s="1024"/>
      <c r="BD154" s="1024"/>
      <c r="BE154" s="1024"/>
      <c r="BF154" s="1024"/>
      <c r="BG154" s="1024"/>
      <c r="BH154" s="1024"/>
      <c r="BI154" s="1024"/>
      <c r="BJ154" s="1024"/>
      <c r="BK154" s="1024"/>
      <c r="BL154" s="1024"/>
      <c r="BM154" s="1024"/>
      <c r="BN154" s="1024"/>
      <c r="BP154" s="1024"/>
      <c r="BQ154" s="1024"/>
      <c r="BR154" s="1024"/>
      <c r="BS154" s="1024"/>
      <c r="BT154" s="1024"/>
      <c r="BU154" s="1024"/>
      <c r="BV154" s="1024"/>
      <c r="BW154" s="1024"/>
      <c r="BY154" s="1024"/>
      <c r="BZ154" s="1024"/>
      <c r="CA154" s="1024"/>
      <c r="CB154" s="1024"/>
      <c r="CC154" s="1024"/>
      <c r="CD154" s="1024"/>
      <c r="CE154" s="1024"/>
      <c r="CF154" s="1024"/>
      <c r="CG154" s="1024"/>
      <c r="CH154" s="1024"/>
      <c r="CP154" s="1024"/>
    </row>
    <row r="155" spans="10:94">
      <c r="J155" s="1024"/>
      <c r="K155" s="1024"/>
      <c r="L155" s="1024"/>
      <c r="M155" s="1024"/>
      <c r="N155" s="1024"/>
      <c r="O155" s="1024"/>
      <c r="P155" s="1024"/>
      <c r="Q155" s="1024"/>
      <c r="R155" s="1024"/>
      <c r="T155" s="1024"/>
      <c r="U155" s="1024"/>
      <c r="V155" s="1024"/>
      <c r="W155" s="1024"/>
      <c r="X155" s="1024"/>
      <c r="Y155" s="1024"/>
      <c r="Z155" s="1024"/>
      <c r="AA155" s="1024"/>
      <c r="AB155" s="1024"/>
      <c r="AC155" s="1024"/>
      <c r="AD155" s="1024"/>
      <c r="AE155" s="1024"/>
      <c r="AF155" s="1024"/>
      <c r="AG155" s="1024"/>
      <c r="AH155" s="1024"/>
      <c r="AI155" s="1024"/>
      <c r="AJ155" s="1024"/>
      <c r="AK155" s="1024"/>
      <c r="AM155" s="1024"/>
      <c r="AN155" s="1024"/>
      <c r="AO155" s="1024"/>
      <c r="AP155" s="1024"/>
      <c r="AQ155" s="1024"/>
      <c r="AR155" s="1024"/>
      <c r="AS155" s="1024"/>
      <c r="AT155" s="1024"/>
      <c r="AU155" s="1024"/>
      <c r="AV155" s="1024"/>
      <c r="AW155" s="1024"/>
      <c r="AX155" s="1024"/>
      <c r="AY155" s="1024"/>
      <c r="AZ155" s="1024"/>
      <c r="BA155" s="1024"/>
      <c r="BB155" s="1024"/>
      <c r="BC155" s="1024"/>
      <c r="BD155" s="1024"/>
      <c r="BE155" s="1024"/>
      <c r="BF155" s="1024"/>
      <c r="BG155" s="1024"/>
      <c r="BH155" s="1024"/>
      <c r="BI155" s="1024"/>
      <c r="BJ155" s="1024"/>
      <c r="BK155" s="1024"/>
      <c r="BL155" s="1024"/>
      <c r="BM155" s="1024"/>
      <c r="BN155" s="1024"/>
      <c r="BP155" s="1024"/>
      <c r="BQ155" s="1024"/>
      <c r="BR155" s="1024"/>
      <c r="BS155" s="1024"/>
      <c r="BT155" s="1024"/>
      <c r="BU155" s="1024"/>
      <c r="BV155" s="1024"/>
      <c r="BW155" s="1024"/>
      <c r="BY155" s="1024"/>
      <c r="BZ155" s="1024"/>
      <c r="CA155" s="1024"/>
      <c r="CB155" s="1024"/>
      <c r="CC155" s="1024"/>
      <c r="CD155" s="1024"/>
      <c r="CE155" s="1024"/>
      <c r="CF155" s="1024"/>
      <c r="CG155" s="1024"/>
      <c r="CH155" s="1024"/>
      <c r="CP155" s="1024"/>
    </row>
    <row r="156" spans="10:94">
      <c r="K156" s="1024"/>
      <c r="L156" s="1024"/>
      <c r="M156" s="1024"/>
      <c r="N156" s="1024"/>
      <c r="O156" s="1024"/>
      <c r="P156" s="1024"/>
      <c r="Q156" s="1024"/>
      <c r="R156" s="1024"/>
      <c r="T156" s="1024"/>
      <c r="U156" s="1024"/>
      <c r="V156" s="1024"/>
      <c r="W156" s="1024"/>
      <c r="X156" s="1024"/>
      <c r="Y156" s="1024"/>
      <c r="Z156" s="1024"/>
      <c r="AA156" s="1024"/>
      <c r="AB156" s="1024"/>
      <c r="AC156" s="1024"/>
      <c r="AD156" s="1024"/>
      <c r="AE156" s="1024"/>
      <c r="AF156" s="1024"/>
      <c r="AG156" s="1024"/>
      <c r="AH156" s="1024"/>
      <c r="AI156" s="1024"/>
      <c r="AJ156" s="1024"/>
      <c r="AK156" s="1024"/>
      <c r="AM156" s="1024"/>
      <c r="AN156" s="1024"/>
      <c r="AO156" s="1024"/>
      <c r="AP156" s="1024"/>
      <c r="AQ156" s="1024"/>
      <c r="AR156" s="1024"/>
      <c r="AS156" s="1024"/>
      <c r="AT156" s="1024"/>
      <c r="AU156" s="1024"/>
      <c r="AV156" s="1024"/>
      <c r="AW156" s="1024"/>
      <c r="AX156" s="1024"/>
      <c r="AY156" s="1024"/>
      <c r="AZ156" s="1024"/>
      <c r="BA156" s="1024"/>
      <c r="BB156" s="1024"/>
      <c r="BC156" s="1024"/>
      <c r="BD156" s="1024"/>
      <c r="BE156" s="1024"/>
      <c r="BF156" s="1024"/>
      <c r="BG156" s="1024"/>
      <c r="BH156" s="1024"/>
      <c r="BI156" s="1024"/>
      <c r="BJ156" s="1024"/>
      <c r="BK156" s="1024"/>
      <c r="BL156" s="1024"/>
      <c r="BM156" s="1024"/>
      <c r="BN156" s="1024"/>
      <c r="BP156" s="1024"/>
      <c r="BQ156" s="1024"/>
      <c r="BR156" s="1024"/>
      <c r="BS156" s="1024"/>
      <c r="BT156" s="1024"/>
      <c r="BU156" s="1024"/>
      <c r="BV156" s="1024"/>
      <c r="BW156" s="1024"/>
      <c r="BY156" s="1024"/>
      <c r="BZ156" s="1024"/>
      <c r="CA156" s="1024"/>
      <c r="CB156" s="1024"/>
      <c r="CC156" s="1024"/>
      <c r="CD156" s="1024"/>
      <c r="CE156" s="1024"/>
      <c r="CF156" s="1024"/>
      <c r="CG156" s="1024"/>
      <c r="CH156" s="1024"/>
      <c r="CP156" s="1024"/>
    </row>
    <row r="157" spans="10:94">
      <c r="K157" s="1024"/>
      <c r="L157" s="1024"/>
      <c r="M157" s="1024"/>
      <c r="N157" s="1024"/>
      <c r="O157" s="1024"/>
      <c r="P157" s="1024"/>
      <c r="Q157" s="1024"/>
      <c r="R157" s="1024"/>
      <c r="T157" s="1024"/>
      <c r="U157" s="1024"/>
      <c r="V157" s="1024"/>
      <c r="W157" s="1024"/>
      <c r="X157" s="1024"/>
      <c r="Y157" s="1024"/>
      <c r="Z157" s="1024"/>
      <c r="AA157" s="1024"/>
      <c r="AB157" s="1024"/>
      <c r="AC157" s="1024"/>
      <c r="AD157" s="1024"/>
      <c r="AE157" s="1024"/>
      <c r="AF157" s="1024"/>
      <c r="AG157" s="1024"/>
      <c r="AH157" s="1024"/>
      <c r="AI157" s="1024"/>
      <c r="AJ157" s="1024"/>
      <c r="AK157" s="1024"/>
      <c r="AM157" s="1024"/>
      <c r="AN157" s="1024"/>
      <c r="AO157" s="1024"/>
      <c r="AP157" s="1024"/>
      <c r="AQ157" s="1024"/>
      <c r="AR157" s="1024"/>
      <c r="AS157" s="1024"/>
      <c r="AT157" s="1024"/>
      <c r="AU157" s="1024"/>
      <c r="AV157" s="1024"/>
      <c r="AW157" s="1024"/>
      <c r="AX157" s="1024"/>
      <c r="AY157" s="1024"/>
      <c r="AZ157" s="1024"/>
      <c r="BA157" s="1024"/>
      <c r="BB157" s="1024"/>
      <c r="BC157" s="1024"/>
      <c r="BD157" s="1024"/>
      <c r="BE157" s="1024"/>
      <c r="BF157" s="1024"/>
      <c r="BG157" s="1024"/>
      <c r="BH157" s="1024"/>
      <c r="BI157" s="1024"/>
      <c r="BJ157" s="1024"/>
      <c r="BK157" s="1024"/>
      <c r="BL157" s="1024"/>
      <c r="BM157" s="1024"/>
      <c r="BN157" s="1024"/>
      <c r="BP157" s="1024"/>
      <c r="BQ157" s="1024"/>
      <c r="BR157" s="1024"/>
      <c r="BS157" s="1024"/>
      <c r="BT157" s="1024"/>
      <c r="BU157" s="1024"/>
      <c r="BV157" s="1024"/>
      <c r="BW157" s="1024"/>
      <c r="BY157" s="1024"/>
      <c r="BZ157" s="1024"/>
      <c r="CA157" s="1024"/>
      <c r="CB157" s="1024"/>
      <c r="CC157" s="1024"/>
      <c r="CD157" s="1024"/>
      <c r="CE157" s="1024"/>
      <c r="CF157" s="1024"/>
      <c r="CG157" s="1024"/>
      <c r="CP157" s="1024"/>
    </row>
    <row r="158" spans="10:94">
      <c r="AC158" s="1024"/>
      <c r="AD158" s="1024"/>
      <c r="AE158" s="1024"/>
      <c r="AF158" s="1024"/>
      <c r="AG158" s="1024"/>
      <c r="AH158" s="1024"/>
      <c r="AI158" s="1024"/>
      <c r="AJ158" s="1024"/>
      <c r="AK158" s="1024"/>
      <c r="AV158" s="1024"/>
      <c r="AW158" s="1024"/>
      <c r="AX158" s="1024"/>
      <c r="AY158" s="1024"/>
      <c r="AZ158" s="1024"/>
      <c r="BA158" s="1024"/>
      <c r="BB158" s="1024"/>
      <c r="BC158" s="1024"/>
      <c r="BD158" s="1024"/>
      <c r="BE158" s="1024"/>
      <c r="BF158" s="1024"/>
      <c r="BG158" s="1024"/>
      <c r="BH158" s="1024"/>
      <c r="BI158" s="1024"/>
      <c r="BJ158" s="1024"/>
      <c r="BK158" s="1024"/>
      <c r="BL158" s="1024"/>
      <c r="BM158" s="1024"/>
      <c r="BN158" s="1024"/>
      <c r="BP158" s="1024"/>
      <c r="BQ158" s="1024"/>
      <c r="BR158" s="1024"/>
      <c r="BS158" s="1024"/>
      <c r="BT158" s="1024"/>
      <c r="BU158" s="1024"/>
      <c r="BV158" s="1024"/>
      <c r="BW158" s="1024"/>
      <c r="BY158" s="1024"/>
      <c r="BZ158" s="1024"/>
      <c r="CA158" s="1024"/>
      <c r="CB158" s="1024"/>
      <c r="CC158" s="1024"/>
      <c r="CD158" s="1024"/>
      <c r="CE158" s="1024"/>
      <c r="CF158" s="1024"/>
      <c r="CG158" s="1024"/>
      <c r="CP158" s="1024"/>
    </row>
    <row r="159" spans="10:94">
      <c r="AV159" s="1024"/>
      <c r="AW159" s="1024"/>
      <c r="AX159" s="1024"/>
      <c r="AY159" s="1024"/>
      <c r="AZ159" s="1024"/>
      <c r="BA159" s="1024"/>
      <c r="BB159" s="1024"/>
      <c r="BC159" s="1024"/>
      <c r="BD159" s="1024"/>
      <c r="BE159" s="1024"/>
      <c r="BF159" s="1024"/>
      <c r="BG159" s="1024"/>
      <c r="BH159" s="1024"/>
      <c r="BI159" s="1024"/>
      <c r="BJ159" s="1024"/>
      <c r="BK159" s="1024"/>
      <c r="BL159" s="1024"/>
      <c r="BM159" s="1024"/>
      <c r="BN159" s="1024"/>
      <c r="BP159" s="1024"/>
      <c r="BQ159" s="1024"/>
      <c r="BR159" s="1024"/>
      <c r="BS159" s="1024"/>
      <c r="BT159" s="1024"/>
      <c r="BU159" s="1024"/>
      <c r="BV159" s="1024"/>
      <c r="BW159" s="1024"/>
      <c r="BY159" s="1024"/>
      <c r="BZ159" s="1024"/>
      <c r="CA159" s="1024"/>
      <c r="CB159" s="1024"/>
      <c r="CC159" s="1024"/>
      <c r="CD159" s="1024"/>
      <c r="CE159" s="1024"/>
      <c r="CF159" s="1024"/>
      <c r="CG159" s="1024"/>
      <c r="CP159" s="1024"/>
    </row>
    <row r="160" spans="10:94">
      <c r="AV160" s="1024"/>
      <c r="AW160" s="1024"/>
      <c r="AX160" s="1024"/>
      <c r="AY160" s="1024"/>
      <c r="AZ160" s="1024"/>
      <c r="BA160" s="1024"/>
      <c r="BB160" s="1024"/>
      <c r="BC160" s="1024"/>
      <c r="BD160" s="1024"/>
      <c r="BE160" s="1024"/>
      <c r="BF160" s="1024"/>
      <c r="BG160" s="1024"/>
      <c r="BH160" s="1024"/>
      <c r="BI160" s="1024"/>
      <c r="BJ160" s="1024"/>
      <c r="BK160" s="1024"/>
      <c r="BL160" s="1024"/>
      <c r="BM160" s="1024"/>
      <c r="BN160" s="1024"/>
      <c r="BY160" s="1024"/>
      <c r="BZ160" s="1024"/>
      <c r="CA160" s="1024"/>
      <c r="CB160" s="1024"/>
      <c r="CC160" s="1024"/>
      <c r="CD160" s="1024"/>
      <c r="CE160" s="1024"/>
      <c r="CF160" s="1024"/>
      <c r="CG160" s="1024"/>
      <c r="CP160" s="1024"/>
    </row>
    <row r="161" spans="48:94">
      <c r="AV161" s="1024"/>
      <c r="AW161" s="1024"/>
      <c r="AX161" s="1024"/>
      <c r="AY161" s="1024"/>
      <c r="AZ161" s="1024"/>
      <c r="BA161" s="1024"/>
      <c r="BB161" s="1024"/>
      <c r="BC161" s="1024"/>
      <c r="BD161" s="1024"/>
      <c r="BE161" s="1024"/>
      <c r="BY161" s="1024"/>
      <c r="CP161" s="1024"/>
    </row>
    <row r="162" spans="48:94">
      <c r="AV162" s="1024"/>
      <c r="AW162" s="1024"/>
      <c r="AX162" s="1024"/>
      <c r="AY162" s="1024"/>
      <c r="AZ162" s="1024"/>
      <c r="BA162" s="1024"/>
      <c r="BB162" s="1024"/>
      <c r="BC162" s="1024"/>
      <c r="BD162" s="1024"/>
      <c r="BE162" s="1024"/>
      <c r="BY162" s="1024"/>
      <c r="CP162" s="1024"/>
    </row>
    <row r="163" spans="48:94">
      <c r="AV163" s="1024"/>
      <c r="AW163" s="1024"/>
      <c r="AX163" s="1024"/>
      <c r="AY163" s="1024"/>
      <c r="AZ163" s="1024"/>
      <c r="BA163" s="1024"/>
      <c r="BB163" s="1024"/>
      <c r="BC163" s="1024"/>
      <c r="BD163" s="1024"/>
      <c r="BE163" s="1024"/>
      <c r="BY163" s="1024"/>
      <c r="CP163" s="1024"/>
    </row>
    <row r="164" spans="48:94">
      <c r="AV164" s="1024"/>
      <c r="AW164" s="1024"/>
      <c r="AX164" s="1024"/>
      <c r="AY164" s="1024"/>
      <c r="AZ164" s="1024"/>
      <c r="BA164" s="1024"/>
      <c r="BB164" s="1024"/>
      <c r="BC164" s="1024"/>
      <c r="BD164" s="1024"/>
      <c r="BE164" s="1024"/>
      <c r="BY164" s="1024"/>
    </row>
    <row r="165" spans="48:94">
      <c r="AV165" s="1024"/>
      <c r="AW165" s="1024"/>
      <c r="AX165" s="1024"/>
      <c r="AY165" s="1024"/>
      <c r="AZ165" s="1024"/>
      <c r="BA165" s="1024"/>
      <c r="BB165" s="1024"/>
      <c r="BC165" s="1024"/>
      <c r="BD165" s="1024"/>
      <c r="BE165" s="1024"/>
      <c r="BY165" s="1024"/>
    </row>
    <row r="166" spans="48:94">
      <c r="AV166" s="1024"/>
      <c r="AW166" s="1024"/>
      <c r="AX166" s="1024"/>
      <c r="AY166" s="1024"/>
      <c r="AZ166" s="1024"/>
      <c r="BA166" s="1024"/>
      <c r="BB166" s="1024"/>
      <c r="BC166" s="1024"/>
      <c r="BD166" s="1024"/>
      <c r="BE166" s="1024"/>
      <c r="BY166" s="1024"/>
    </row>
    <row r="167" spans="48:94">
      <c r="AV167" s="1024"/>
      <c r="AW167" s="1024"/>
      <c r="AX167" s="1024"/>
      <c r="AY167" s="1024"/>
      <c r="AZ167" s="1024"/>
      <c r="BA167" s="1024"/>
      <c r="BB167" s="1024"/>
      <c r="BC167" s="1024"/>
      <c r="BD167" s="1024"/>
      <c r="BE167" s="1024"/>
      <c r="BY167" s="1024"/>
    </row>
    <row r="168" spans="48:94">
      <c r="AV168" s="1024"/>
      <c r="AW168" s="1024"/>
      <c r="AX168" s="1024"/>
      <c r="AY168" s="1024"/>
      <c r="AZ168" s="1024"/>
      <c r="BA168" s="1024"/>
      <c r="BB168" s="1024"/>
      <c r="BC168" s="1024"/>
      <c r="BD168" s="1024"/>
      <c r="BE168" s="1024"/>
      <c r="BY168" s="1024"/>
    </row>
    <row r="169" spans="48:94">
      <c r="AV169" s="1024"/>
      <c r="AW169" s="1024"/>
      <c r="AX169" s="1024"/>
      <c r="AY169" s="1024"/>
      <c r="AZ169" s="1024"/>
      <c r="BA169" s="1024"/>
      <c r="BB169" s="1024"/>
      <c r="BC169" s="1024"/>
      <c r="BD169" s="1024"/>
      <c r="BE169" s="1024"/>
      <c r="BY169" s="1024"/>
    </row>
    <row r="170" spans="48:94">
      <c r="AV170" s="1024"/>
      <c r="AW170" s="1024"/>
      <c r="AX170" s="1024"/>
      <c r="AY170" s="1024"/>
      <c r="AZ170" s="1024"/>
      <c r="BA170" s="1024"/>
      <c r="BB170" s="1024"/>
      <c r="BC170" s="1024"/>
      <c r="BD170" s="1024"/>
      <c r="BE170" s="1024"/>
      <c r="BY170" s="1024"/>
    </row>
    <row r="171" spans="48:94">
      <c r="AV171" s="1024"/>
      <c r="AW171" s="1024"/>
      <c r="AX171" s="1024"/>
      <c r="AY171" s="1024"/>
      <c r="AZ171" s="1024"/>
      <c r="BA171" s="1024"/>
      <c r="BB171" s="1024"/>
      <c r="BC171" s="1024"/>
      <c r="BD171" s="1024"/>
      <c r="BE171" s="1024"/>
      <c r="BY171" s="1024"/>
    </row>
    <row r="172" spans="48:94">
      <c r="AV172" s="1024"/>
      <c r="AW172" s="1024"/>
      <c r="AX172" s="1024"/>
      <c r="AY172" s="1024"/>
      <c r="AZ172" s="1024"/>
      <c r="BA172" s="1024"/>
      <c r="BB172" s="1024"/>
      <c r="BC172" s="1024"/>
      <c r="BD172" s="1024"/>
      <c r="BE172" s="1024"/>
      <c r="BY172" s="1024"/>
    </row>
    <row r="173" spans="48:94">
      <c r="AV173" s="1024"/>
      <c r="AW173" s="1024"/>
      <c r="AX173" s="1024"/>
      <c r="AY173" s="1024"/>
      <c r="AZ173" s="1024"/>
      <c r="BA173" s="1024"/>
      <c r="BB173" s="1024"/>
      <c r="BC173" s="1024"/>
      <c r="BD173" s="1024"/>
      <c r="BE173" s="1024"/>
      <c r="BY173" s="1024"/>
    </row>
    <row r="174" spans="48:94">
      <c r="AV174" s="1024"/>
      <c r="AW174" s="1024"/>
      <c r="AX174" s="1024"/>
      <c r="AY174" s="1024"/>
      <c r="AZ174" s="1024"/>
      <c r="BA174" s="1024"/>
      <c r="BB174" s="1024"/>
      <c r="BC174" s="1024"/>
      <c r="BD174" s="1024"/>
      <c r="BE174" s="1024"/>
      <c r="BY174" s="1024"/>
    </row>
    <row r="175" spans="48:94">
      <c r="AV175" s="1024"/>
      <c r="AW175" s="1024"/>
      <c r="AX175" s="1024"/>
      <c r="AY175" s="1024"/>
      <c r="AZ175" s="1024"/>
      <c r="BA175" s="1024"/>
      <c r="BB175" s="1024"/>
      <c r="BC175" s="1024"/>
      <c r="BD175" s="1024"/>
      <c r="BE175" s="1024"/>
      <c r="BY175" s="1024"/>
    </row>
    <row r="176" spans="48:94">
      <c r="AV176" s="1024"/>
      <c r="AW176" s="1024"/>
      <c r="AX176" s="1024"/>
      <c r="AY176" s="1024"/>
      <c r="AZ176" s="1024"/>
      <c r="BA176" s="1024"/>
      <c r="BB176" s="1024"/>
      <c r="BC176" s="1024"/>
      <c r="BD176" s="1024"/>
      <c r="BE176" s="1024"/>
      <c r="BY176" s="1024"/>
    </row>
    <row r="177" spans="48:77">
      <c r="AV177" s="1024"/>
      <c r="AW177" s="1024"/>
      <c r="AX177" s="1024"/>
      <c r="AY177" s="1024"/>
      <c r="AZ177" s="1024"/>
      <c r="BA177" s="1024"/>
      <c r="BB177" s="1024"/>
      <c r="BC177" s="1024"/>
      <c r="BD177" s="1024"/>
      <c r="BE177" s="1024"/>
      <c r="BY177" s="1024"/>
    </row>
    <row r="178" spans="48:77">
      <c r="AV178" s="1024"/>
      <c r="AW178" s="1024"/>
      <c r="AX178" s="1024"/>
      <c r="AY178" s="1024"/>
      <c r="AZ178" s="1024"/>
      <c r="BA178" s="1024"/>
      <c r="BB178" s="1024"/>
      <c r="BC178" s="1024"/>
      <c r="BD178" s="1024"/>
      <c r="BE178" s="1024"/>
      <c r="BY178" s="1024"/>
    </row>
    <row r="179" spans="48:77">
      <c r="AV179" s="1024"/>
      <c r="AW179" s="1024"/>
      <c r="AX179" s="1024"/>
      <c r="AY179" s="1024"/>
      <c r="AZ179" s="1024"/>
      <c r="BA179" s="1024"/>
      <c r="BB179" s="1024"/>
      <c r="BC179" s="1024"/>
      <c r="BD179" s="1024"/>
      <c r="BE179" s="1024"/>
      <c r="BY179" s="1024"/>
    </row>
    <row r="180" spans="48:77">
      <c r="AV180" s="1024"/>
      <c r="AW180" s="1024"/>
      <c r="AX180" s="1024"/>
      <c r="AY180" s="1024"/>
      <c r="AZ180" s="1024"/>
      <c r="BA180" s="1024"/>
      <c r="BB180" s="1024"/>
      <c r="BC180" s="1024"/>
      <c r="BD180" s="1024"/>
      <c r="BE180" s="1024"/>
    </row>
    <row r="181" spans="48:77">
      <c r="AV181" s="1024"/>
      <c r="BE181" s="1024"/>
    </row>
    <row r="182" spans="48:77">
      <c r="AV182" s="1024"/>
      <c r="BE182" s="1024"/>
    </row>
    <row r="183" spans="48:77">
      <c r="AV183" s="1024"/>
      <c r="BE183" s="1024"/>
    </row>
    <row r="184" spans="48:77">
      <c r="AV184" s="1024"/>
      <c r="BE184" s="1024"/>
    </row>
    <row r="185" spans="48:77">
      <c r="AV185" s="1024"/>
      <c r="BE185" s="1024"/>
    </row>
    <row r="186" spans="48:77">
      <c r="AV186" s="1024"/>
      <c r="BE186" s="1024"/>
    </row>
    <row r="187" spans="48:77">
      <c r="AV187" s="1024"/>
      <c r="BE187" s="1024"/>
    </row>
    <row r="188" spans="48:77">
      <c r="BE188" s="1024"/>
    </row>
    <row r="189" spans="48:77">
      <c r="BE189" s="1024"/>
    </row>
  </sheetData>
  <mergeCells count="273">
    <mergeCell ref="BV44:BW44"/>
    <mergeCell ref="BP44:BS44"/>
    <mergeCell ref="BT44:BU44"/>
    <mergeCell ref="BP43:BS43"/>
    <mergeCell ref="BT43:BU43"/>
    <mergeCell ref="BU22:BW22"/>
    <mergeCell ref="BU21:BW21"/>
    <mergeCell ref="BP23:BT23"/>
    <mergeCell ref="BU23:BW23"/>
    <mergeCell ref="BV36:BW36"/>
    <mergeCell ref="BP40:BS40"/>
    <mergeCell ref="BP39:BS39"/>
    <mergeCell ref="BV43:BW43"/>
    <mergeCell ref="BV41:BW41"/>
    <mergeCell ref="BT37:BU37"/>
    <mergeCell ref="BV37:BW37"/>
    <mergeCell ref="BP42:BS42"/>
    <mergeCell ref="BT38:BU38"/>
    <mergeCell ref="BT41:BU41"/>
    <mergeCell ref="BP33:BS35"/>
    <mergeCell ref="BT39:BU39"/>
    <mergeCell ref="AW5:BA5"/>
    <mergeCell ref="BB5:BD5"/>
    <mergeCell ref="BP29:BT29"/>
    <mergeCell ref="BU29:BW29"/>
    <mergeCell ref="BU28:BW28"/>
    <mergeCell ref="BP28:BT28"/>
    <mergeCell ref="AW8:BA8"/>
    <mergeCell ref="BB8:BD8"/>
    <mergeCell ref="AW6:BA6"/>
    <mergeCell ref="BB6:BD6"/>
    <mergeCell ref="AW7:BA7"/>
    <mergeCell ref="BB7:BD7"/>
    <mergeCell ref="BP8:BT8"/>
    <mergeCell ref="BU19:BW19"/>
    <mergeCell ref="BP9:BT9"/>
    <mergeCell ref="BP10:BT10"/>
    <mergeCell ref="BU9:BW9"/>
    <mergeCell ref="BU10:BW10"/>
    <mergeCell ref="BP27:BT27"/>
    <mergeCell ref="BU27:BW27"/>
    <mergeCell ref="BP6:BT7"/>
    <mergeCell ref="BU6:BW7"/>
    <mergeCell ref="BU8:BW8"/>
    <mergeCell ref="BU24:BW24"/>
    <mergeCell ref="BG30:BJ30"/>
    <mergeCell ref="BK30:BL30"/>
    <mergeCell ref="BM30:BN30"/>
    <mergeCell ref="BG31:BJ31"/>
    <mergeCell ref="BK31:BL31"/>
    <mergeCell ref="BV38:BW38"/>
    <mergeCell ref="BP30:BT30"/>
    <mergeCell ref="BU30:BW30"/>
    <mergeCell ref="BV42:BW42"/>
    <mergeCell ref="BP41:BS41"/>
    <mergeCell ref="BV39:BW39"/>
    <mergeCell ref="BG34:BJ34"/>
    <mergeCell ref="BK34:BL34"/>
    <mergeCell ref="BM34:BN34"/>
    <mergeCell ref="BG33:BJ33"/>
    <mergeCell ref="BK33:BL33"/>
    <mergeCell ref="BM33:BN33"/>
    <mergeCell ref="BG32:BJ32"/>
    <mergeCell ref="BK32:BL32"/>
    <mergeCell ref="BT33:BU35"/>
    <mergeCell ref="BV33:BW35"/>
    <mergeCell ref="BU11:BW11"/>
    <mergeCell ref="BU16:BW16"/>
    <mergeCell ref="BU17:BW17"/>
    <mergeCell ref="BT40:BU40"/>
    <mergeCell ref="BV40:BW40"/>
    <mergeCell ref="BP38:BS38"/>
    <mergeCell ref="BT42:BU42"/>
    <mergeCell ref="BP37:BS37"/>
    <mergeCell ref="BP14:BT14"/>
    <mergeCell ref="BU14:BW14"/>
    <mergeCell ref="BP13:BT13"/>
    <mergeCell ref="BU13:BW13"/>
    <mergeCell ref="BP15:BT15"/>
    <mergeCell ref="BU15:BW15"/>
    <mergeCell ref="BP12:BT12"/>
    <mergeCell ref="BU12:BW12"/>
    <mergeCell ref="BU26:BW26"/>
    <mergeCell ref="BU25:BW25"/>
    <mergeCell ref="BP31:BT31"/>
    <mergeCell ref="BU31:BW31"/>
    <mergeCell ref="BT36:BU36"/>
    <mergeCell ref="BP36:BS36"/>
    <mergeCell ref="BU20:BW20"/>
    <mergeCell ref="AD24:AH24"/>
    <mergeCell ref="AI24:AK24"/>
    <mergeCell ref="AN24:AR24"/>
    <mergeCell ref="AS24:AU24"/>
    <mergeCell ref="AD23:AH23"/>
    <mergeCell ref="AI23:AK23"/>
    <mergeCell ref="AN23:AR23"/>
    <mergeCell ref="AS23:AU23"/>
    <mergeCell ref="AW23:BA23"/>
    <mergeCell ref="AD18:AH18"/>
    <mergeCell ref="AD19:AH19"/>
    <mergeCell ref="AW20:BA20"/>
    <mergeCell ref="BB20:BD20"/>
    <mergeCell ref="AD20:AH20"/>
    <mergeCell ref="AI20:AK20"/>
    <mergeCell ref="AN20:AR20"/>
    <mergeCell ref="AS20:AU20"/>
    <mergeCell ref="BP20:BT20"/>
    <mergeCell ref="AI19:AK19"/>
    <mergeCell ref="AN19:AR19"/>
    <mergeCell ref="AS19:AU19"/>
    <mergeCell ref="BP19:BT19"/>
    <mergeCell ref="AI18:AK18"/>
    <mergeCell ref="AW19:BA19"/>
    <mergeCell ref="BB19:BD19"/>
    <mergeCell ref="AD17:AH17"/>
    <mergeCell ref="AI17:AK17"/>
    <mergeCell ref="AD16:AH16"/>
    <mergeCell ref="AI16:AK16"/>
    <mergeCell ref="BP11:BT11"/>
    <mergeCell ref="AD28:AH28"/>
    <mergeCell ref="AI28:AK28"/>
    <mergeCell ref="AN28:AR28"/>
    <mergeCell ref="AS28:AU28"/>
    <mergeCell ref="BB23:BD23"/>
    <mergeCell ref="AW21:BA21"/>
    <mergeCell ref="AD27:AH27"/>
    <mergeCell ref="AI27:AK27"/>
    <mergeCell ref="AN27:AR27"/>
    <mergeCell ref="AS27:AU27"/>
    <mergeCell ref="AD26:AH26"/>
    <mergeCell ref="AI26:AK26"/>
    <mergeCell ref="AN26:AR26"/>
    <mergeCell ref="AS26:AU26"/>
    <mergeCell ref="AN22:AR22"/>
    <mergeCell ref="AS22:AU22"/>
    <mergeCell ref="AI21:AK21"/>
    <mergeCell ref="BP16:BT16"/>
    <mergeCell ref="BP17:BT17"/>
    <mergeCell ref="AD32:AH32"/>
    <mergeCell ref="AI32:AK32"/>
    <mergeCell ref="AN32:AR32"/>
    <mergeCell ref="AS32:AU32"/>
    <mergeCell ref="BG35:BJ35"/>
    <mergeCell ref="BK35:BL35"/>
    <mergeCell ref="BP18:BT18"/>
    <mergeCell ref="BU18:BW18"/>
    <mergeCell ref="AD31:AH31"/>
    <mergeCell ref="AI31:AK31"/>
    <mergeCell ref="AN31:AR31"/>
    <mergeCell ref="AS31:AU31"/>
    <mergeCell ref="AD30:AH30"/>
    <mergeCell ref="BM35:BN35"/>
    <mergeCell ref="AI30:AK30"/>
    <mergeCell ref="AN30:AR30"/>
    <mergeCell ref="AS30:AU30"/>
    <mergeCell ref="AD29:AH29"/>
    <mergeCell ref="AI29:AK29"/>
    <mergeCell ref="AN29:AR29"/>
    <mergeCell ref="AN21:AR21"/>
    <mergeCell ref="AS21:AU21"/>
    <mergeCell ref="AW22:BA22"/>
    <mergeCell ref="BB22:BD22"/>
    <mergeCell ref="AW37:BA37"/>
    <mergeCell ref="BB37:BD37"/>
    <mergeCell ref="AD34:AH34"/>
    <mergeCell ref="AI34:AK34"/>
    <mergeCell ref="AN34:AR34"/>
    <mergeCell ref="AS34:AU34"/>
    <mergeCell ref="AW35:BA35"/>
    <mergeCell ref="BB35:BD35"/>
    <mergeCell ref="AW36:BA36"/>
    <mergeCell ref="BB36:BD36"/>
    <mergeCell ref="AD35:AH35"/>
    <mergeCell ref="AI35:AK35"/>
    <mergeCell ref="AN35:AR35"/>
    <mergeCell ref="AS35:AU35"/>
    <mergeCell ref="AS29:AU29"/>
    <mergeCell ref="BB21:BD21"/>
    <mergeCell ref="BK28:BL28"/>
    <mergeCell ref="BM28:BN28"/>
    <mergeCell ref="BK27:BL27"/>
    <mergeCell ref="BM27:BN27"/>
    <mergeCell ref="BP24:BT24"/>
    <mergeCell ref="BP25:BT25"/>
    <mergeCell ref="BP22:BT22"/>
    <mergeCell ref="BP21:BT21"/>
    <mergeCell ref="BK26:BN26"/>
    <mergeCell ref="BP26:BT26"/>
    <mergeCell ref="BG29:BJ29"/>
    <mergeCell ref="BK29:BL29"/>
    <mergeCell ref="AD38:AH38"/>
    <mergeCell ref="AI38:AK38"/>
    <mergeCell ref="AN38:AR38"/>
    <mergeCell ref="AS38:AU38"/>
    <mergeCell ref="AD36:AH36"/>
    <mergeCell ref="AI36:AK36"/>
    <mergeCell ref="AN36:AR36"/>
    <mergeCell ref="AS36:AU36"/>
    <mergeCell ref="AI37:AK37"/>
    <mergeCell ref="AN37:AR37"/>
    <mergeCell ref="AS37:AU37"/>
    <mergeCell ref="CE18:CG18"/>
    <mergeCell ref="AD37:AH37"/>
    <mergeCell ref="AI42:AK42"/>
    <mergeCell ref="AN42:AR42"/>
    <mergeCell ref="AS42:AU42"/>
    <mergeCell ref="BZ22:CE22"/>
    <mergeCell ref="AD41:AH41"/>
    <mergeCell ref="AI41:AK41"/>
    <mergeCell ref="AN41:AR41"/>
    <mergeCell ref="AS41:AU41"/>
    <mergeCell ref="BZ23:CE23"/>
    <mergeCell ref="AD39:AH39"/>
    <mergeCell ref="BZ28:CE28"/>
    <mergeCell ref="BZ24:CE24"/>
    <mergeCell ref="BZ25:CE25"/>
    <mergeCell ref="BZ20:CE20"/>
    <mergeCell ref="BZ21:CE21"/>
    <mergeCell ref="AD42:AH42"/>
    <mergeCell ref="BM29:BN29"/>
    <mergeCell ref="AD40:AH40"/>
    <mergeCell ref="AI40:AK40"/>
    <mergeCell ref="AN40:AR40"/>
    <mergeCell ref="AS40:AU40"/>
    <mergeCell ref="BM32:BN32"/>
    <mergeCell ref="AD47:AH47"/>
    <mergeCell ref="AI47:AK47"/>
    <mergeCell ref="BZ26:CE26"/>
    <mergeCell ref="AD45:AH45"/>
    <mergeCell ref="AI45:AK45"/>
    <mergeCell ref="AN45:AR45"/>
    <mergeCell ref="AS45:AU45"/>
    <mergeCell ref="BZ27:CE27"/>
    <mergeCell ref="AD44:AH44"/>
    <mergeCell ref="AI44:AK44"/>
    <mergeCell ref="AN44:AR44"/>
    <mergeCell ref="AS44:AU44"/>
    <mergeCell ref="AN46:AR46"/>
    <mergeCell ref="AS46:AU46"/>
    <mergeCell ref="AD43:AH43"/>
    <mergeCell ref="AI43:AK43"/>
    <mergeCell ref="AN43:AR43"/>
    <mergeCell ref="AS43:AU43"/>
    <mergeCell ref="BM31:BN31"/>
    <mergeCell ref="AW38:BA38"/>
    <mergeCell ref="BB38:BD38"/>
    <mergeCell ref="AI39:AK39"/>
    <mergeCell ref="AN39:AR39"/>
    <mergeCell ref="AS39:AU39"/>
    <mergeCell ref="AD48:AH48"/>
    <mergeCell ref="AI48:AK48"/>
    <mergeCell ref="AD49:AH49"/>
    <mergeCell ref="AI49:AK49"/>
    <mergeCell ref="AW9:BA9"/>
    <mergeCell ref="BB9:BD9"/>
    <mergeCell ref="AN47:AR47"/>
    <mergeCell ref="AS47:AU47"/>
    <mergeCell ref="AN48:AR48"/>
    <mergeCell ref="AS48:AU48"/>
    <mergeCell ref="AN49:AR49"/>
    <mergeCell ref="AS49:AU49"/>
    <mergeCell ref="AD46:AH46"/>
    <mergeCell ref="AI46:AK46"/>
    <mergeCell ref="AD33:AH33"/>
    <mergeCell ref="AI33:AK33"/>
    <mergeCell ref="AN33:AR33"/>
    <mergeCell ref="AS33:AU33"/>
    <mergeCell ref="AD25:AH25"/>
    <mergeCell ref="AI25:AK25"/>
    <mergeCell ref="AN25:AR25"/>
    <mergeCell ref="AS25:AU25"/>
    <mergeCell ref="AD22:AH22"/>
    <mergeCell ref="AI22:AK22"/>
  </mergeCells>
  <pageMargins left="0.5" right="0.5" top="0.75" bottom="0.75" header="0.3" footer="0.3"/>
  <pageSetup scale="72" firstPageNumber="20" orientation="landscape" useFirstPageNumber="1"/>
  <headerFooter scaleWithDoc="0">
    <oddHeader>&amp;C&amp;"Arial,Bold"&amp;11
&amp;10NOTES TO THE COMPTROLLER'S 2015 ANNUAL REPORT TO THE LEGISLATURE ON THE STATE FUNDS - CASH BASIS OF ACCOUNTING</oddHeader>
    <oddFooter>&amp;R&amp;8&amp;P</oddFooter>
  </headerFooter>
  <colBreaks count="3" manualBreakCount="3">
    <brk id="19" min="1" max="48" man="1"/>
    <brk id="38" min="1" max="48" man="1"/>
    <brk id="57" min="1" max="48" man="1"/>
  </col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G68"/>
  <sheetViews>
    <sheetView showGridLines="0" showOutlineSymbols="0" zoomScale="80" zoomScaleNormal="80" zoomScaleSheetLayoutView="100" zoomScalePageLayoutView="80" workbookViewId="0"/>
  </sheetViews>
  <sheetFormatPr baseColWidth="10" defaultColWidth="9.5703125" defaultRowHeight="12" x14ac:dyDescent="0"/>
  <cols>
    <col min="1" max="1" width="2.42578125" style="851" customWidth="1"/>
    <col min="2" max="2" width="1.5703125" style="851" customWidth="1"/>
    <col min="3" max="3" width="16.5703125" style="851" customWidth="1"/>
    <col min="4" max="4" width="1.5703125" style="851" customWidth="1"/>
    <col min="5" max="5" width="2.140625" style="851" customWidth="1"/>
    <col min="6" max="6" width="9.140625" style="851" customWidth="1"/>
    <col min="7" max="7" width="2.140625" style="851" customWidth="1"/>
    <col min="8" max="8" width="8.85546875" style="851" customWidth="1"/>
    <col min="9" max="9" width="2.140625" style="851" customWidth="1"/>
    <col min="10" max="10" width="9.85546875" style="851" customWidth="1"/>
    <col min="11" max="11" width="1.5703125" style="851" customWidth="1"/>
    <col min="12" max="12" width="9.140625" style="851" customWidth="1"/>
    <col min="13" max="13" width="2.140625" style="851" customWidth="1"/>
    <col min="14" max="14" width="10.140625" style="851" customWidth="1"/>
    <col min="15" max="15" width="2.140625" style="851" customWidth="1"/>
    <col min="16" max="16" width="10.140625" style="851" customWidth="1"/>
    <col min="17" max="17" width="2.140625" style="851" customWidth="1"/>
    <col min="18" max="18" width="11.5703125" style="851" bestFit="1" customWidth="1"/>
    <col min="19" max="19" width="2.140625" style="851" customWidth="1"/>
    <col min="20" max="20" width="9.42578125" style="851" customWidth="1"/>
    <col min="21" max="21" width="2.140625" style="851" customWidth="1"/>
    <col min="22" max="22" width="12" style="851" bestFit="1" customWidth="1"/>
    <col min="23" max="23" width="2.140625" style="851" customWidth="1"/>
    <col min="24" max="24" width="10" style="851" customWidth="1"/>
    <col min="25" max="25" width="2.140625" style="851" customWidth="1"/>
    <col min="26" max="26" width="9.5703125" style="851" customWidth="1"/>
    <col min="27" max="27" width="2.140625" style="851" customWidth="1"/>
    <col min="28" max="28" width="10.85546875" style="851" customWidth="1"/>
    <col min="29" max="30" width="1.85546875" style="851" customWidth="1"/>
    <col min="31" max="31" width="10.5703125" style="851" customWidth="1"/>
    <col min="32" max="32" width="2.5703125" style="851" customWidth="1"/>
    <col min="33" max="16384" width="9.5703125" style="851"/>
  </cols>
  <sheetData>
    <row r="1" spans="1:32" ht="15">
      <c r="A1" s="776" t="s">
        <v>936</v>
      </c>
    </row>
    <row r="3" spans="1:32" ht="18">
      <c r="A3" s="1041" t="s">
        <v>1358</v>
      </c>
      <c r="B3" s="850"/>
      <c r="N3" s="852"/>
      <c r="Q3" s="853"/>
      <c r="R3" s="854"/>
      <c r="S3" s="855"/>
      <c r="T3" s="855"/>
      <c r="U3" s="855"/>
      <c r="V3" s="855"/>
      <c r="W3" s="855"/>
      <c r="X3" s="855"/>
      <c r="Y3" s="855"/>
      <c r="Z3" s="852"/>
      <c r="AA3" s="852"/>
      <c r="AF3" s="856"/>
    </row>
    <row r="4" spans="1:32" ht="16.5" customHeight="1">
      <c r="A4" s="857"/>
      <c r="B4" s="858"/>
      <c r="N4" s="852"/>
      <c r="Q4" s="853"/>
      <c r="R4" s="854"/>
      <c r="S4" s="855"/>
      <c r="T4" s="855"/>
      <c r="U4" s="855"/>
      <c r="V4" s="855"/>
      <c r="W4" s="855"/>
      <c r="X4" s="855"/>
      <c r="Y4" s="855"/>
      <c r="Z4" s="852"/>
      <c r="AA4" s="852"/>
      <c r="AF4" s="856"/>
    </row>
    <row r="5" spans="1:32" ht="13" customHeight="1">
      <c r="N5" s="852"/>
      <c r="O5" s="852"/>
      <c r="P5" s="852"/>
      <c r="Q5" s="852"/>
      <c r="R5" s="852"/>
      <c r="S5" s="852"/>
      <c r="T5" s="852"/>
      <c r="U5" s="852"/>
      <c r="V5" s="852"/>
      <c r="W5" s="852"/>
      <c r="X5" s="852"/>
      <c r="Y5" s="852"/>
      <c r="Z5" s="852"/>
      <c r="AA5" s="852"/>
      <c r="AB5" s="859"/>
      <c r="AC5" s="859"/>
      <c r="AD5" s="859"/>
      <c r="AF5" s="856"/>
    </row>
    <row r="6" spans="1:32" ht="16" customHeight="1">
      <c r="B6" s="860" t="s">
        <v>1364</v>
      </c>
      <c r="C6" s="861"/>
      <c r="D6" s="862"/>
      <c r="E6" s="862"/>
      <c r="F6" s="862"/>
      <c r="G6" s="862"/>
      <c r="H6" s="862"/>
      <c r="I6" s="862"/>
      <c r="J6" s="862"/>
      <c r="K6" s="862"/>
      <c r="L6" s="863"/>
      <c r="M6" s="863"/>
      <c r="N6" s="863"/>
      <c r="O6" s="863"/>
      <c r="P6" s="863"/>
      <c r="Q6" s="863"/>
      <c r="R6" s="863"/>
      <c r="S6" s="863"/>
      <c r="T6" s="863"/>
      <c r="U6" s="863"/>
      <c r="V6" s="863"/>
      <c r="W6" s="852"/>
      <c r="X6" s="852"/>
      <c r="Y6" s="852"/>
      <c r="Z6" s="852"/>
      <c r="AA6" s="852"/>
      <c r="AB6" s="859"/>
      <c r="AC6" s="859"/>
      <c r="AD6" s="859"/>
      <c r="AF6" s="856"/>
    </row>
    <row r="7" spans="1:32" ht="10" customHeight="1">
      <c r="A7" s="852"/>
      <c r="B7" s="863"/>
      <c r="C7" s="863"/>
      <c r="D7" s="863"/>
      <c r="E7" s="863"/>
      <c r="F7" s="863"/>
      <c r="G7" s="863"/>
      <c r="H7" s="863"/>
      <c r="I7" s="863"/>
      <c r="J7" s="863"/>
      <c r="K7" s="863"/>
      <c r="L7" s="863"/>
      <c r="M7" s="863"/>
      <c r="N7" s="863"/>
      <c r="O7" s="863"/>
      <c r="P7" s="863"/>
      <c r="Q7" s="863"/>
      <c r="R7" s="863"/>
      <c r="S7" s="863"/>
      <c r="T7" s="863"/>
      <c r="U7" s="863"/>
      <c r="V7" s="863"/>
      <c r="W7" s="852"/>
      <c r="X7" s="852"/>
      <c r="Y7" s="852"/>
      <c r="Z7" s="852"/>
      <c r="AA7" s="852"/>
      <c r="AB7" s="859"/>
      <c r="AC7" s="859"/>
      <c r="AD7" s="859"/>
      <c r="AF7" s="856"/>
    </row>
    <row r="8" spans="1:32" ht="16" customHeight="1">
      <c r="A8" s="858"/>
      <c r="B8" s="861"/>
      <c r="C8" s="1200" t="s">
        <v>1226</v>
      </c>
      <c r="D8" s="1201"/>
      <c r="E8" s="1201"/>
      <c r="F8" s="1201"/>
      <c r="G8" s="1201"/>
      <c r="H8" s="1201"/>
      <c r="I8" s="1201"/>
      <c r="J8" s="1201"/>
      <c r="K8" s="1201"/>
      <c r="L8" s="1201"/>
      <c r="M8" s="1201"/>
      <c r="N8" s="1201"/>
      <c r="O8" s="1201"/>
      <c r="P8" s="1201"/>
      <c r="Q8" s="1201"/>
      <c r="R8" s="1201"/>
      <c r="S8" s="1201"/>
      <c r="T8" s="1201"/>
      <c r="U8" s="1201"/>
      <c r="V8" s="1201"/>
      <c r="AB8" s="859"/>
      <c r="AC8" s="859"/>
      <c r="AD8" s="859"/>
      <c r="AF8" s="856"/>
    </row>
    <row r="9" spans="1:32" ht="16" customHeight="1">
      <c r="A9" s="858"/>
      <c r="B9" s="861"/>
      <c r="C9" s="1201"/>
      <c r="D9" s="1201"/>
      <c r="E9" s="1201"/>
      <c r="F9" s="1201"/>
      <c r="G9" s="1201"/>
      <c r="H9" s="1201"/>
      <c r="I9" s="1201"/>
      <c r="J9" s="1201"/>
      <c r="K9" s="1201"/>
      <c r="L9" s="1201"/>
      <c r="M9" s="1201"/>
      <c r="N9" s="1201"/>
      <c r="O9" s="1201"/>
      <c r="P9" s="1201"/>
      <c r="Q9" s="1201"/>
      <c r="R9" s="1201"/>
      <c r="S9" s="1201"/>
      <c r="T9" s="1201"/>
      <c r="U9" s="1201"/>
      <c r="V9" s="1201"/>
      <c r="AF9" s="856"/>
    </row>
    <row r="10" spans="1:32" ht="16" customHeight="1">
      <c r="A10" s="858"/>
      <c r="B10" s="861"/>
      <c r="C10" s="1201"/>
      <c r="D10" s="1201"/>
      <c r="E10" s="1201"/>
      <c r="F10" s="1201"/>
      <c r="G10" s="1201"/>
      <c r="H10" s="1201"/>
      <c r="I10" s="1201"/>
      <c r="J10" s="1201"/>
      <c r="K10" s="1201"/>
      <c r="L10" s="1201"/>
      <c r="M10" s="1201"/>
      <c r="N10" s="1201"/>
      <c r="O10" s="1201"/>
      <c r="P10" s="1201"/>
      <c r="Q10" s="1201"/>
      <c r="R10" s="1201"/>
      <c r="S10" s="1201"/>
      <c r="T10" s="1201"/>
      <c r="U10" s="1201"/>
      <c r="V10" s="1201"/>
      <c r="AF10" s="856"/>
    </row>
    <row r="11" spans="1:32" ht="7" customHeight="1">
      <c r="A11" s="858"/>
      <c r="B11" s="861"/>
      <c r="C11" s="861"/>
      <c r="D11" s="861"/>
      <c r="E11" s="861"/>
      <c r="F11" s="861"/>
      <c r="G11" s="861"/>
      <c r="H11" s="861"/>
      <c r="I11" s="861"/>
      <c r="J11" s="861"/>
      <c r="K11" s="864"/>
      <c r="L11" s="864"/>
      <c r="M11" s="864"/>
      <c r="N11" s="864"/>
      <c r="O11" s="864"/>
      <c r="P11" s="864"/>
      <c r="Q11" s="864"/>
      <c r="R11" s="864"/>
      <c r="S11" s="864"/>
      <c r="T11" s="864"/>
      <c r="U11" s="864"/>
      <c r="V11" s="864"/>
      <c r="AF11" s="856"/>
    </row>
    <row r="12" spans="1:32" ht="16" customHeight="1">
      <c r="A12" s="858"/>
      <c r="B12" s="861"/>
      <c r="C12" s="1200" t="s">
        <v>1025</v>
      </c>
      <c r="D12" s="1202"/>
      <c r="E12" s="1202"/>
      <c r="F12" s="1202"/>
      <c r="G12" s="1202"/>
      <c r="H12" s="1202"/>
      <c r="I12" s="1202"/>
      <c r="J12" s="1202"/>
      <c r="K12" s="1202"/>
      <c r="L12" s="1202"/>
      <c r="M12" s="1202"/>
      <c r="N12" s="1202"/>
      <c r="O12" s="1202"/>
      <c r="P12" s="1202"/>
      <c r="Q12" s="1202"/>
      <c r="R12" s="1202"/>
      <c r="S12" s="1202"/>
      <c r="T12" s="1202"/>
      <c r="U12" s="1202"/>
      <c r="V12" s="1202"/>
      <c r="AE12" s="378"/>
      <c r="AF12" s="856"/>
    </row>
    <row r="13" spans="1:32" ht="16" customHeight="1">
      <c r="A13" s="858"/>
      <c r="B13" s="861"/>
      <c r="C13" s="1202"/>
      <c r="D13" s="1202"/>
      <c r="E13" s="1202"/>
      <c r="F13" s="1202"/>
      <c r="G13" s="1202"/>
      <c r="H13" s="1202"/>
      <c r="I13" s="1202"/>
      <c r="J13" s="1202"/>
      <c r="K13" s="1202"/>
      <c r="L13" s="1202"/>
      <c r="M13" s="1202"/>
      <c r="N13" s="1202"/>
      <c r="O13" s="1202"/>
      <c r="P13" s="1202"/>
      <c r="Q13" s="1202"/>
      <c r="R13" s="1202"/>
      <c r="S13" s="1202"/>
      <c r="T13" s="1202"/>
      <c r="U13" s="1202"/>
      <c r="V13" s="1202"/>
      <c r="AF13" s="856"/>
    </row>
    <row r="14" spans="1:32" ht="7" customHeight="1">
      <c r="A14" s="858"/>
      <c r="B14" s="861"/>
      <c r="C14" s="861"/>
      <c r="D14" s="861"/>
      <c r="E14" s="861"/>
      <c r="F14" s="861"/>
      <c r="G14" s="861"/>
      <c r="H14" s="861"/>
      <c r="I14" s="861"/>
      <c r="J14" s="861"/>
      <c r="K14" s="864"/>
      <c r="L14" s="864"/>
      <c r="M14" s="864"/>
      <c r="N14" s="864"/>
      <c r="O14" s="864"/>
      <c r="P14" s="864"/>
      <c r="Q14" s="864"/>
      <c r="R14" s="864"/>
      <c r="S14" s="864"/>
      <c r="T14" s="864"/>
      <c r="U14" s="864"/>
      <c r="V14" s="864"/>
      <c r="AF14" s="856"/>
    </row>
    <row r="15" spans="1:32" ht="16" customHeight="1">
      <c r="A15" s="858"/>
      <c r="B15" s="861"/>
      <c r="C15" s="865" t="s">
        <v>1322</v>
      </c>
      <c r="D15" s="861"/>
      <c r="E15" s="861"/>
      <c r="F15" s="861"/>
      <c r="G15" s="861"/>
      <c r="H15" s="861"/>
      <c r="I15" s="861"/>
      <c r="J15" s="861"/>
      <c r="K15" s="864"/>
      <c r="L15" s="864"/>
      <c r="M15" s="864"/>
      <c r="N15" s="864"/>
      <c r="O15" s="864"/>
      <c r="P15" s="864"/>
      <c r="Q15" s="864"/>
      <c r="R15" s="864"/>
      <c r="S15" s="864"/>
      <c r="T15" s="864"/>
      <c r="U15" s="864"/>
      <c r="V15" s="864"/>
      <c r="AF15" s="856"/>
    </row>
    <row r="16" spans="1:32" ht="16" customHeight="1">
      <c r="AF16" s="856"/>
    </row>
    <row r="17" spans="1:59" ht="18" customHeight="1">
      <c r="A17" s="858"/>
      <c r="B17" s="858"/>
      <c r="C17" s="1103" t="s">
        <v>1321</v>
      </c>
      <c r="D17"/>
      <c r="E17"/>
      <c r="F17"/>
      <c r="G17"/>
      <c r="H17"/>
      <c r="I17"/>
      <c r="J17"/>
      <c r="K17"/>
      <c r="L17"/>
      <c r="M17"/>
      <c r="N17"/>
      <c r="O17"/>
      <c r="P17"/>
      <c r="Q17"/>
      <c r="R17"/>
      <c r="S17"/>
      <c r="T17"/>
      <c r="U17"/>
      <c r="V17"/>
      <c r="W17"/>
      <c r="X17"/>
      <c r="Y17"/>
      <c r="Z17"/>
      <c r="AA17"/>
      <c r="AB17"/>
      <c r="AC17"/>
      <c r="AE17" s="869"/>
      <c r="AF17" s="852"/>
    </row>
    <row r="18" spans="1:59" ht="18" customHeight="1">
      <c r="A18" s="858"/>
      <c r="B18" s="858"/>
      <c r="C18" s="1104"/>
      <c r="D18"/>
      <c r="E18"/>
      <c r="F18" s="1106">
        <v>2015</v>
      </c>
      <c r="G18" s="1104"/>
      <c r="H18" s="1104"/>
      <c r="I18" s="1104"/>
      <c r="J18" s="1104"/>
      <c r="K18" s="1104"/>
      <c r="L18" s="1104"/>
      <c r="M18" s="1104"/>
      <c r="N18" s="1104"/>
      <c r="O18" s="1104"/>
      <c r="P18" s="1104"/>
      <c r="Q18" s="1104"/>
      <c r="R18" s="1104"/>
      <c r="S18" s="1104"/>
      <c r="T18" s="1104"/>
      <c r="U18" s="1104"/>
      <c r="V18" s="1104"/>
      <c r="W18" s="1104"/>
      <c r="X18" s="1106">
        <v>2016</v>
      </c>
      <c r="Y18" s="1104"/>
      <c r="Z18" s="1104"/>
      <c r="AA18" s="1104"/>
      <c r="AB18" s="1104"/>
      <c r="AC18"/>
      <c r="AE18" s="872" t="s">
        <v>1027</v>
      </c>
      <c r="AF18" s="852"/>
    </row>
    <row r="19" spans="1:59" ht="14" customHeight="1">
      <c r="A19" s="858"/>
      <c r="B19" s="858"/>
      <c r="C19" s="1104"/>
      <c r="D19"/>
      <c r="E19"/>
      <c r="F19" s="1107" t="s">
        <v>1028</v>
      </c>
      <c r="G19" s="1106"/>
      <c r="H19" s="1107" t="s">
        <v>1029</v>
      </c>
      <c r="I19" s="1106"/>
      <c r="J19" s="1107" t="s">
        <v>1030</v>
      </c>
      <c r="K19" s="1106"/>
      <c r="L19" s="1107" t="s">
        <v>1031</v>
      </c>
      <c r="M19" s="1106"/>
      <c r="N19" s="1107" t="s">
        <v>1032</v>
      </c>
      <c r="O19" s="1106"/>
      <c r="P19" s="1107" t="s">
        <v>1033</v>
      </c>
      <c r="Q19" s="1106"/>
      <c r="R19" s="1107" t="s">
        <v>1034</v>
      </c>
      <c r="S19" s="1106"/>
      <c r="T19" s="1107" t="s">
        <v>1035</v>
      </c>
      <c r="U19" s="1106"/>
      <c r="V19" s="1107" t="s">
        <v>1036</v>
      </c>
      <c r="W19" s="1106"/>
      <c r="X19" s="1107" t="s">
        <v>1037</v>
      </c>
      <c r="Y19" s="1106"/>
      <c r="Z19" s="1107" t="s">
        <v>1038</v>
      </c>
      <c r="AA19" s="1106"/>
      <c r="AB19" s="1107" t="s">
        <v>1039</v>
      </c>
      <c r="AC19"/>
      <c r="AD19" s="874"/>
      <c r="AE19" s="873" t="s">
        <v>1040</v>
      </c>
      <c r="AF19" s="852"/>
    </row>
    <row r="20" spans="1:59" s="859" customFormat="1" ht="18" customHeight="1">
      <c r="A20" s="853"/>
      <c r="B20" s="853"/>
      <c r="C20" s="1105" t="s">
        <v>1041</v>
      </c>
      <c r="D20"/>
      <c r="E20"/>
      <c r="F20" s="1125">
        <v>0</v>
      </c>
      <c r="G20"/>
      <c r="H20" s="875">
        <f>F33</f>
        <v>2103</v>
      </c>
      <c r="I20"/>
      <c r="J20" s="875">
        <f>SUM(H33)</f>
        <v>202092</v>
      </c>
      <c r="K20"/>
      <c r="L20" s="875">
        <f>J33</f>
        <v>2215</v>
      </c>
      <c r="M20"/>
      <c r="N20" s="875">
        <f>SUM(L33)</f>
        <v>1977</v>
      </c>
      <c r="O20"/>
      <c r="P20" s="875">
        <f>SUM(N33)</f>
        <v>48339</v>
      </c>
      <c r="Q20"/>
      <c r="R20" s="875">
        <f>SUM(P33)</f>
        <v>3026</v>
      </c>
      <c r="S20"/>
      <c r="T20" s="875">
        <f>SUM(R33)</f>
        <v>2715</v>
      </c>
      <c r="U20"/>
      <c r="V20" s="875">
        <f>SUM(T33)</f>
        <v>2478</v>
      </c>
      <c r="W20"/>
      <c r="X20" s="875">
        <f>SUM(V33)</f>
        <v>1224</v>
      </c>
      <c r="Y20"/>
      <c r="Z20" s="875">
        <f>SUM(X33)</f>
        <v>1192</v>
      </c>
      <c r="AA20"/>
      <c r="AB20" s="875">
        <f>SUM(Z33)</f>
        <v>204684</v>
      </c>
      <c r="AC20"/>
      <c r="AD20" s="876"/>
      <c r="AE20" s="875">
        <v>0</v>
      </c>
      <c r="AF20" s="872" t="s">
        <v>22</v>
      </c>
      <c r="AG20" s="877"/>
      <c r="AH20" s="877"/>
      <c r="AI20" s="877"/>
    </row>
    <row r="21" spans="1:59" s="879" customFormat="1" ht="14" customHeight="1">
      <c r="A21" s="878"/>
      <c r="B21" s="878"/>
      <c r="C21" s="1104"/>
      <c r="D21"/>
      <c r="E21"/>
      <c r="F21"/>
      <c r="G21"/>
      <c r="H21"/>
      <c r="I21"/>
      <c r="J21"/>
      <c r="K21"/>
      <c r="L21"/>
      <c r="M21"/>
      <c r="N21"/>
      <c r="O21"/>
      <c r="P21"/>
      <c r="Q21"/>
      <c r="R21"/>
      <c r="S21"/>
      <c r="T21"/>
      <c r="U21"/>
      <c r="V21"/>
      <c r="W21"/>
      <c r="X21"/>
      <c r="Y21"/>
      <c r="Z21"/>
      <c r="AA21"/>
      <c r="AB21"/>
      <c r="AC21"/>
      <c r="AD21" s="874"/>
      <c r="AE21" s="880"/>
      <c r="AF21" s="881"/>
    </row>
    <row r="22" spans="1:59" ht="18" customHeight="1">
      <c r="A22" s="858"/>
      <c r="B22" s="858"/>
      <c r="C22" s="1104" t="s">
        <v>1042</v>
      </c>
      <c r="D22"/>
      <c r="E22"/>
      <c r="F22" s="1100">
        <v>239965</v>
      </c>
      <c r="G22" s="1100"/>
      <c r="H22" s="1100">
        <v>232711</v>
      </c>
      <c r="I22" s="1100"/>
      <c r="J22" s="1100">
        <v>319833</v>
      </c>
      <c r="K22" s="1099"/>
      <c r="L22" s="1100">
        <v>248391</v>
      </c>
      <c r="M22" s="1099"/>
      <c r="N22" s="1100">
        <v>241780</v>
      </c>
      <c r="O22" s="1099"/>
      <c r="P22" s="1100">
        <v>320313</v>
      </c>
      <c r="Q22" s="1099"/>
      <c r="R22" s="1100">
        <v>218318</v>
      </c>
      <c r="S22" s="1099"/>
      <c r="T22" s="1100">
        <v>241151</v>
      </c>
      <c r="U22" s="1099"/>
      <c r="V22" s="1100">
        <v>297178</v>
      </c>
      <c r="W22" s="1099"/>
      <c r="X22" s="1100">
        <v>254160</v>
      </c>
      <c r="Y22" s="1099"/>
      <c r="Z22" s="1100">
        <v>206865</v>
      </c>
      <c r="AA22" s="1099"/>
      <c r="AB22" s="1100">
        <v>300595</v>
      </c>
      <c r="AC22"/>
      <c r="AD22" s="378"/>
      <c r="AE22" s="883">
        <f>SUM(F22:AB22)</f>
        <v>3121260</v>
      </c>
      <c r="AF22" s="378"/>
      <c r="AG22" s="884"/>
      <c r="AH22" s="884"/>
      <c r="AI22" s="884"/>
    </row>
    <row r="23" spans="1:59" ht="18" customHeight="1">
      <c r="A23" s="858"/>
      <c r="B23" s="858"/>
      <c r="C23" s="1104" t="s">
        <v>1043</v>
      </c>
      <c r="D23"/>
      <c r="E23"/>
      <c r="F23" s="1100">
        <v>0</v>
      </c>
      <c r="G23" s="1100"/>
      <c r="H23" s="1100">
        <v>0</v>
      </c>
      <c r="I23" s="1100"/>
      <c r="J23" s="1100">
        <v>5</v>
      </c>
      <c r="K23" s="1100"/>
      <c r="L23" s="1100">
        <v>0</v>
      </c>
      <c r="M23" s="1100"/>
      <c r="N23" s="1100">
        <v>0</v>
      </c>
      <c r="O23" s="1100"/>
      <c r="P23" s="1100">
        <v>3</v>
      </c>
      <c r="Q23" s="1100"/>
      <c r="R23" s="1100">
        <v>0</v>
      </c>
      <c r="S23" s="1100"/>
      <c r="T23" s="1100">
        <v>0</v>
      </c>
      <c r="U23" s="1100"/>
      <c r="V23" s="1100">
        <v>0</v>
      </c>
      <c r="W23" s="1100"/>
      <c r="X23" s="1100">
        <v>0</v>
      </c>
      <c r="Y23" s="1100"/>
      <c r="Z23" s="1100">
        <v>1</v>
      </c>
      <c r="AA23" s="1100"/>
      <c r="AB23" s="1100">
        <v>52</v>
      </c>
      <c r="AC23"/>
      <c r="AD23" s="378"/>
      <c r="AE23" s="883">
        <f>SUM(F23:AB23)</f>
        <v>61</v>
      </c>
      <c r="AF23" s="378"/>
      <c r="AG23" s="884"/>
      <c r="AH23" s="884"/>
      <c r="AI23" s="884"/>
    </row>
    <row r="24" spans="1:59" s="859" customFormat="1" ht="18" customHeight="1">
      <c r="A24" s="853"/>
      <c r="B24" s="853"/>
      <c r="C24" s="1105" t="s">
        <v>1044</v>
      </c>
      <c r="D24"/>
      <c r="E24"/>
      <c r="F24" s="887">
        <f>SUM(F22:F23)</f>
        <v>239965</v>
      </c>
      <c r="G24"/>
      <c r="H24" s="887">
        <f>SUM(H22:H23)</f>
        <v>232711</v>
      </c>
      <c r="I24"/>
      <c r="J24" s="887">
        <f>SUM(J22:J23)</f>
        <v>319838</v>
      </c>
      <c r="K24"/>
      <c r="L24" s="887">
        <f>SUM(L22:L23)</f>
        <v>248391</v>
      </c>
      <c r="M24"/>
      <c r="N24" s="887">
        <f>SUM(N22:N23)</f>
        <v>241780</v>
      </c>
      <c r="O24"/>
      <c r="P24" s="887">
        <f>SUM(P22:P23)</f>
        <v>320316</v>
      </c>
      <c r="Q24"/>
      <c r="R24" s="887">
        <f>SUM(R22:R23)</f>
        <v>218318</v>
      </c>
      <c r="S24"/>
      <c r="T24" s="887">
        <f>SUM(T22:T23)</f>
        <v>241151</v>
      </c>
      <c r="U24"/>
      <c r="V24" s="887">
        <f>SUM(V22:V23)</f>
        <v>297178</v>
      </c>
      <c r="W24"/>
      <c r="X24" s="887">
        <f>SUM(X22:X23)</f>
        <v>254160</v>
      </c>
      <c r="Y24"/>
      <c r="Z24" s="887">
        <f>SUM(Z22:Z23)</f>
        <v>206866</v>
      </c>
      <c r="AA24"/>
      <c r="AB24" s="1091">
        <f>SUM(AB22:AB23)</f>
        <v>300647</v>
      </c>
      <c r="AC24"/>
      <c r="AE24" s="887">
        <f>AE22+AE23</f>
        <v>3121321</v>
      </c>
      <c r="AF24" s="888"/>
      <c r="AG24" s="877"/>
      <c r="AH24" s="877"/>
      <c r="AI24" s="877"/>
    </row>
    <row r="25" spans="1:59" ht="16" customHeight="1">
      <c r="A25" s="858"/>
      <c r="B25" s="858"/>
      <c r="C25" s="1104"/>
      <c r="D25"/>
      <c r="E25"/>
      <c r="F25"/>
      <c r="G25"/>
      <c r="H25"/>
      <c r="I25"/>
      <c r="J25"/>
      <c r="K25"/>
      <c r="L25"/>
      <c r="M25"/>
      <c r="N25"/>
      <c r="O25"/>
      <c r="P25"/>
      <c r="Q25"/>
      <c r="R25"/>
      <c r="S25"/>
      <c r="T25"/>
      <c r="U25"/>
      <c r="V25"/>
      <c r="W25"/>
      <c r="X25"/>
      <c r="Y25"/>
      <c r="Z25"/>
      <c r="AA25"/>
      <c r="AB25"/>
      <c r="AC25"/>
      <c r="AE25" s="889"/>
      <c r="AG25" s="884"/>
      <c r="AH25" s="884"/>
      <c r="AI25" s="884"/>
    </row>
    <row r="26" spans="1:59" ht="18" customHeight="1">
      <c r="A26" s="858"/>
      <c r="B26" s="858"/>
      <c r="C26" s="1104" t="s">
        <v>1045</v>
      </c>
      <c r="D26"/>
      <c r="E26"/>
      <c r="F26" s="1100">
        <v>0</v>
      </c>
      <c r="G26" s="1100"/>
      <c r="H26" s="1100">
        <v>0</v>
      </c>
      <c r="I26" s="1100"/>
      <c r="J26" s="1100">
        <v>863</v>
      </c>
      <c r="K26" s="1100"/>
      <c r="L26" s="1100">
        <v>0</v>
      </c>
      <c r="M26" s="1100"/>
      <c r="N26" s="1100">
        <v>0</v>
      </c>
      <c r="O26" s="1100"/>
      <c r="P26" s="1100">
        <v>863</v>
      </c>
      <c r="Q26" s="1100"/>
      <c r="R26" s="1100">
        <v>0</v>
      </c>
      <c r="S26" s="1100"/>
      <c r="T26" s="1100">
        <v>0</v>
      </c>
      <c r="U26" s="1100"/>
      <c r="V26" s="1100">
        <v>863</v>
      </c>
      <c r="W26" s="1100"/>
      <c r="X26" s="1100">
        <v>0</v>
      </c>
      <c r="Y26" s="1100"/>
      <c r="Z26" s="1100">
        <v>0</v>
      </c>
      <c r="AA26" s="1100"/>
      <c r="AB26" s="1100">
        <v>864</v>
      </c>
      <c r="AC26"/>
      <c r="AE26" s="893">
        <f>SUM(F26:AB26)</f>
        <v>3453</v>
      </c>
      <c r="AF26" s="894"/>
      <c r="AG26" s="895"/>
      <c r="AH26" s="895"/>
      <c r="AI26" s="895"/>
      <c r="AJ26" s="896"/>
      <c r="AK26" s="896"/>
      <c r="AL26" s="896"/>
      <c r="AM26" s="896"/>
      <c r="AN26" s="896"/>
      <c r="AO26" s="896"/>
      <c r="AP26" s="896"/>
      <c r="AQ26" s="896"/>
      <c r="AR26" s="896"/>
      <c r="AS26" s="896"/>
      <c r="AT26" s="896"/>
      <c r="AU26" s="896"/>
      <c r="AV26" s="896"/>
      <c r="AW26" s="896"/>
      <c r="AX26" s="896"/>
      <c r="AY26" s="896"/>
      <c r="AZ26" s="896"/>
      <c r="BA26" s="896"/>
      <c r="BB26" s="896"/>
    </row>
    <row r="27" spans="1:59" ht="18" customHeight="1">
      <c r="A27" s="858"/>
      <c r="B27" s="858"/>
      <c r="C27" s="1104" t="s">
        <v>1046</v>
      </c>
      <c r="D27"/>
      <c r="E27"/>
      <c r="F27" s="1100">
        <v>0</v>
      </c>
      <c r="G27" s="1100"/>
      <c r="H27" s="1100">
        <v>0</v>
      </c>
      <c r="I27" s="1100"/>
      <c r="J27" s="1100">
        <v>0</v>
      </c>
      <c r="K27" s="1100"/>
      <c r="L27" s="1100">
        <v>0</v>
      </c>
      <c r="M27" s="1100"/>
      <c r="N27" s="1100">
        <v>0</v>
      </c>
      <c r="O27" s="1100"/>
      <c r="P27" s="1100">
        <v>45916</v>
      </c>
      <c r="Q27" s="1100"/>
      <c r="R27" s="1100">
        <v>0</v>
      </c>
      <c r="S27" s="1100"/>
      <c r="T27" s="1100">
        <v>0</v>
      </c>
      <c r="U27" s="1100"/>
      <c r="V27" s="1100">
        <v>0</v>
      </c>
      <c r="W27" s="1100"/>
      <c r="X27" s="1100">
        <v>0</v>
      </c>
      <c r="Y27" s="1100"/>
      <c r="Z27" s="1100">
        <v>0</v>
      </c>
      <c r="AA27" s="1100"/>
      <c r="AB27" s="1100">
        <v>343634</v>
      </c>
      <c r="AC27"/>
      <c r="AD27" s="378"/>
      <c r="AE27" s="893">
        <f>SUM(F27:AB27)</f>
        <v>389550</v>
      </c>
      <c r="AF27" s="894"/>
      <c r="AG27" s="895"/>
      <c r="AH27" s="895"/>
      <c r="AI27" s="895"/>
      <c r="AJ27" s="896"/>
      <c r="AK27" s="896"/>
      <c r="AL27" s="896"/>
      <c r="AM27" s="896"/>
      <c r="AN27" s="896"/>
      <c r="AO27" s="896"/>
      <c r="AP27" s="896"/>
      <c r="AQ27" s="896"/>
      <c r="AR27" s="896"/>
      <c r="AS27" s="896"/>
      <c r="AT27" s="896"/>
      <c r="AU27" s="896"/>
      <c r="AV27" s="896"/>
      <c r="AW27" s="896"/>
      <c r="AX27" s="896"/>
      <c r="AY27" s="896"/>
      <c r="AZ27" s="896"/>
      <c r="BA27" s="896"/>
      <c r="BB27" s="896"/>
    </row>
    <row r="28" spans="1:59" ht="18" customHeight="1">
      <c r="A28" s="858"/>
      <c r="B28" s="858"/>
      <c r="C28" s="1104" t="s">
        <v>1047</v>
      </c>
      <c r="D28"/>
      <c r="E28"/>
      <c r="F28" s="1100"/>
      <c r="G28" s="1100"/>
      <c r="H28" s="1100"/>
      <c r="I28" s="1100"/>
      <c r="J28" s="1100"/>
      <c r="K28" s="1100"/>
      <c r="L28" s="1100"/>
      <c r="M28" s="1100"/>
      <c r="N28" s="1100"/>
      <c r="O28" s="1100"/>
      <c r="P28" s="1100"/>
      <c r="Q28" s="1100"/>
      <c r="R28" s="1100"/>
      <c r="S28" s="1100"/>
      <c r="T28" s="1100"/>
      <c r="U28" s="1100"/>
      <c r="V28" s="1100"/>
      <c r="W28" s="1100"/>
      <c r="X28" s="1100"/>
      <c r="Y28" s="1100"/>
      <c r="Z28" s="1100"/>
      <c r="AA28" s="1100"/>
      <c r="AB28" s="1100"/>
      <c r="AC28"/>
      <c r="AD28" s="378"/>
      <c r="AE28" s="893"/>
      <c r="AF28" s="894"/>
      <c r="AG28" s="895"/>
      <c r="AH28" s="895"/>
      <c r="AI28" s="895"/>
      <c r="AJ28" s="896"/>
      <c r="AK28" s="896"/>
      <c r="AL28" s="896"/>
      <c r="AM28" s="896"/>
      <c r="AN28" s="896"/>
      <c r="AO28" s="896"/>
      <c r="AP28" s="896"/>
      <c r="AQ28" s="896"/>
      <c r="AR28" s="896"/>
      <c r="AS28" s="896"/>
      <c r="AT28" s="896"/>
      <c r="AU28" s="896"/>
      <c r="AV28" s="896"/>
      <c r="AW28" s="896"/>
      <c r="AX28" s="896"/>
      <c r="AY28" s="896"/>
      <c r="AZ28" s="896"/>
      <c r="BA28" s="896"/>
      <c r="BB28" s="896"/>
    </row>
    <row r="29" spans="1:59" ht="18" customHeight="1">
      <c r="A29" s="858"/>
      <c r="B29" s="858"/>
      <c r="C29" s="1104" t="s">
        <v>1048</v>
      </c>
      <c r="D29"/>
      <c r="E29"/>
      <c r="F29" s="1100">
        <v>0</v>
      </c>
      <c r="G29" s="1100"/>
      <c r="H29" s="1100">
        <v>0</v>
      </c>
      <c r="I29" s="1100"/>
      <c r="J29" s="1100">
        <v>170000</v>
      </c>
      <c r="K29" s="1100"/>
      <c r="L29" s="1100">
        <v>0</v>
      </c>
      <c r="M29" s="1100"/>
      <c r="N29" s="1100">
        <v>0</v>
      </c>
      <c r="O29" s="1100"/>
      <c r="P29" s="1100">
        <v>0</v>
      </c>
      <c r="Q29" s="1100"/>
      <c r="R29" s="1100">
        <v>0</v>
      </c>
      <c r="S29" s="1100"/>
      <c r="T29" s="1100">
        <v>0</v>
      </c>
      <c r="U29" s="1100"/>
      <c r="V29" s="1100">
        <v>0</v>
      </c>
      <c r="W29" s="1100"/>
      <c r="X29" s="1100">
        <v>0</v>
      </c>
      <c r="Y29" s="1100"/>
      <c r="Z29" s="1100">
        <v>0</v>
      </c>
      <c r="AA29" s="1100"/>
      <c r="AB29" s="1100">
        <v>0</v>
      </c>
      <c r="AC29"/>
      <c r="AD29" s="378"/>
      <c r="AE29" s="893">
        <f>SUM(F29:AB29)</f>
        <v>170000</v>
      </c>
      <c r="AF29" s="894"/>
      <c r="AG29" s="895"/>
      <c r="AH29" s="895"/>
      <c r="AI29" s="895"/>
      <c r="AJ29" s="896"/>
      <c r="AK29" s="896"/>
      <c r="AL29" s="896"/>
      <c r="AM29" s="896"/>
      <c r="AN29" s="896"/>
      <c r="AO29" s="896"/>
      <c r="AP29" s="896"/>
      <c r="AQ29" s="896"/>
      <c r="AR29" s="896"/>
      <c r="AS29" s="896"/>
      <c r="AT29" s="896"/>
      <c r="AU29" s="896"/>
      <c r="AV29" s="896"/>
      <c r="AW29" s="896"/>
      <c r="AX29" s="896"/>
      <c r="AY29" s="896"/>
      <c r="AZ29" s="896"/>
      <c r="BA29" s="896"/>
      <c r="BB29" s="896"/>
    </row>
    <row r="30" spans="1:59" ht="18" customHeight="1">
      <c r="A30" s="858"/>
      <c r="B30" s="858"/>
      <c r="C30" s="1104" t="s">
        <v>1047</v>
      </c>
      <c r="D30"/>
      <c r="E30"/>
      <c r="F30" s="1100">
        <v>237862</v>
      </c>
      <c r="G30" s="1100"/>
      <c r="H30" s="1100">
        <v>32722</v>
      </c>
      <c r="I30" s="1100"/>
      <c r="J30" s="1100">
        <v>348852</v>
      </c>
      <c r="K30" s="1099"/>
      <c r="L30" s="1100">
        <v>248629</v>
      </c>
      <c r="M30" s="1099"/>
      <c r="N30" s="1099">
        <v>195418</v>
      </c>
      <c r="O30" s="1099"/>
      <c r="P30" s="1100">
        <v>318850</v>
      </c>
      <c r="Q30" s="1099"/>
      <c r="R30" s="1100">
        <v>218629</v>
      </c>
      <c r="S30" s="1099"/>
      <c r="T30" s="1100">
        <v>241388</v>
      </c>
      <c r="U30" s="1099"/>
      <c r="V30" s="1100">
        <v>297569</v>
      </c>
      <c r="W30" s="1099"/>
      <c r="X30" s="1100">
        <v>254192</v>
      </c>
      <c r="Y30" s="1099"/>
      <c r="Z30" s="1100">
        <v>3374</v>
      </c>
      <c r="AA30" s="1099"/>
      <c r="AB30" s="1100">
        <v>160833</v>
      </c>
      <c r="AC30"/>
      <c r="AD30" s="378"/>
      <c r="AE30" s="893">
        <f>SUM(F30:AB30)</f>
        <v>2558318</v>
      </c>
      <c r="AF30" s="894"/>
      <c r="AG30" s="895"/>
      <c r="AH30" s="895"/>
      <c r="AI30" s="895"/>
      <c r="AJ30" s="896"/>
      <c r="AK30" s="896"/>
      <c r="AL30" s="896"/>
      <c r="AM30" s="896"/>
      <c r="AN30" s="896"/>
      <c r="AO30" s="896"/>
      <c r="AP30" s="896"/>
      <c r="AQ30" s="896"/>
      <c r="AR30" s="896"/>
      <c r="AS30" s="896"/>
      <c r="AT30" s="896"/>
      <c r="AU30" s="896"/>
      <c r="AV30" s="896"/>
      <c r="AW30" s="896"/>
      <c r="AX30" s="896"/>
      <c r="AY30" s="896"/>
      <c r="AZ30" s="896"/>
      <c r="BA30" s="896"/>
      <c r="BB30" s="896"/>
    </row>
    <row r="31" spans="1:59" s="859" customFormat="1" ht="18" customHeight="1">
      <c r="A31" s="853"/>
      <c r="B31" s="853"/>
      <c r="C31" s="1105" t="s">
        <v>1049</v>
      </c>
      <c r="D31"/>
      <c r="E31"/>
      <c r="F31" s="898">
        <f>SUM(F26:F30)</f>
        <v>237862</v>
      </c>
      <c r="G31"/>
      <c r="H31" s="898">
        <f>SUM(H26:H30)</f>
        <v>32722</v>
      </c>
      <c r="I31"/>
      <c r="J31" s="898">
        <f>SUM(J26:J30)</f>
        <v>519715</v>
      </c>
      <c r="K31"/>
      <c r="L31" s="898">
        <f>SUM(L26:L30)</f>
        <v>248629</v>
      </c>
      <c r="M31"/>
      <c r="N31" s="898">
        <f>SUM(N26:N30)</f>
        <v>195418</v>
      </c>
      <c r="O31"/>
      <c r="P31" s="898">
        <f>SUM(P26:P30)</f>
        <v>365629</v>
      </c>
      <c r="Q31"/>
      <c r="R31" s="1093">
        <f>SUM(R26:R30)</f>
        <v>218629</v>
      </c>
      <c r="S31"/>
      <c r="T31" s="1093">
        <f>SUM(T26:T30)</f>
        <v>241388</v>
      </c>
      <c r="U31"/>
      <c r="V31" s="898">
        <f>SUM(V26:V30)</f>
        <v>298432</v>
      </c>
      <c r="W31"/>
      <c r="X31" s="898">
        <f>SUM(X26:X30)</f>
        <v>254192</v>
      </c>
      <c r="Y31"/>
      <c r="Z31" s="898">
        <f>SUM(Z26:Z30)</f>
        <v>3374</v>
      </c>
      <c r="AA31"/>
      <c r="AB31" s="898">
        <f>SUM(AB26:AB30)</f>
        <v>505331</v>
      </c>
      <c r="AC31"/>
      <c r="AD31" s="897"/>
      <c r="AE31" s="898">
        <f>SUM(AE26:AE30)</f>
        <v>3121321</v>
      </c>
      <c r="AF31" s="888"/>
      <c r="AG31" s="899"/>
      <c r="AH31" s="899"/>
      <c r="AI31" s="899"/>
      <c r="AJ31" s="900"/>
      <c r="AK31" s="900"/>
      <c r="AL31" s="900"/>
      <c r="AM31" s="900"/>
      <c r="AN31" s="900"/>
      <c r="AO31" s="900"/>
      <c r="AP31" s="900"/>
      <c r="AQ31" s="900"/>
      <c r="AR31" s="900"/>
      <c r="AS31" s="900"/>
      <c r="AT31" s="900"/>
      <c r="AU31" s="900"/>
      <c r="AV31" s="900"/>
      <c r="AW31" s="900"/>
      <c r="AX31" s="900"/>
      <c r="AY31" s="900"/>
      <c r="AZ31" s="900"/>
      <c r="BA31" s="900"/>
      <c r="BB31" s="900"/>
    </row>
    <row r="32" spans="1:59" ht="12" customHeight="1">
      <c r="B32" s="858"/>
      <c r="C32" s="1104"/>
      <c r="D32"/>
      <c r="E32"/>
      <c r="F32"/>
      <c r="G32"/>
      <c r="H32"/>
      <c r="I32"/>
      <c r="J32"/>
      <c r="K32"/>
      <c r="L32"/>
      <c r="M32"/>
      <c r="N32"/>
      <c r="O32"/>
      <c r="P32"/>
      <c r="Q32"/>
      <c r="R32"/>
      <c r="S32"/>
      <c r="T32"/>
      <c r="U32"/>
      <c r="V32"/>
      <c r="W32"/>
      <c r="X32"/>
      <c r="Y32"/>
      <c r="Z32"/>
      <c r="AA32"/>
      <c r="AB32" t="s">
        <v>22</v>
      </c>
      <c r="AC32"/>
      <c r="AD32" s="378"/>
      <c r="AE32" s="889"/>
      <c r="AF32" s="901"/>
      <c r="AG32" s="896"/>
      <c r="AH32" s="896"/>
      <c r="AI32" s="896"/>
      <c r="AJ32" s="896"/>
      <c r="AK32" s="896"/>
      <c r="AL32" s="896"/>
      <c r="AM32" s="896"/>
      <c r="AN32" s="896"/>
      <c r="AO32" s="896"/>
      <c r="AP32" s="896"/>
      <c r="AQ32" s="896"/>
      <c r="AR32" s="896"/>
      <c r="AS32" s="896"/>
      <c r="AT32" s="896"/>
      <c r="AU32" s="896"/>
      <c r="AV32" s="896"/>
      <c r="AW32" s="896"/>
      <c r="AX32" s="896"/>
      <c r="AY32" s="896"/>
      <c r="AZ32" s="896"/>
      <c r="BA32" s="896"/>
      <c r="BB32" s="896"/>
      <c r="BC32" s="896"/>
      <c r="BD32" s="896"/>
      <c r="BE32" s="896"/>
      <c r="BF32" s="896"/>
      <c r="BG32" s="896"/>
    </row>
    <row r="33" spans="1:54" s="859" customFormat="1" ht="14" customHeight="1" thickBot="1">
      <c r="A33" s="853"/>
      <c r="B33" s="853"/>
      <c r="C33" s="1105" t="s">
        <v>1050</v>
      </c>
      <c r="D33"/>
      <c r="E33"/>
      <c r="F33" s="903">
        <f>SUM(F20)+SUM(F24)-SUM(F31)</f>
        <v>2103</v>
      </c>
      <c r="G33"/>
      <c r="H33" s="903">
        <f>SUM(H20)+SUM(H24)-SUM(H31)</f>
        <v>202092</v>
      </c>
      <c r="I33"/>
      <c r="J33" s="903">
        <f>SUM(J20)+SUM(J24)-SUM(J31)</f>
        <v>2215</v>
      </c>
      <c r="K33"/>
      <c r="L33" s="903">
        <f>SUM(L20)+SUM(L24)-SUM(L31)</f>
        <v>1977</v>
      </c>
      <c r="M33"/>
      <c r="N33" s="903">
        <f>SUM(N20)+SUM(N24)-SUM(N31)</f>
        <v>48339</v>
      </c>
      <c r="O33"/>
      <c r="P33" s="903">
        <f>SUM(P20)+SUM(P24)-SUM(P31)</f>
        <v>3026</v>
      </c>
      <c r="Q33"/>
      <c r="R33" s="903">
        <f>SUM(R20)+SUM(R24)-SUM(R31)</f>
        <v>2715</v>
      </c>
      <c r="S33"/>
      <c r="T33" s="903">
        <f>SUM(T20)+SUM(T24)-SUM(T31)</f>
        <v>2478</v>
      </c>
      <c r="U33"/>
      <c r="V33" s="903">
        <f>SUM(V20)+SUM(V24)-SUM(V31)</f>
        <v>1224</v>
      </c>
      <c r="W33"/>
      <c r="X33" s="903">
        <f>SUM(X20)+SUM(X24)-SUM(X31)</f>
        <v>1192</v>
      </c>
      <c r="Y33"/>
      <c r="Z33" s="903">
        <f>SUM(Z20)+SUM(Z24)-SUM(Z31)</f>
        <v>204684</v>
      </c>
      <c r="AA33"/>
      <c r="AB33" s="903">
        <f>AB20+AB24-AB31</f>
        <v>0</v>
      </c>
      <c r="AC33"/>
      <c r="AD33" s="904"/>
      <c r="AE33" s="903">
        <f>AE20+AE24-AE31</f>
        <v>0</v>
      </c>
    </row>
    <row r="34" spans="1:54" ht="13" customHeight="1" thickTop="1">
      <c r="B34" s="858"/>
      <c r="C34" s="1104"/>
      <c r="D34" s="1094"/>
      <c r="E34" s="1094"/>
      <c r="F34" s="1095"/>
      <c r="G34" s="1096"/>
      <c r="H34" s="1096"/>
      <c r="I34"/>
      <c r="J34" s="1096"/>
      <c r="K34"/>
      <c r="L34" s="1096"/>
      <c r="M34"/>
      <c r="N34" s="1096"/>
      <c r="O34"/>
      <c r="P34" s="1096"/>
      <c r="Q34"/>
      <c r="R34" s="1096"/>
      <c r="S34"/>
      <c r="T34" s="1096"/>
      <c r="U34"/>
      <c r="V34" s="1096"/>
      <c r="W34"/>
      <c r="X34"/>
      <c r="Y34"/>
      <c r="Z34" s="1096"/>
      <c r="AA34"/>
      <c r="AB34" s="1097"/>
      <c r="AC34" s="526"/>
      <c r="AD34" s="907"/>
      <c r="AE34" s="885"/>
      <c r="AF34" s="852"/>
    </row>
    <row r="35" spans="1:54" ht="12.75" customHeight="1">
      <c r="A35" s="858"/>
      <c r="B35" s="858"/>
      <c r="C35" s="1104"/>
      <c r="D35"/>
      <c r="E35" s="1096"/>
      <c r="F35" s="1096"/>
      <c r="G35" s="1096"/>
      <c r="H35" s="1096"/>
      <c r="I35" s="1096"/>
      <c r="J35" s="1096"/>
      <c r="K35" s="1096"/>
      <c r="L35" s="1096"/>
      <c r="M35" s="1096"/>
      <c r="N35" s="1096"/>
      <c r="O35" s="1096"/>
      <c r="P35" s="1096"/>
      <c r="Q35" s="1096"/>
      <c r="R35" s="1096"/>
      <c r="S35" s="1096"/>
      <c r="T35" s="1096"/>
      <c r="U35" s="1096"/>
      <c r="V35" s="1096"/>
      <c r="W35" s="1096"/>
      <c r="X35" s="1096"/>
      <c r="Y35" s="1096"/>
      <c r="Z35" s="1096"/>
      <c r="AA35" s="1096"/>
      <c r="AB35" s="1096"/>
      <c r="AC35" s="1096"/>
      <c r="AD35" s="894"/>
      <c r="AE35" s="892"/>
      <c r="AF35" s="852"/>
    </row>
    <row r="36" spans="1:54" ht="18" customHeight="1">
      <c r="A36" s="858"/>
      <c r="B36" s="858"/>
      <c r="C36" s="1103" t="s">
        <v>1026</v>
      </c>
      <c r="D36"/>
      <c r="E36"/>
      <c r="F36" s="1096"/>
      <c r="G36"/>
      <c r="H36" s="1098"/>
      <c r="I36"/>
      <c r="J36" s="1098"/>
      <c r="K36"/>
      <c r="L36" s="1098"/>
      <c r="M36"/>
      <c r="N36" s="1096"/>
      <c r="O36"/>
      <c r="P36" s="1096"/>
      <c r="Q36"/>
      <c r="R36" s="1098"/>
      <c r="S36"/>
      <c r="T36" s="1098"/>
      <c r="U36"/>
      <c r="V36" s="1098"/>
      <c r="W36"/>
      <c r="X36"/>
      <c r="Y36"/>
      <c r="Z36" s="1098"/>
      <c r="AA36"/>
      <c r="AB36" s="1096"/>
      <c r="AC36"/>
      <c r="AE36" s="892"/>
      <c r="AF36" s="852"/>
    </row>
    <row r="37" spans="1:54" ht="18" customHeight="1">
      <c r="A37" s="858"/>
      <c r="B37" s="858"/>
      <c r="C37" s="1104"/>
      <c r="D37"/>
      <c r="E37"/>
      <c r="F37" s="1106">
        <v>2014</v>
      </c>
      <c r="G37" s="1106"/>
      <c r="H37" s="1108"/>
      <c r="I37" s="1106"/>
      <c r="J37" s="1108"/>
      <c r="K37" s="1106"/>
      <c r="L37" s="1108"/>
      <c r="M37" s="1106"/>
      <c r="N37" s="1108"/>
      <c r="O37" s="1106"/>
      <c r="P37" s="1108"/>
      <c r="Q37" s="1106"/>
      <c r="R37" s="1108"/>
      <c r="S37" s="1106"/>
      <c r="T37" s="1108"/>
      <c r="U37" s="1106"/>
      <c r="V37" s="1108"/>
      <c r="W37" s="1106"/>
      <c r="X37" s="1106">
        <v>2015</v>
      </c>
      <c r="Y37" s="1106"/>
      <c r="Z37" s="1108"/>
      <c r="AA37" s="1106"/>
      <c r="AB37" s="1108"/>
      <c r="AC37"/>
      <c r="AE37" s="909" t="s">
        <v>1027</v>
      </c>
      <c r="AF37" s="852"/>
    </row>
    <row r="38" spans="1:54" ht="14" customHeight="1">
      <c r="A38" s="858"/>
      <c r="B38" s="858"/>
      <c r="C38" s="1104"/>
      <c r="D38"/>
      <c r="E38"/>
      <c r="F38" s="1109" t="s">
        <v>1028</v>
      </c>
      <c r="G38" s="1106"/>
      <c r="H38" s="1109" t="s">
        <v>1029</v>
      </c>
      <c r="I38" s="1106"/>
      <c r="J38" s="1109" t="s">
        <v>1030</v>
      </c>
      <c r="K38" s="1106"/>
      <c r="L38" s="1109" t="s">
        <v>1031</v>
      </c>
      <c r="M38" s="1106"/>
      <c r="N38" s="1109" t="s">
        <v>1032</v>
      </c>
      <c r="O38" s="1106"/>
      <c r="P38" s="1109" t="s">
        <v>1033</v>
      </c>
      <c r="Q38" s="1106"/>
      <c r="R38" s="1109" t="s">
        <v>1034</v>
      </c>
      <c r="S38" s="1106"/>
      <c r="T38" s="1109" t="s">
        <v>1035</v>
      </c>
      <c r="U38" s="1106"/>
      <c r="V38" s="1109" t="s">
        <v>1036</v>
      </c>
      <c r="W38" s="1106"/>
      <c r="X38" s="1107" t="s">
        <v>1037</v>
      </c>
      <c r="Y38" s="1106"/>
      <c r="Z38" s="1109" t="s">
        <v>1038</v>
      </c>
      <c r="AA38" s="1106"/>
      <c r="AB38" s="1109" t="s">
        <v>1039</v>
      </c>
      <c r="AC38"/>
      <c r="AD38" s="874"/>
      <c r="AE38" s="910" t="s">
        <v>1040</v>
      </c>
      <c r="AF38" s="852"/>
    </row>
    <row r="39" spans="1:54" s="859" customFormat="1" ht="18" customHeight="1">
      <c r="A39" s="853"/>
      <c r="B39" s="853"/>
      <c r="C39" s="1105" t="s">
        <v>1041</v>
      </c>
      <c r="D39"/>
      <c r="E39"/>
      <c r="F39" s="1125">
        <v>0</v>
      </c>
      <c r="G39"/>
      <c r="H39" s="875">
        <f>F52</f>
        <v>3591</v>
      </c>
      <c r="I39"/>
      <c r="J39" s="875">
        <f>SUM(H52)</f>
        <v>144445</v>
      </c>
      <c r="K39"/>
      <c r="L39" s="875">
        <f>SUM(J52)</f>
        <v>3173</v>
      </c>
      <c r="M39"/>
      <c r="N39" s="875">
        <f>SUM(L52)</f>
        <v>3455</v>
      </c>
      <c r="O39"/>
      <c r="P39" s="875">
        <f>SUM(N52)</f>
        <v>56825</v>
      </c>
      <c r="Q39"/>
      <c r="R39" s="875">
        <f>SUM(P52)</f>
        <v>3704</v>
      </c>
      <c r="S39"/>
      <c r="T39" s="875">
        <f>SUM(R52)</f>
        <v>3143</v>
      </c>
      <c r="U39"/>
      <c r="V39" s="875">
        <f>SUM(T52)</f>
        <v>3969</v>
      </c>
      <c r="W39"/>
      <c r="X39" s="875">
        <f>SUM(V52)</f>
        <v>3404</v>
      </c>
      <c r="Y39"/>
      <c r="Z39" s="875">
        <f>SUM(X52)</f>
        <v>3073</v>
      </c>
      <c r="AA39"/>
      <c r="AB39" s="875">
        <f>SUM(Z52)</f>
        <v>205674</v>
      </c>
      <c r="AC39"/>
      <c r="AD39" s="876"/>
      <c r="AE39" s="875">
        <v>0</v>
      </c>
      <c r="AF39" s="872"/>
      <c r="AG39" s="877"/>
      <c r="AH39" s="877"/>
      <c r="AI39" s="877"/>
    </row>
    <row r="40" spans="1:54" s="879" customFormat="1" ht="14" customHeight="1">
      <c r="A40" s="878"/>
      <c r="B40" s="878"/>
      <c r="C40" s="1104"/>
      <c r="D40"/>
      <c r="E40"/>
      <c r="F40"/>
      <c r="G40"/>
      <c r="H40"/>
      <c r="I40"/>
      <c r="J40"/>
      <c r="K40"/>
      <c r="L40"/>
      <c r="M40"/>
      <c r="N40"/>
      <c r="O40"/>
      <c r="P40"/>
      <c r="Q40"/>
      <c r="R40"/>
      <c r="S40"/>
      <c r="T40"/>
      <c r="U40"/>
      <c r="V40"/>
      <c r="W40"/>
      <c r="X40"/>
      <c r="Y40"/>
      <c r="Z40"/>
      <c r="AA40"/>
      <c r="AB40"/>
      <c r="AC40"/>
      <c r="AD40" s="874"/>
      <c r="AE40" s="880"/>
      <c r="AF40" s="881"/>
    </row>
    <row r="41" spans="1:54" ht="18" customHeight="1">
      <c r="A41" s="858"/>
      <c r="B41" s="858"/>
      <c r="C41" s="1104" t="s">
        <v>1042</v>
      </c>
      <c r="D41"/>
      <c r="E41"/>
      <c r="F41" s="1100">
        <v>215848</v>
      </c>
      <c r="G41" s="1100"/>
      <c r="H41" s="1099">
        <v>228118</v>
      </c>
      <c r="I41" s="1100"/>
      <c r="J41" s="1100">
        <v>300951</v>
      </c>
      <c r="K41" s="1100"/>
      <c r="L41" s="1099">
        <v>234539</v>
      </c>
      <c r="M41" s="1100"/>
      <c r="N41" s="1100">
        <v>232976</v>
      </c>
      <c r="O41" s="1100"/>
      <c r="P41" s="1100">
        <v>309901</v>
      </c>
      <c r="Q41" s="1100"/>
      <c r="R41" s="1100">
        <v>232831</v>
      </c>
      <c r="S41" s="1100"/>
      <c r="T41" s="1100">
        <v>236129</v>
      </c>
      <c r="U41" s="1100"/>
      <c r="V41" s="1100">
        <v>306191</v>
      </c>
      <c r="W41" s="1100"/>
      <c r="X41" s="1100">
        <v>242422</v>
      </c>
      <c r="Y41" s="1100"/>
      <c r="Z41" s="1100">
        <v>200407</v>
      </c>
      <c r="AA41" s="1100"/>
      <c r="AB41" s="1100">
        <v>286255</v>
      </c>
      <c r="AC41"/>
      <c r="AD41" s="378"/>
      <c r="AE41" s="883">
        <v>3026568</v>
      </c>
      <c r="AF41" s="378"/>
      <c r="AG41" s="884"/>
      <c r="AH41" s="884"/>
      <c r="AI41" s="884"/>
    </row>
    <row r="42" spans="1:54" ht="18" customHeight="1">
      <c r="A42" s="858"/>
      <c r="B42" s="858"/>
      <c r="C42" s="1104" t="s">
        <v>1043</v>
      </c>
      <c r="D42"/>
      <c r="E42"/>
      <c r="F42" s="1100">
        <v>0</v>
      </c>
      <c r="G42" s="1100"/>
      <c r="H42" s="1100">
        <v>0</v>
      </c>
      <c r="I42" s="1100"/>
      <c r="J42" s="1100">
        <v>4</v>
      </c>
      <c r="K42" s="1100"/>
      <c r="L42" s="1101">
        <v>0</v>
      </c>
      <c r="M42" s="1100"/>
      <c r="N42" s="1101">
        <v>0</v>
      </c>
      <c r="O42" s="1100"/>
      <c r="P42" s="1099">
        <v>2</v>
      </c>
      <c r="Q42" s="1100"/>
      <c r="R42" s="1101">
        <v>0</v>
      </c>
      <c r="S42" s="1100"/>
      <c r="T42" s="1100">
        <v>0</v>
      </c>
      <c r="U42" s="1100"/>
      <c r="V42" s="1101">
        <v>0</v>
      </c>
      <c r="W42" s="1100"/>
      <c r="X42" s="1100">
        <v>0</v>
      </c>
      <c r="Y42" s="1100"/>
      <c r="Z42" s="1100">
        <v>0</v>
      </c>
      <c r="AA42" s="1100"/>
      <c r="AB42" s="1100">
        <v>4</v>
      </c>
      <c r="AC42"/>
      <c r="AD42" s="378"/>
      <c r="AE42" s="883">
        <v>10</v>
      </c>
      <c r="AF42" s="378"/>
      <c r="AG42" s="884"/>
      <c r="AH42" s="884"/>
      <c r="AI42" s="884"/>
    </row>
    <row r="43" spans="1:54" s="859" customFormat="1" ht="18" customHeight="1">
      <c r="A43" s="853"/>
      <c r="B43" s="853"/>
      <c r="C43" s="1105" t="s">
        <v>1044</v>
      </c>
      <c r="D43"/>
      <c r="E43"/>
      <c r="F43" s="887">
        <f>SUM(F41:F42)</f>
        <v>215848</v>
      </c>
      <c r="G43"/>
      <c r="H43" s="887">
        <f>SUM(H41:H42)</f>
        <v>228118</v>
      </c>
      <c r="I43"/>
      <c r="J43" s="887">
        <f>SUM(J41:J42)</f>
        <v>300955</v>
      </c>
      <c r="K43"/>
      <c r="L43" s="887">
        <f>SUM(L41:L42)</f>
        <v>234539</v>
      </c>
      <c r="M43"/>
      <c r="N43" s="887">
        <f>SUM(N41:N42)</f>
        <v>232976</v>
      </c>
      <c r="O43"/>
      <c r="P43" s="887">
        <f>SUM(P41:P42)</f>
        <v>309903</v>
      </c>
      <c r="Q43"/>
      <c r="R43" s="887">
        <f>SUM(R41:R42)</f>
        <v>232831</v>
      </c>
      <c r="S43"/>
      <c r="T43" s="887">
        <f>SUM(T41:T42)</f>
        <v>236129</v>
      </c>
      <c r="U43"/>
      <c r="V43" s="887">
        <f>SUM(V41:V42)</f>
        <v>306191</v>
      </c>
      <c r="W43"/>
      <c r="X43" s="887">
        <f>SUM(X41:X42)</f>
        <v>242422</v>
      </c>
      <c r="Y43"/>
      <c r="Z43" s="887">
        <f>SUM(Z41:Z42)</f>
        <v>200407</v>
      </c>
      <c r="AA43"/>
      <c r="AB43" s="1091">
        <f>SUM(AB41:AB42)</f>
        <v>286259</v>
      </c>
      <c r="AC43"/>
      <c r="AE43" s="887">
        <v>3026578</v>
      </c>
      <c r="AF43" s="888"/>
      <c r="AG43" s="877"/>
      <c r="AH43" s="877"/>
      <c r="AI43" s="877"/>
    </row>
    <row r="44" spans="1:54" ht="16" customHeight="1">
      <c r="A44" s="858"/>
      <c r="B44" s="858"/>
      <c r="C44" s="1104"/>
      <c r="D44"/>
      <c r="E44"/>
      <c r="F44"/>
      <c r="G44"/>
      <c r="H44"/>
      <c r="I44"/>
      <c r="J44"/>
      <c r="K44"/>
      <c r="L44"/>
      <c r="M44"/>
      <c r="N44"/>
      <c r="O44"/>
      <c r="P44"/>
      <c r="Q44"/>
      <c r="R44"/>
      <c r="S44"/>
      <c r="T44"/>
      <c r="U44"/>
      <c r="V44"/>
      <c r="W44"/>
      <c r="X44"/>
      <c r="Y44"/>
      <c r="Z44"/>
      <c r="AA44"/>
      <c r="AB44"/>
      <c r="AC44"/>
      <c r="AE44" s="889"/>
      <c r="AG44" s="884"/>
      <c r="AH44" s="884"/>
      <c r="AI44" s="884"/>
    </row>
    <row r="45" spans="1:54" ht="18" customHeight="1">
      <c r="A45" s="858"/>
      <c r="B45" s="858"/>
      <c r="C45" s="1104" t="s">
        <v>1045</v>
      </c>
      <c r="D45"/>
      <c r="E45"/>
      <c r="F45" s="1100">
        <v>0</v>
      </c>
      <c r="G45" s="1100"/>
      <c r="H45" s="1100">
        <v>0</v>
      </c>
      <c r="I45" s="1100"/>
      <c r="J45" s="1100">
        <v>1212</v>
      </c>
      <c r="K45" s="1100"/>
      <c r="L45" s="1100">
        <v>0</v>
      </c>
      <c r="M45" s="1100"/>
      <c r="N45" s="1100">
        <v>0</v>
      </c>
      <c r="O45" s="1100"/>
      <c r="P45" s="1102">
        <v>1212</v>
      </c>
      <c r="Q45" s="1100"/>
      <c r="R45" s="1100">
        <v>0</v>
      </c>
      <c r="S45" s="1100"/>
      <c r="T45" s="1100">
        <v>0</v>
      </c>
      <c r="U45" s="1100"/>
      <c r="V45" s="1100">
        <v>213</v>
      </c>
      <c r="W45" s="1100"/>
      <c r="X45" s="1100">
        <v>0</v>
      </c>
      <c r="Y45" s="1100"/>
      <c r="Z45" s="1100">
        <v>0</v>
      </c>
      <c r="AA45" s="1100"/>
      <c r="AB45" s="1100">
        <v>1212</v>
      </c>
      <c r="AC45"/>
      <c r="AE45" s="893">
        <v>3849</v>
      </c>
      <c r="AF45" s="894"/>
      <c r="AG45" s="895"/>
      <c r="AH45" s="895"/>
      <c r="AI45" s="895"/>
      <c r="AJ45" s="896"/>
      <c r="AK45" s="896"/>
      <c r="AL45" s="896"/>
      <c r="AM45" s="896"/>
      <c r="AN45" s="896"/>
      <c r="AO45" s="896"/>
      <c r="AP45" s="896"/>
      <c r="AQ45" s="896"/>
      <c r="AR45" s="896"/>
      <c r="AS45" s="896"/>
      <c r="AT45" s="896"/>
      <c r="AU45" s="896"/>
      <c r="AV45" s="896"/>
      <c r="AW45" s="896"/>
      <c r="AX45" s="896"/>
      <c r="AY45" s="896"/>
      <c r="AZ45" s="896"/>
      <c r="BA45" s="896"/>
      <c r="BB45" s="896"/>
    </row>
    <row r="46" spans="1:54" ht="18" customHeight="1">
      <c r="A46" s="858"/>
      <c r="B46" s="858"/>
      <c r="C46" s="1104" t="s">
        <v>1046</v>
      </c>
      <c r="D46"/>
      <c r="E46"/>
      <c r="F46" s="1101">
        <v>200</v>
      </c>
      <c r="G46" s="1100"/>
      <c r="H46" s="1099">
        <v>143</v>
      </c>
      <c r="I46" s="1100"/>
      <c r="J46" s="1100">
        <v>0</v>
      </c>
      <c r="K46" s="1100"/>
      <c r="L46" s="1101">
        <v>23</v>
      </c>
      <c r="M46" s="1102"/>
      <c r="N46" s="1100">
        <v>262</v>
      </c>
      <c r="O46" s="1102"/>
      <c r="P46" s="1100">
        <v>51621</v>
      </c>
      <c r="Q46" s="1102"/>
      <c r="R46" s="1102">
        <v>130</v>
      </c>
      <c r="S46" s="1100"/>
      <c r="T46" s="1102">
        <v>394</v>
      </c>
      <c r="U46" s="1100"/>
      <c r="V46" s="1101">
        <v>0</v>
      </c>
      <c r="W46" s="1100"/>
      <c r="X46" s="1099">
        <v>0</v>
      </c>
      <c r="Y46" s="1100"/>
      <c r="Z46" s="1100">
        <v>0</v>
      </c>
      <c r="AA46" s="1100"/>
      <c r="AB46" s="1100">
        <v>338164</v>
      </c>
      <c r="AC46"/>
      <c r="AD46" s="378"/>
      <c r="AE46" s="893">
        <v>390937</v>
      </c>
      <c r="AF46" s="894"/>
      <c r="AG46" s="895"/>
      <c r="AH46" s="895"/>
      <c r="AI46" s="895"/>
      <c r="AJ46" s="896"/>
      <c r="AK46" s="896"/>
      <c r="AL46" s="896"/>
      <c r="AM46" s="896"/>
      <c r="AN46" s="896"/>
      <c r="AO46" s="896"/>
      <c r="AP46" s="896"/>
      <c r="AQ46" s="896"/>
      <c r="AR46" s="896"/>
      <c r="AS46" s="896"/>
      <c r="AT46" s="896"/>
      <c r="AU46" s="896"/>
      <c r="AV46" s="896"/>
      <c r="AW46" s="896"/>
      <c r="AX46" s="896"/>
      <c r="AY46" s="896"/>
      <c r="AZ46" s="896"/>
      <c r="BA46" s="896"/>
      <c r="BB46" s="896"/>
    </row>
    <row r="47" spans="1:54" ht="18" customHeight="1">
      <c r="A47" s="858"/>
      <c r="B47" s="858"/>
      <c r="C47" s="1104" t="s">
        <v>1047</v>
      </c>
      <c r="D47"/>
      <c r="E47"/>
      <c r="F47" s="1100"/>
      <c r="G47" s="1100"/>
      <c r="H47" s="1100"/>
      <c r="I47" s="1100"/>
      <c r="J47" s="1099"/>
      <c r="K47" s="1100"/>
      <c r="L47" s="1100"/>
      <c r="M47" s="1100"/>
      <c r="N47" s="1100"/>
      <c r="O47" s="1100"/>
      <c r="P47" s="1100"/>
      <c r="Q47" s="1100"/>
      <c r="R47" s="1100"/>
      <c r="S47" s="1100"/>
      <c r="T47" s="1100"/>
      <c r="U47" s="1100"/>
      <c r="V47" s="1100"/>
      <c r="W47" s="1100"/>
      <c r="X47" s="1100"/>
      <c r="Y47" s="1100"/>
      <c r="Z47" s="1100"/>
      <c r="AA47" s="1100"/>
      <c r="AB47" s="1099"/>
      <c r="AC47"/>
      <c r="AD47" s="378"/>
      <c r="AE47" s="893"/>
      <c r="AF47" s="894"/>
      <c r="AG47" s="895"/>
      <c r="AH47" s="895"/>
      <c r="AI47" s="895"/>
      <c r="AJ47" s="896"/>
      <c r="AK47" s="896"/>
      <c r="AL47" s="896"/>
      <c r="AM47" s="896"/>
      <c r="AN47" s="896"/>
      <c r="AO47" s="896"/>
      <c r="AP47" s="896"/>
      <c r="AQ47" s="896"/>
      <c r="AR47" s="896"/>
      <c r="AS47" s="896"/>
      <c r="AT47" s="896"/>
      <c r="AU47" s="896"/>
      <c r="AV47" s="896"/>
      <c r="AW47" s="896"/>
      <c r="AX47" s="896"/>
      <c r="AY47" s="896"/>
      <c r="AZ47" s="896"/>
      <c r="BA47" s="896"/>
      <c r="BB47" s="896"/>
    </row>
    <row r="48" spans="1:54" ht="18" customHeight="1">
      <c r="A48" s="858"/>
      <c r="B48" s="858"/>
      <c r="C48" s="1104" t="s">
        <v>1048</v>
      </c>
      <c r="D48"/>
      <c r="E48"/>
      <c r="F48" s="1100">
        <v>0</v>
      </c>
      <c r="G48" s="1100"/>
      <c r="H48" s="1100">
        <v>0</v>
      </c>
      <c r="I48" s="1100"/>
      <c r="J48" s="1100">
        <v>170000</v>
      </c>
      <c r="K48" s="1100"/>
      <c r="L48" s="1100">
        <v>0</v>
      </c>
      <c r="M48" s="1100"/>
      <c r="N48" s="1100">
        <v>0</v>
      </c>
      <c r="O48" s="1100"/>
      <c r="P48" s="1100">
        <v>0</v>
      </c>
      <c r="Q48" s="1100"/>
      <c r="R48" s="1100">
        <v>0</v>
      </c>
      <c r="S48" s="1100"/>
      <c r="T48" s="1100">
        <v>0</v>
      </c>
      <c r="U48" s="1100"/>
      <c r="V48" s="1100">
        <v>0</v>
      </c>
      <c r="W48" s="1100"/>
      <c r="X48" s="1100">
        <v>0</v>
      </c>
      <c r="Y48" s="1100"/>
      <c r="Z48" s="1100">
        <v>0</v>
      </c>
      <c r="AA48" s="1100"/>
      <c r="AB48" s="1100">
        <v>0</v>
      </c>
      <c r="AC48"/>
      <c r="AD48" s="378"/>
      <c r="AE48" s="893">
        <v>170000</v>
      </c>
      <c r="AF48" s="894"/>
      <c r="AG48" s="895"/>
      <c r="AH48" s="895"/>
      <c r="AI48" s="895"/>
      <c r="AJ48" s="896"/>
      <c r="AK48" s="896"/>
      <c r="AL48" s="896"/>
      <c r="AM48" s="896"/>
      <c r="AN48" s="896"/>
      <c r="AO48" s="896"/>
      <c r="AP48" s="896"/>
      <c r="AQ48" s="896"/>
      <c r="AR48" s="896"/>
      <c r="AS48" s="896"/>
      <c r="AT48" s="896"/>
      <c r="AU48" s="896"/>
      <c r="AV48" s="896"/>
      <c r="AW48" s="896"/>
      <c r="AX48" s="896"/>
      <c r="AY48" s="896"/>
      <c r="AZ48" s="896"/>
      <c r="BA48" s="896"/>
      <c r="BB48" s="896"/>
    </row>
    <row r="49" spans="1:59" ht="18" customHeight="1">
      <c r="A49" s="858"/>
      <c r="B49" s="858"/>
      <c r="C49" s="1104" t="s">
        <v>1047</v>
      </c>
      <c r="D49"/>
      <c r="E49"/>
      <c r="F49" s="1100">
        <v>212057</v>
      </c>
      <c r="G49" s="1100"/>
      <c r="H49" s="1099">
        <v>87121</v>
      </c>
      <c r="I49" s="1100"/>
      <c r="J49" s="1100">
        <v>271015</v>
      </c>
      <c r="K49" s="1100"/>
      <c r="L49" s="1099">
        <v>234234</v>
      </c>
      <c r="M49" s="1100"/>
      <c r="N49" s="1100">
        <v>179344</v>
      </c>
      <c r="O49" s="1100"/>
      <c r="P49" s="1100">
        <v>310191</v>
      </c>
      <c r="Q49" s="1100"/>
      <c r="R49" s="1100">
        <v>233262</v>
      </c>
      <c r="S49" s="1100"/>
      <c r="T49" s="1100">
        <v>234909</v>
      </c>
      <c r="U49" s="1100"/>
      <c r="V49" s="1100">
        <v>306543</v>
      </c>
      <c r="W49" s="1100"/>
      <c r="X49" s="1100">
        <v>242753</v>
      </c>
      <c r="Y49" s="1100"/>
      <c r="Z49" s="1100">
        <v>-2194</v>
      </c>
      <c r="AA49" s="1100"/>
      <c r="AB49" s="1100">
        <v>152557</v>
      </c>
      <c r="AC49"/>
      <c r="AD49" s="378"/>
      <c r="AE49" s="893">
        <v>2461792</v>
      </c>
      <c r="AF49" s="894"/>
      <c r="AG49" s="895"/>
      <c r="AH49" s="895"/>
      <c r="AI49" s="895"/>
      <c r="AJ49" s="896"/>
      <c r="AK49" s="896"/>
      <c r="AL49" s="896"/>
      <c r="AM49" s="896"/>
      <c r="AN49" s="896"/>
      <c r="AO49" s="896"/>
      <c r="AP49" s="896"/>
      <c r="AQ49" s="896"/>
      <c r="AR49" s="896"/>
      <c r="AS49" s="896"/>
      <c r="AT49" s="896"/>
      <c r="AU49" s="896"/>
      <c r="AV49" s="896"/>
      <c r="AW49" s="896"/>
      <c r="AX49" s="896"/>
      <c r="AY49" s="896"/>
      <c r="AZ49" s="896"/>
      <c r="BA49" s="896"/>
      <c r="BB49" s="896"/>
    </row>
    <row r="50" spans="1:59" s="859" customFormat="1" ht="18" customHeight="1">
      <c r="A50" s="853"/>
      <c r="B50" s="853"/>
      <c r="C50" s="1105" t="s">
        <v>1049</v>
      </c>
      <c r="D50"/>
      <c r="E50"/>
      <c r="F50" s="898">
        <f>SUM(F45:F49)</f>
        <v>212257</v>
      </c>
      <c r="G50" s="1092"/>
      <c r="H50" s="898">
        <f>SUM(H45:H49)</f>
        <v>87264</v>
      </c>
      <c r="I50" s="1092"/>
      <c r="J50" s="898">
        <f>SUM(J45:J49)</f>
        <v>442227</v>
      </c>
      <c r="K50" s="1092"/>
      <c r="L50" s="898">
        <f>SUM(L45:L49)</f>
        <v>234257</v>
      </c>
      <c r="M50" s="1092"/>
      <c r="N50" s="898">
        <f>SUM(N45:N49)</f>
        <v>179606</v>
      </c>
      <c r="O50" s="1092"/>
      <c r="P50" s="898">
        <f>SUM(P45:P49)</f>
        <v>363024</v>
      </c>
      <c r="Q50" s="1092"/>
      <c r="R50" s="1093">
        <f>SUM(R45:R49)</f>
        <v>233392</v>
      </c>
      <c r="S50" s="1092"/>
      <c r="T50" s="1093">
        <f>SUM(T45:T49)</f>
        <v>235303</v>
      </c>
      <c r="U50" s="1092"/>
      <c r="V50" s="898">
        <f>SUM(V45:V49)</f>
        <v>306756</v>
      </c>
      <c r="W50" s="1092"/>
      <c r="X50" s="898">
        <f>SUM(X45:X49)</f>
        <v>242753</v>
      </c>
      <c r="Y50" s="1092"/>
      <c r="Z50" s="898">
        <f>SUM(Z45:Z49)</f>
        <v>-2194</v>
      </c>
      <c r="AA50" s="1092"/>
      <c r="AB50" s="898">
        <f>SUM(AB45:AB49)</f>
        <v>491933</v>
      </c>
      <c r="AC50" s="1092"/>
      <c r="AD50" s="913"/>
      <c r="AE50" s="898">
        <v>3026578</v>
      </c>
      <c r="AF50" s="888"/>
      <c r="AG50" s="899"/>
      <c r="AH50" s="899"/>
      <c r="AI50" s="899"/>
      <c r="AJ50" s="900"/>
      <c r="AK50" s="900"/>
      <c r="AL50" s="900"/>
      <c r="AM50" s="900"/>
      <c r="AN50" s="900"/>
      <c r="AO50" s="900"/>
      <c r="AP50" s="900"/>
      <c r="AQ50" s="900"/>
      <c r="AR50" s="900"/>
      <c r="AS50" s="900"/>
      <c r="AT50" s="900"/>
      <c r="AU50" s="900"/>
      <c r="AV50" s="900"/>
      <c r="AW50" s="900"/>
      <c r="AX50" s="900"/>
      <c r="AY50" s="900"/>
      <c r="AZ50" s="900"/>
      <c r="BA50" s="900"/>
      <c r="BB50" s="900"/>
    </row>
    <row r="51" spans="1:59" ht="12" customHeight="1">
      <c r="B51" s="858"/>
      <c r="C51" s="1104"/>
      <c r="D51"/>
      <c r="E51"/>
      <c r="F51"/>
      <c r="G51"/>
      <c r="H51"/>
      <c r="I51"/>
      <c r="J51"/>
      <c r="K51"/>
      <c r="L51"/>
      <c r="M51"/>
      <c r="N51"/>
      <c r="O51"/>
      <c r="P51"/>
      <c r="Q51"/>
      <c r="R51"/>
      <c r="S51"/>
      <c r="T51"/>
      <c r="U51"/>
      <c r="V51"/>
      <c r="W51"/>
      <c r="X51"/>
      <c r="Y51"/>
      <c r="Z51"/>
      <c r="AA51"/>
      <c r="AB51" t="s">
        <v>22</v>
      </c>
      <c r="AC51"/>
      <c r="AD51" s="378"/>
      <c r="AE51" s="889"/>
      <c r="AF51" s="901"/>
      <c r="AG51" s="896"/>
      <c r="AH51" s="896"/>
      <c r="AI51" s="896"/>
      <c r="AJ51" s="896"/>
      <c r="AK51" s="896"/>
      <c r="AL51" s="896"/>
      <c r="AM51" s="896"/>
      <c r="AN51" s="896"/>
      <c r="AO51" s="896"/>
      <c r="AP51" s="896"/>
      <c r="AQ51" s="896"/>
      <c r="AR51" s="896"/>
      <c r="AS51" s="896"/>
      <c r="AT51" s="896"/>
      <c r="AU51" s="896"/>
      <c r="AV51" s="896"/>
      <c r="AW51" s="896"/>
      <c r="AX51" s="896"/>
      <c r="AY51" s="896"/>
      <c r="AZ51" s="896"/>
      <c r="BA51" s="896"/>
      <c r="BB51" s="896"/>
      <c r="BC51" s="896"/>
      <c r="BD51" s="896"/>
      <c r="BE51" s="896"/>
      <c r="BF51" s="896"/>
      <c r="BG51" s="896"/>
    </row>
    <row r="52" spans="1:59" s="859" customFormat="1" ht="14" customHeight="1" thickBot="1">
      <c r="A52" s="853"/>
      <c r="B52" s="853"/>
      <c r="C52" s="1105" t="s">
        <v>1050</v>
      </c>
      <c r="D52"/>
      <c r="E52"/>
      <c r="F52" s="903">
        <f>SUM(F39)+SUM(F43)-SUM(F50)</f>
        <v>3591</v>
      </c>
      <c r="G52"/>
      <c r="H52" s="903">
        <f>SUM(H39)+SUM(H43)-SUM(H50)</f>
        <v>144445</v>
      </c>
      <c r="I52"/>
      <c r="J52" s="903">
        <f>SUM(J39)+SUM(J43)-SUM(J50)</f>
        <v>3173</v>
      </c>
      <c r="K52"/>
      <c r="L52" s="903">
        <f>SUM(L39)+SUM(L43)-SUM(L50)</f>
        <v>3455</v>
      </c>
      <c r="M52"/>
      <c r="N52" s="903">
        <f>SUM(N39)+SUM(N43)-SUM(N50)</f>
        <v>56825</v>
      </c>
      <c r="O52"/>
      <c r="P52" s="903">
        <f>SUM(P39)+SUM(P43)-SUM(P50)</f>
        <v>3704</v>
      </c>
      <c r="Q52"/>
      <c r="R52" s="903">
        <f>SUM(R39)+SUM(R43)-SUM(R50)</f>
        <v>3143</v>
      </c>
      <c r="S52"/>
      <c r="T52" s="903">
        <f>SUM(T39)+SUM(T43)-SUM(T50)</f>
        <v>3969</v>
      </c>
      <c r="U52"/>
      <c r="V52" s="903">
        <f>SUM(V39)+SUM(V43)-SUM(V50)</f>
        <v>3404</v>
      </c>
      <c r="W52"/>
      <c r="X52" s="903">
        <f>SUM(X39)+SUM(X43)-SUM(X50)</f>
        <v>3073</v>
      </c>
      <c r="Y52"/>
      <c r="Z52" s="903">
        <f>SUM(Z39)+SUM(Z43)-SUM(Z50)</f>
        <v>205674</v>
      </c>
      <c r="AA52"/>
      <c r="AB52" s="903">
        <f>AB39+AB43-AB50</f>
        <v>0</v>
      </c>
      <c r="AC52"/>
      <c r="AD52" s="904"/>
      <c r="AE52" s="914">
        <v>0</v>
      </c>
    </row>
    <row r="53" spans="1:59" ht="13" customHeight="1" thickTop="1">
      <c r="B53" s="858"/>
      <c r="D53" s="905"/>
      <c r="E53" s="905"/>
      <c r="F53" s="905"/>
      <c r="G53" s="868"/>
      <c r="H53" s="869"/>
      <c r="J53" s="869"/>
      <c r="L53" s="869"/>
      <c r="N53" s="869"/>
      <c r="P53" s="869"/>
      <c r="AE53" s="869"/>
      <c r="AF53" s="852"/>
    </row>
    <row r="54" spans="1:59">
      <c r="C54" s="908"/>
    </row>
    <row r="55" spans="1:59">
      <c r="P55" s="907"/>
      <c r="Z55" s="378"/>
    </row>
    <row r="56" spans="1:59">
      <c r="AA56" s="884"/>
      <c r="AB56" s="884"/>
      <c r="AC56" s="884"/>
      <c r="AD56" s="884"/>
    </row>
    <row r="57" spans="1:59">
      <c r="AA57" s="915"/>
      <c r="AB57" s="915"/>
      <c r="AC57" s="915"/>
      <c r="AD57" s="915"/>
    </row>
    <row r="58" spans="1:59">
      <c r="AA58" s="915"/>
      <c r="AB58" s="915"/>
      <c r="AC58" s="915"/>
      <c r="AD58" s="915"/>
    </row>
    <row r="59" spans="1:59">
      <c r="AA59" s="915"/>
    </row>
    <row r="60" spans="1:59">
      <c r="AA60" s="884"/>
      <c r="AB60" s="884"/>
      <c r="AC60" s="884"/>
      <c r="AD60" s="884"/>
    </row>
    <row r="63" spans="1:59">
      <c r="J63" s="856"/>
      <c r="L63" s="856"/>
      <c r="N63" s="916"/>
      <c r="P63" s="916"/>
    </row>
    <row r="64" spans="1:59">
      <c r="J64" s="917"/>
      <c r="L64" s="917"/>
      <c r="N64" s="918"/>
      <c r="P64" s="918"/>
    </row>
    <row r="65" spans="9:31">
      <c r="J65" s="917"/>
      <c r="L65" s="917"/>
      <c r="N65" s="918"/>
      <c r="P65" s="918"/>
    </row>
    <row r="66" spans="9:31">
      <c r="J66" s="917"/>
      <c r="L66" s="917"/>
      <c r="N66" s="918"/>
      <c r="P66" s="918"/>
    </row>
    <row r="67" spans="9:31">
      <c r="J67" s="917"/>
      <c r="L67" s="917"/>
      <c r="N67" s="918"/>
      <c r="P67" s="918"/>
    </row>
    <row r="68" spans="9:31">
      <c r="I68" s="877"/>
      <c r="J68" s="917"/>
      <c r="K68" s="877"/>
      <c r="L68" s="917"/>
      <c r="M68" s="877"/>
      <c r="N68" s="918"/>
      <c r="O68" s="877"/>
      <c r="P68" s="918"/>
      <c r="Q68" s="877"/>
      <c r="R68" s="877"/>
      <c r="S68" s="877"/>
      <c r="T68" s="877"/>
      <c r="U68" s="877"/>
      <c r="V68" s="877"/>
      <c r="W68" s="877"/>
      <c r="Y68" s="877"/>
      <c r="Z68" s="877"/>
      <c r="AA68" s="877"/>
      <c r="AB68" s="877"/>
      <c r="AC68" s="877"/>
      <c r="AD68" s="877"/>
      <c r="AE68" s="917"/>
    </row>
  </sheetData>
  <mergeCells count="2">
    <mergeCell ref="C8:V10"/>
    <mergeCell ref="C12:V13"/>
  </mergeCells>
  <pageMargins left="0.5" right="0.5" top="0.75" bottom="0.5" header="0" footer="0.25"/>
  <pageSetup scale="58" firstPageNumber="25" orientation="landscape"/>
  <headerFooter scaleWithDoc="0">
    <oddFooter>&amp;R&amp;8 25</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enableFormatConditionsCalculation="0"/>
  <dimension ref="A1:BF64"/>
  <sheetViews>
    <sheetView showGridLines="0" showOutlineSymbols="0" zoomScale="80" zoomScaleNormal="80" zoomScalePageLayoutView="80" workbookViewId="0"/>
  </sheetViews>
  <sheetFormatPr baseColWidth="10" defaultColWidth="9.5703125" defaultRowHeight="12" x14ac:dyDescent="0"/>
  <cols>
    <col min="1" max="1" width="1.85546875" style="851" customWidth="1"/>
    <col min="2" max="2" width="1.5703125" style="851" customWidth="1"/>
    <col min="3" max="3" width="45" style="851" customWidth="1"/>
    <col min="4" max="4" width="3.42578125" style="851" customWidth="1"/>
    <col min="5" max="5" width="1.42578125" style="851" customWidth="1"/>
    <col min="6" max="6" width="11.140625" style="851" customWidth="1"/>
    <col min="7" max="7" width="0.85546875" style="851" customWidth="1"/>
    <col min="8" max="8" width="8.5703125" style="851" customWidth="1"/>
    <col min="9" max="9" width="1.140625" style="851" customWidth="1"/>
    <col min="10" max="10" width="10.5703125" style="851" customWidth="1"/>
    <col min="11" max="11" width="1" style="851" customWidth="1"/>
    <col min="12" max="12" width="9.85546875" style="851" bestFit="1" customWidth="1"/>
    <col min="13" max="13" width="1" style="851" customWidth="1"/>
    <col min="14" max="14" width="11.140625" style="851" customWidth="1"/>
    <col min="15" max="15" width="1.140625" style="851" customWidth="1"/>
    <col min="16" max="16" width="11.85546875" style="851" customWidth="1"/>
    <col min="17" max="17" width="0.85546875" style="851" customWidth="1"/>
    <col min="18" max="18" width="10.85546875" style="851" customWidth="1"/>
    <col min="19" max="19" width="1" style="851" customWidth="1"/>
    <col min="20" max="20" width="10.140625" style="851" customWidth="1"/>
    <col min="21" max="21" width="0.85546875" style="851" customWidth="1"/>
    <col min="22" max="22" width="11.140625" style="851" bestFit="1" customWidth="1"/>
    <col min="23" max="23" width="1" style="851" customWidth="1"/>
    <col min="24" max="24" width="9.42578125" style="851" customWidth="1"/>
    <col min="25" max="25" width="0.85546875" style="851" customWidth="1"/>
    <col min="26" max="26" width="9.85546875" style="851" customWidth="1"/>
    <col min="27" max="27" width="1" style="851" customWidth="1"/>
    <col min="28" max="28" width="10.140625" style="851" customWidth="1"/>
    <col min="29" max="29" width="0.85546875" style="851" customWidth="1"/>
    <col min="30" max="30" width="11.140625" style="851" bestFit="1" customWidth="1"/>
    <col min="31" max="31" width="1" style="851" customWidth="1"/>
    <col min="32" max="16384" width="9.5703125" style="851"/>
  </cols>
  <sheetData>
    <row r="1" spans="1:31" ht="15">
      <c r="A1" s="776" t="s">
        <v>936</v>
      </c>
    </row>
    <row r="3" spans="1:31" ht="18" customHeight="1">
      <c r="A3" s="1042" t="s">
        <v>1358</v>
      </c>
      <c r="N3" s="852"/>
      <c r="Q3" s="853"/>
      <c r="R3" s="854"/>
      <c r="S3" s="855"/>
      <c r="T3" s="855"/>
      <c r="U3" s="855"/>
      <c r="V3" s="855"/>
      <c r="W3" s="855"/>
      <c r="X3" s="855"/>
      <c r="Y3" s="855"/>
      <c r="Z3" s="852"/>
      <c r="AA3" s="852"/>
      <c r="AE3" s="856"/>
    </row>
    <row r="4" spans="1:31" ht="18" customHeight="1">
      <c r="N4" s="852"/>
      <c r="Q4" s="853"/>
      <c r="R4" s="854"/>
      <c r="S4" s="855"/>
      <c r="T4" s="855"/>
      <c r="U4" s="855"/>
      <c r="V4" s="855"/>
      <c r="W4" s="855"/>
      <c r="X4" s="855"/>
      <c r="Y4" s="855"/>
      <c r="Z4" s="852"/>
      <c r="AA4" s="852"/>
      <c r="AE4" s="856"/>
    </row>
    <row r="5" spans="1:31" ht="18" customHeight="1">
      <c r="N5" s="852"/>
      <c r="Q5" s="853"/>
      <c r="R5" s="854"/>
      <c r="S5" s="855"/>
      <c r="T5" s="855"/>
      <c r="U5" s="855"/>
      <c r="V5" s="855"/>
      <c r="W5" s="855"/>
      <c r="X5" s="855"/>
      <c r="Y5" s="855"/>
      <c r="Z5" s="852"/>
      <c r="AA5" s="852"/>
      <c r="AE5" s="856"/>
    </row>
    <row r="6" spans="1:31" ht="16" customHeight="1">
      <c r="B6" s="860" t="s">
        <v>1363</v>
      </c>
      <c r="C6" s="861"/>
      <c r="D6" s="855"/>
      <c r="E6" s="855"/>
      <c r="F6" s="855"/>
      <c r="G6" s="855"/>
      <c r="H6" s="855"/>
      <c r="I6" s="855"/>
      <c r="J6" s="855"/>
      <c r="K6" s="855"/>
      <c r="L6" s="852"/>
      <c r="M6" s="852"/>
      <c r="N6" s="852"/>
      <c r="O6" s="852"/>
      <c r="P6" s="852"/>
      <c r="Q6" s="852"/>
      <c r="R6" s="852"/>
      <c r="S6" s="852"/>
      <c r="T6" s="852"/>
      <c r="U6" s="852"/>
      <c r="V6" s="852"/>
      <c r="W6" s="852"/>
      <c r="X6" s="852"/>
      <c r="Y6" s="852"/>
      <c r="Z6" s="852"/>
      <c r="AA6" s="852"/>
      <c r="AB6" s="859"/>
      <c r="AE6" s="856"/>
    </row>
    <row r="7" spans="1:31" ht="10" customHeight="1">
      <c r="B7" s="863"/>
      <c r="C7" s="863"/>
      <c r="D7" s="852"/>
      <c r="E7" s="852"/>
      <c r="F7" s="852"/>
      <c r="G7" s="852"/>
      <c r="H7" s="852"/>
      <c r="I7" s="852"/>
      <c r="J7" s="852"/>
      <c r="K7" s="852"/>
      <c r="L7" s="852"/>
      <c r="M7" s="852"/>
      <c r="N7" s="852"/>
      <c r="O7" s="852"/>
      <c r="P7" s="852"/>
      <c r="Q7" s="852"/>
      <c r="R7" s="852"/>
      <c r="S7" s="852"/>
      <c r="T7" s="852"/>
      <c r="U7" s="852"/>
      <c r="V7" s="852"/>
      <c r="W7" s="852"/>
      <c r="X7" s="852"/>
      <c r="Y7" s="852"/>
      <c r="Z7" s="852"/>
      <c r="AA7" s="852"/>
      <c r="AB7" s="859"/>
      <c r="AE7" s="856"/>
    </row>
    <row r="8" spans="1:31" ht="16" customHeight="1">
      <c r="B8" s="861"/>
      <c r="C8" s="865" t="s">
        <v>1227</v>
      </c>
      <c r="D8" s="858"/>
      <c r="E8" s="858"/>
      <c r="F8" s="858"/>
      <c r="G8" s="858"/>
      <c r="H8" s="858"/>
      <c r="I8" s="858"/>
      <c r="J8" s="858"/>
      <c r="AB8" s="859"/>
      <c r="AE8" s="856"/>
    </row>
    <row r="9" spans="1:31" ht="16" customHeight="1">
      <c r="B9" s="861"/>
      <c r="C9" s="865" t="s">
        <v>1051</v>
      </c>
      <c r="D9" s="858"/>
      <c r="E9" s="858"/>
      <c r="F9" s="858"/>
      <c r="G9" s="858"/>
      <c r="H9" s="858"/>
      <c r="I9" s="858"/>
      <c r="J9" s="858"/>
      <c r="AE9" s="856"/>
    </row>
    <row r="10" spans="1:31" ht="7" customHeight="1">
      <c r="B10" s="861"/>
      <c r="C10" s="861"/>
      <c r="D10" s="858"/>
      <c r="E10" s="858"/>
      <c r="F10" s="858"/>
      <c r="G10" s="858"/>
      <c r="H10" s="858"/>
      <c r="I10" s="858"/>
      <c r="J10" s="858"/>
      <c r="AE10" s="856"/>
    </row>
    <row r="11" spans="1:31" ht="16" customHeight="1">
      <c r="B11" s="861"/>
      <c r="C11" s="865" t="s">
        <v>1052</v>
      </c>
      <c r="D11" s="858"/>
      <c r="E11" s="858"/>
      <c r="F11" s="858"/>
      <c r="G11" s="858"/>
      <c r="H11" s="858"/>
      <c r="I11" s="858"/>
      <c r="J11" s="858"/>
      <c r="AE11" s="856"/>
    </row>
    <row r="12" spans="1:31" ht="16" customHeight="1">
      <c r="B12" s="861"/>
      <c r="C12" s="865" t="s">
        <v>1053</v>
      </c>
      <c r="D12" s="858"/>
      <c r="E12" s="858"/>
      <c r="F12" s="858"/>
      <c r="G12" s="858"/>
      <c r="H12" s="858"/>
      <c r="I12" s="858"/>
      <c r="J12" s="858"/>
      <c r="AE12" s="856"/>
    </row>
    <row r="13" spans="1:31" ht="7" customHeight="1">
      <c r="B13" s="861"/>
      <c r="C13" s="861"/>
      <c r="D13" s="858"/>
      <c r="E13" s="858"/>
      <c r="F13" s="858"/>
      <c r="G13" s="858"/>
      <c r="H13" s="858"/>
      <c r="I13" s="858"/>
      <c r="J13" s="858"/>
      <c r="AE13" s="856"/>
    </row>
    <row r="14" spans="1:31" ht="16" customHeight="1">
      <c r="B14" s="861"/>
      <c r="C14" s="865" t="s">
        <v>1324</v>
      </c>
      <c r="D14" s="858"/>
      <c r="E14" s="858"/>
      <c r="F14" s="858"/>
      <c r="G14" s="858"/>
      <c r="H14" s="858"/>
      <c r="I14" s="858"/>
      <c r="J14" s="858"/>
      <c r="AE14" s="856"/>
    </row>
    <row r="15" spans="1:31" ht="16" customHeight="1">
      <c r="AE15" s="856"/>
    </row>
    <row r="16" spans="1:31" ht="18" customHeight="1">
      <c r="B16" s="858"/>
      <c r="C16" s="866" t="s">
        <v>1321</v>
      </c>
      <c r="D16" s="867"/>
      <c r="E16" s="868"/>
      <c r="G16" s="868"/>
      <c r="H16" s="869"/>
      <c r="I16" s="868"/>
      <c r="J16" s="869"/>
      <c r="K16" s="868"/>
      <c r="L16" s="869"/>
      <c r="M16" s="868"/>
      <c r="O16" s="868"/>
      <c r="Q16" s="868"/>
      <c r="R16" s="869"/>
      <c r="S16" s="869"/>
      <c r="T16" s="869"/>
      <c r="U16" s="869"/>
      <c r="V16" s="869"/>
      <c r="W16" s="869"/>
      <c r="Y16" s="869"/>
      <c r="Z16" s="869"/>
      <c r="AA16" s="869"/>
      <c r="AD16" s="869"/>
      <c r="AE16" s="852"/>
    </row>
    <row r="17" spans="2:53" ht="18" customHeight="1">
      <c r="B17" s="858"/>
      <c r="C17" s="870"/>
      <c r="F17" s="871">
        <v>2015</v>
      </c>
      <c r="G17" s="859"/>
      <c r="X17" s="871">
        <v>2016</v>
      </c>
      <c r="AD17" s="872" t="s">
        <v>1027</v>
      </c>
      <c r="AE17" s="852"/>
    </row>
    <row r="18" spans="2:53" ht="14" customHeight="1">
      <c r="B18" s="858"/>
      <c r="F18" s="873" t="s">
        <v>1028</v>
      </c>
      <c r="H18" s="873" t="s">
        <v>1029</v>
      </c>
      <c r="J18" s="873" t="s">
        <v>1030</v>
      </c>
      <c r="L18" s="873" t="s">
        <v>1031</v>
      </c>
      <c r="N18" s="873" t="s">
        <v>1032</v>
      </c>
      <c r="P18" s="873" t="s">
        <v>1033</v>
      </c>
      <c r="R18" s="873" t="s">
        <v>1034</v>
      </c>
      <c r="T18" s="873" t="s">
        <v>1035</v>
      </c>
      <c r="V18" s="873" t="s">
        <v>1036</v>
      </c>
      <c r="X18" s="873" t="s">
        <v>1037</v>
      </c>
      <c r="Z18" s="873" t="s">
        <v>1038</v>
      </c>
      <c r="AB18" s="873" t="s">
        <v>1039</v>
      </c>
      <c r="AD18" s="873" t="s">
        <v>1040</v>
      </c>
      <c r="AE18" s="852"/>
    </row>
    <row r="19" spans="2:53" s="859" customFormat="1" ht="18" customHeight="1">
      <c r="B19" s="853"/>
      <c r="C19" s="919" t="s">
        <v>1054</v>
      </c>
      <c r="E19" s="920"/>
      <c r="F19" s="921">
        <v>0</v>
      </c>
      <c r="G19" s="920"/>
      <c r="H19" s="922">
        <f>SUM(F34)</f>
        <v>206</v>
      </c>
      <c r="I19" s="920"/>
      <c r="J19" s="922">
        <f>SUM(H34)</f>
        <v>41842</v>
      </c>
      <c r="K19" s="920"/>
      <c r="L19" s="922">
        <f>SUM(J34)</f>
        <v>82</v>
      </c>
      <c r="M19" s="920"/>
      <c r="N19" s="922">
        <f>SUM(L34)</f>
        <v>156044</v>
      </c>
      <c r="O19" s="920"/>
      <c r="P19" s="922">
        <f>SUM(N34)</f>
        <v>452402</v>
      </c>
      <c r="Q19" s="920"/>
      <c r="R19" s="922">
        <f>SUM(P34)</f>
        <v>82</v>
      </c>
      <c r="S19" s="920"/>
      <c r="T19" s="922">
        <f>SUM(R34)</f>
        <v>50082</v>
      </c>
      <c r="U19" s="920"/>
      <c r="V19" s="922">
        <f>SUM(T34)</f>
        <v>204807</v>
      </c>
      <c r="W19" s="920"/>
      <c r="X19" s="922">
        <f>SUM(V34)</f>
        <v>82</v>
      </c>
      <c r="Y19" s="920"/>
      <c r="Z19" s="922">
        <f>SUM(X34)</f>
        <v>1240208</v>
      </c>
      <c r="AA19" s="920"/>
      <c r="AB19" s="922">
        <f>SUM(Z34)</f>
        <v>1330520</v>
      </c>
      <c r="AC19" s="920"/>
      <c r="AD19" s="921">
        <v>0</v>
      </c>
      <c r="AE19" s="888"/>
      <c r="AF19" s="877"/>
      <c r="AG19" s="877"/>
      <c r="AH19" s="877"/>
    </row>
    <row r="20" spans="2:53" ht="12" customHeight="1">
      <c r="B20" s="858"/>
      <c r="C20" s="923"/>
      <c r="E20" s="882"/>
      <c r="F20" s="924"/>
      <c r="G20" s="882"/>
      <c r="H20" s="911"/>
      <c r="I20" s="882"/>
      <c r="J20" s="911"/>
      <c r="K20" s="882"/>
      <c r="L20" s="911"/>
      <c r="M20" s="882"/>
      <c r="N20" s="911"/>
      <c r="O20" s="882"/>
      <c r="P20" s="911"/>
      <c r="Q20" s="882"/>
      <c r="R20" s="911"/>
      <c r="S20" s="882"/>
      <c r="T20" s="911"/>
      <c r="U20" s="882"/>
      <c r="V20" s="911"/>
      <c r="W20" s="882"/>
      <c r="X20" s="911"/>
      <c r="Y20" s="882"/>
      <c r="Z20" s="911"/>
      <c r="AA20" s="882"/>
      <c r="AB20" s="911"/>
      <c r="AC20" s="882"/>
      <c r="AD20" s="911"/>
      <c r="AE20" s="894"/>
      <c r="AF20" s="884"/>
      <c r="AG20" s="884"/>
      <c r="AH20" s="884"/>
    </row>
    <row r="21" spans="2:53" ht="18" customHeight="1">
      <c r="B21" s="858"/>
      <c r="C21" s="923" t="s">
        <v>1055</v>
      </c>
      <c r="E21" s="882"/>
      <c r="F21" s="925">
        <v>1679597</v>
      </c>
      <c r="G21" s="926"/>
      <c r="H21" s="925">
        <v>580187</v>
      </c>
      <c r="I21" s="926"/>
      <c r="J21" s="925">
        <v>1201228</v>
      </c>
      <c r="K21" s="926"/>
      <c r="L21" s="925">
        <v>680460</v>
      </c>
      <c r="M21" s="926"/>
      <c r="N21" s="925">
        <v>636206</v>
      </c>
      <c r="O21" s="926"/>
      <c r="P21" s="925">
        <v>1280717</v>
      </c>
      <c r="Q21" s="926"/>
      <c r="R21" s="925">
        <v>612657</v>
      </c>
      <c r="S21" s="926"/>
      <c r="T21" s="925">
        <v>585167</v>
      </c>
      <c r="U21" s="926"/>
      <c r="V21" s="925">
        <v>1248907</v>
      </c>
      <c r="W21" s="926"/>
      <c r="X21" s="925">
        <v>1805319</v>
      </c>
      <c r="Y21" s="926"/>
      <c r="Z21" s="925">
        <v>749372</v>
      </c>
      <c r="AA21" s="926"/>
      <c r="AB21" s="925">
        <v>704004</v>
      </c>
      <c r="AC21" s="882"/>
      <c r="AD21" s="911">
        <f t="shared" ref="AD21:AD26" si="0">ROUND(SUM(F21:AB21),0)</f>
        <v>11763821</v>
      </c>
      <c r="AE21" s="894"/>
      <c r="AF21" s="884"/>
      <c r="AG21" s="884"/>
      <c r="AH21" s="884"/>
    </row>
    <row r="22" spans="2:53" ht="18" customHeight="1">
      <c r="B22" s="858"/>
      <c r="C22" s="851" t="s">
        <v>1056</v>
      </c>
      <c r="D22" s="908" t="s">
        <v>1057</v>
      </c>
      <c r="E22" s="882"/>
      <c r="F22" s="927">
        <v>0</v>
      </c>
      <c r="G22" s="926"/>
      <c r="H22" s="927">
        <v>0</v>
      </c>
      <c r="I22" s="926"/>
      <c r="J22" s="927">
        <v>0</v>
      </c>
      <c r="K22" s="926"/>
      <c r="L22" s="928">
        <v>0</v>
      </c>
      <c r="M22" s="926"/>
      <c r="N22" s="928">
        <v>1587</v>
      </c>
      <c r="O22" s="926"/>
      <c r="P22" s="928">
        <v>33146</v>
      </c>
      <c r="Q22" s="926"/>
      <c r="R22" s="927">
        <v>0</v>
      </c>
      <c r="S22" s="926"/>
      <c r="T22" s="927">
        <v>0</v>
      </c>
      <c r="U22" s="926"/>
      <c r="V22" s="927">
        <v>0</v>
      </c>
      <c r="W22" s="926"/>
      <c r="X22" s="928">
        <v>0</v>
      </c>
      <c r="Y22" s="926"/>
      <c r="Z22" s="928">
        <v>1596</v>
      </c>
      <c r="AA22" s="926"/>
      <c r="AB22" s="927">
        <v>33325</v>
      </c>
      <c r="AC22" s="882"/>
      <c r="AD22" s="911">
        <f t="shared" si="0"/>
        <v>69654</v>
      </c>
      <c r="AE22" s="894"/>
      <c r="AF22" s="884"/>
      <c r="AG22" s="884"/>
      <c r="AH22" s="884"/>
    </row>
    <row r="23" spans="2:53" ht="18" customHeight="1">
      <c r="B23" s="858"/>
      <c r="C23" s="851" t="s">
        <v>1196</v>
      </c>
      <c r="D23" s="908" t="s">
        <v>1058</v>
      </c>
      <c r="E23" s="882"/>
      <c r="F23" s="927">
        <v>0</v>
      </c>
      <c r="G23" s="926"/>
      <c r="H23" s="927">
        <v>0</v>
      </c>
      <c r="I23" s="926"/>
      <c r="J23" s="927">
        <v>0</v>
      </c>
      <c r="K23" s="926"/>
      <c r="L23" s="927">
        <v>0</v>
      </c>
      <c r="M23" s="926"/>
      <c r="N23" s="928">
        <v>1306</v>
      </c>
      <c r="O23" s="926"/>
      <c r="P23" s="928">
        <v>10237</v>
      </c>
      <c r="Q23" s="926"/>
      <c r="R23" s="927">
        <v>0</v>
      </c>
      <c r="S23" s="926"/>
      <c r="T23" s="927">
        <v>0</v>
      </c>
      <c r="U23" s="926"/>
      <c r="V23" s="927">
        <v>0</v>
      </c>
      <c r="W23" s="926"/>
      <c r="X23" s="927">
        <v>0</v>
      </c>
      <c r="Y23" s="926"/>
      <c r="Z23" s="928">
        <v>1306</v>
      </c>
      <c r="AA23" s="926"/>
      <c r="AB23" s="928">
        <v>51692</v>
      </c>
      <c r="AC23" s="882"/>
      <c r="AD23" s="911">
        <f t="shared" si="0"/>
        <v>64541</v>
      </c>
      <c r="AE23" s="894"/>
      <c r="AF23" s="884"/>
      <c r="AG23" s="884"/>
      <c r="AH23" s="884"/>
    </row>
    <row r="24" spans="2:53" ht="18" customHeight="1">
      <c r="B24" s="858"/>
      <c r="C24" s="851" t="s">
        <v>1197</v>
      </c>
      <c r="D24" s="908" t="s">
        <v>1058</v>
      </c>
      <c r="E24" s="882"/>
      <c r="F24" s="927">
        <v>0</v>
      </c>
      <c r="G24" s="926"/>
      <c r="H24" s="927">
        <v>0</v>
      </c>
      <c r="I24" s="926"/>
      <c r="J24" s="927">
        <v>0</v>
      </c>
      <c r="K24" s="926"/>
      <c r="L24" s="927">
        <v>0</v>
      </c>
      <c r="M24" s="926"/>
      <c r="N24" s="929">
        <v>4292</v>
      </c>
      <c r="O24" s="926"/>
      <c r="P24" s="928">
        <v>130428</v>
      </c>
      <c r="Q24" s="926"/>
      <c r="R24" s="929">
        <v>0</v>
      </c>
      <c r="S24" s="926"/>
      <c r="T24" s="927">
        <v>0</v>
      </c>
      <c r="U24" s="926"/>
      <c r="V24" s="927">
        <v>0</v>
      </c>
      <c r="W24" s="926"/>
      <c r="X24" s="927">
        <v>0</v>
      </c>
      <c r="Y24" s="926"/>
      <c r="Z24" s="929">
        <v>4292</v>
      </c>
      <c r="AA24" s="926"/>
      <c r="AB24" s="928">
        <v>572681</v>
      </c>
      <c r="AC24" s="882"/>
      <c r="AD24" s="911">
        <f t="shared" si="0"/>
        <v>711693</v>
      </c>
      <c r="AE24" s="894"/>
      <c r="AF24" s="884"/>
      <c r="AG24" s="884"/>
      <c r="AH24" s="884"/>
    </row>
    <row r="25" spans="2:53" ht="18" customHeight="1">
      <c r="B25" s="858"/>
      <c r="C25" s="923" t="s">
        <v>1198</v>
      </c>
      <c r="D25" s="908" t="s">
        <v>1058</v>
      </c>
      <c r="E25" s="882"/>
      <c r="F25" s="927">
        <v>0</v>
      </c>
      <c r="G25" s="926"/>
      <c r="H25" s="927">
        <v>0</v>
      </c>
      <c r="I25" s="926"/>
      <c r="J25" s="927">
        <v>0</v>
      </c>
      <c r="K25" s="926"/>
      <c r="L25" s="927">
        <v>0</v>
      </c>
      <c r="M25" s="926"/>
      <c r="N25" s="928">
        <v>67093</v>
      </c>
      <c r="O25" s="926"/>
      <c r="P25" s="927">
        <v>0</v>
      </c>
      <c r="Q25" s="926"/>
      <c r="R25" s="927">
        <v>0</v>
      </c>
      <c r="S25" s="926"/>
      <c r="T25" s="927">
        <v>0</v>
      </c>
      <c r="U25" s="926"/>
      <c r="V25" s="927">
        <v>0</v>
      </c>
      <c r="W25" s="926"/>
      <c r="X25" s="927">
        <v>0</v>
      </c>
      <c r="Y25" s="926"/>
      <c r="Z25" s="928">
        <v>164116</v>
      </c>
      <c r="AA25" s="926"/>
      <c r="AB25" s="929">
        <v>0</v>
      </c>
      <c r="AC25" s="882"/>
      <c r="AD25" s="911">
        <f t="shared" si="0"/>
        <v>231209</v>
      </c>
      <c r="AE25" s="894"/>
      <c r="AF25" s="884"/>
      <c r="AG25" s="884"/>
      <c r="AH25" s="884"/>
    </row>
    <row r="26" spans="2:53" ht="18" customHeight="1">
      <c r="B26" s="858"/>
      <c r="C26" s="923" t="s">
        <v>1213</v>
      </c>
      <c r="D26" s="908" t="s">
        <v>1058</v>
      </c>
      <c r="E26" s="882"/>
      <c r="F26" s="927">
        <v>0</v>
      </c>
      <c r="G26" s="926"/>
      <c r="H26" s="927">
        <v>0</v>
      </c>
      <c r="I26" s="926"/>
      <c r="J26" s="929">
        <v>0</v>
      </c>
      <c r="K26" s="926"/>
      <c r="L26" s="929">
        <v>0</v>
      </c>
      <c r="M26" s="929"/>
      <c r="N26" s="929">
        <v>0</v>
      </c>
      <c r="O26" s="929"/>
      <c r="P26" s="929">
        <v>7802</v>
      </c>
      <c r="Q26" s="929"/>
      <c r="R26" s="929">
        <v>0</v>
      </c>
      <c r="S26" s="929"/>
      <c r="T26" s="929">
        <v>0</v>
      </c>
      <c r="U26" s="929"/>
      <c r="V26" s="929">
        <v>0</v>
      </c>
      <c r="W26" s="929"/>
      <c r="X26" s="929">
        <v>0</v>
      </c>
      <c r="Y26" s="929"/>
      <c r="Z26" s="929">
        <v>0</v>
      </c>
      <c r="AA26" s="926"/>
      <c r="AB26" s="928">
        <v>22272</v>
      </c>
      <c r="AC26" s="882"/>
      <c r="AD26" s="911">
        <f t="shared" si="0"/>
        <v>30074</v>
      </c>
      <c r="AE26" s="894"/>
      <c r="AF26" s="884"/>
      <c r="AG26" s="884"/>
      <c r="AH26" s="884"/>
    </row>
    <row r="27" spans="2:53" s="859" customFormat="1" ht="18" customHeight="1">
      <c r="B27" s="853"/>
      <c r="C27" s="859" t="s">
        <v>1044</v>
      </c>
      <c r="E27" s="886"/>
      <c r="F27" s="930">
        <f>ROUND(SUM(F21:F26),0)</f>
        <v>1679597</v>
      </c>
      <c r="G27" s="886"/>
      <c r="H27" s="930">
        <f>ROUND(SUM(H21:H26),0)</f>
        <v>580187</v>
      </c>
      <c r="I27" s="931"/>
      <c r="J27" s="930">
        <f>ROUND(SUM(J21:J26),0)</f>
        <v>1201228</v>
      </c>
      <c r="K27" s="931"/>
      <c r="L27" s="930">
        <f>ROUND(SUM(L21:L26),0)</f>
        <v>680460</v>
      </c>
      <c r="M27" s="932"/>
      <c r="N27" s="930">
        <f>ROUND(SUM(N21:N26),0)</f>
        <v>710484</v>
      </c>
      <c r="O27" s="932"/>
      <c r="P27" s="930">
        <f>ROUND(SUM(P21:P26),0)</f>
        <v>1462330</v>
      </c>
      <c r="Q27" s="920"/>
      <c r="R27" s="930">
        <f>ROUND(SUM(R21:R26),0)</f>
        <v>612657</v>
      </c>
      <c r="S27" s="920"/>
      <c r="T27" s="930">
        <f>ROUND(SUM(T21:T26),0)</f>
        <v>585167</v>
      </c>
      <c r="U27" s="920"/>
      <c r="V27" s="930">
        <f>ROUND(SUM(V21:V26),0)</f>
        <v>1248907</v>
      </c>
      <c r="W27" s="920"/>
      <c r="X27" s="930">
        <f>ROUND(SUM(X21:X26),0)</f>
        <v>1805319</v>
      </c>
      <c r="Y27" s="920"/>
      <c r="Z27" s="930">
        <f>ROUND(SUM(Z21:Z26),0)</f>
        <v>920682</v>
      </c>
      <c r="AA27" s="920"/>
      <c r="AB27" s="930">
        <f>ROUND(SUM(AB21:AB26),0)</f>
        <v>1383974</v>
      </c>
      <c r="AC27" s="920"/>
      <c r="AD27" s="930">
        <f>ROUND(SUM(AD21:AD26),0)</f>
        <v>12870992</v>
      </c>
      <c r="AE27" s="888"/>
      <c r="AF27" s="877"/>
      <c r="AG27" s="877"/>
      <c r="AH27" s="877"/>
    </row>
    <row r="28" spans="2:53" ht="16" customHeight="1">
      <c r="B28" s="858"/>
      <c r="E28" s="868"/>
      <c r="F28" s="911"/>
      <c r="G28" s="868"/>
      <c r="H28" s="911"/>
      <c r="I28" s="890"/>
      <c r="J28" s="911"/>
      <c r="K28" s="891"/>
      <c r="L28" s="911"/>
      <c r="M28" s="891"/>
      <c r="N28" s="911"/>
      <c r="O28" s="891"/>
      <c r="P28" s="911"/>
      <c r="Q28" s="868"/>
      <c r="R28" s="911"/>
      <c r="S28" s="868"/>
      <c r="T28" s="911"/>
      <c r="V28" s="911"/>
      <c r="X28" s="911"/>
      <c r="Z28" s="883"/>
      <c r="AA28" s="890"/>
      <c r="AB28" s="883"/>
      <c r="AD28" s="911"/>
      <c r="AF28" s="884"/>
      <c r="AG28" s="884"/>
      <c r="AH28" s="884"/>
    </row>
    <row r="29" spans="2:53" ht="16" customHeight="1">
      <c r="B29" s="858"/>
      <c r="C29" s="851" t="s">
        <v>1059</v>
      </c>
      <c r="E29" s="868"/>
      <c r="F29" s="927">
        <v>0</v>
      </c>
      <c r="G29" s="933"/>
      <c r="H29" s="929">
        <v>0</v>
      </c>
      <c r="I29" s="934"/>
      <c r="J29" s="928">
        <v>124</v>
      </c>
      <c r="K29" s="935"/>
      <c r="L29" s="928">
        <v>0</v>
      </c>
      <c r="M29" s="935"/>
      <c r="N29" s="928">
        <v>2136</v>
      </c>
      <c r="O29" s="935"/>
      <c r="P29" s="928">
        <v>1384</v>
      </c>
      <c r="Q29" s="933"/>
      <c r="R29" s="928">
        <v>0</v>
      </c>
      <c r="S29" s="933"/>
      <c r="T29" s="927">
        <v>0</v>
      </c>
      <c r="U29" s="933"/>
      <c r="V29" s="928">
        <v>447</v>
      </c>
      <c r="W29" s="933"/>
      <c r="X29" s="927">
        <v>0</v>
      </c>
      <c r="Y29" s="933"/>
      <c r="Z29" s="928">
        <v>748</v>
      </c>
      <c r="AA29" s="934"/>
      <c r="AB29" s="928">
        <v>8111</v>
      </c>
      <c r="AC29" s="378"/>
      <c r="AD29" s="883">
        <f>ROUND(SUM(F29:AB29),0)</f>
        <v>12950</v>
      </c>
      <c r="AF29" s="884"/>
      <c r="AG29" s="884"/>
      <c r="AH29" s="884"/>
    </row>
    <row r="30" spans="2:53" ht="18" customHeight="1">
      <c r="B30" s="858"/>
      <c r="C30" s="851" t="s">
        <v>1046</v>
      </c>
      <c r="E30" s="868"/>
      <c r="F30" s="929">
        <v>0</v>
      </c>
      <c r="G30" s="933"/>
      <c r="H30" s="929">
        <v>0</v>
      </c>
      <c r="I30" s="933"/>
      <c r="J30" s="928">
        <v>41802</v>
      </c>
      <c r="K30" s="933"/>
      <c r="L30" s="928">
        <v>0</v>
      </c>
      <c r="M30" s="933"/>
      <c r="N30" s="928">
        <v>151426</v>
      </c>
      <c r="O30" s="933"/>
      <c r="P30" s="928">
        <v>451542</v>
      </c>
      <c r="Q30" s="933"/>
      <c r="R30" s="927">
        <v>0</v>
      </c>
      <c r="S30" s="933"/>
      <c r="T30" s="927">
        <v>0</v>
      </c>
      <c r="U30" s="933"/>
      <c r="V30" s="928">
        <v>204259</v>
      </c>
      <c r="W30" s="933"/>
      <c r="X30" s="927">
        <v>0</v>
      </c>
      <c r="Y30" s="926"/>
      <c r="Z30" s="928">
        <v>295962</v>
      </c>
      <c r="AA30" s="934"/>
      <c r="AB30" s="928">
        <v>1553939</v>
      </c>
      <c r="AC30" s="378"/>
      <c r="AD30" s="883">
        <f>ROUND(SUM(F30:AB30),0)</f>
        <v>2698930</v>
      </c>
      <c r="AE30" s="894"/>
      <c r="AF30" s="895"/>
      <c r="AG30" s="895"/>
      <c r="AH30" s="895"/>
      <c r="AI30" s="896"/>
      <c r="AJ30" s="896"/>
      <c r="AK30" s="896"/>
      <c r="AL30" s="896"/>
      <c r="AM30" s="896"/>
      <c r="AN30" s="896"/>
      <c r="AO30" s="896"/>
      <c r="AP30" s="896"/>
      <c r="AQ30" s="896"/>
      <c r="AR30" s="896"/>
      <c r="AS30" s="896"/>
      <c r="AT30" s="896"/>
      <c r="AU30" s="896"/>
      <c r="AV30" s="896"/>
      <c r="AW30" s="896"/>
      <c r="AX30" s="896"/>
      <c r="AY30" s="896"/>
      <c r="AZ30" s="896"/>
      <c r="BA30" s="896"/>
    </row>
    <row r="31" spans="2:53" ht="18" customHeight="1">
      <c r="B31" s="858"/>
      <c r="C31" s="851" t="s">
        <v>1047</v>
      </c>
      <c r="E31" s="868"/>
      <c r="F31" s="936">
        <v>1679391</v>
      </c>
      <c r="G31" s="933"/>
      <c r="H31" s="936">
        <v>538551</v>
      </c>
      <c r="I31" s="933"/>
      <c r="J31" s="936">
        <v>1201062</v>
      </c>
      <c r="K31" s="933"/>
      <c r="L31" s="936">
        <v>524498</v>
      </c>
      <c r="M31" s="933"/>
      <c r="N31" s="936">
        <v>260564</v>
      </c>
      <c r="O31" s="933"/>
      <c r="P31" s="936">
        <v>1461724</v>
      </c>
      <c r="Q31" s="933"/>
      <c r="R31" s="936">
        <v>562657</v>
      </c>
      <c r="S31" s="933"/>
      <c r="T31" s="936">
        <v>430442</v>
      </c>
      <c r="U31" s="933"/>
      <c r="V31" s="936">
        <v>1248926</v>
      </c>
      <c r="W31" s="933"/>
      <c r="X31" s="936">
        <v>565193</v>
      </c>
      <c r="Y31" s="933"/>
      <c r="Z31" s="936">
        <v>533660</v>
      </c>
      <c r="AA31" s="934"/>
      <c r="AB31" s="936">
        <v>1152444</v>
      </c>
      <c r="AC31" s="378"/>
      <c r="AD31" s="883">
        <f>ROUND(SUM(F31:AB31),0)</f>
        <v>10159112</v>
      </c>
      <c r="AE31" s="894"/>
      <c r="AF31" s="895"/>
      <c r="AG31" s="895"/>
      <c r="AH31" s="895"/>
      <c r="AI31" s="896"/>
      <c r="AJ31" s="896"/>
      <c r="AK31" s="896"/>
      <c r="AL31" s="896"/>
      <c r="AM31" s="896"/>
      <c r="AN31" s="896"/>
      <c r="AO31" s="896"/>
      <c r="AP31" s="896"/>
      <c r="AQ31" s="896"/>
      <c r="AR31" s="896"/>
      <c r="AS31" s="896"/>
      <c r="AT31" s="896"/>
      <c r="AU31" s="896"/>
      <c r="AV31" s="896"/>
      <c r="AW31" s="896"/>
      <c r="AX31" s="896"/>
      <c r="AY31" s="896"/>
      <c r="AZ31" s="896"/>
      <c r="BA31" s="896"/>
    </row>
    <row r="32" spans="2:53" s="859" customFormat="1" ht="18" customHeight="1">
      <c r="B32" s="853"/>
      <c r="C32" s="859" t="s">
        <v>1049</v>
      </c>
      <c r="E32" s="897"/>
      <c r="F32" s="898">
        <f>ROUND(SUM(F29:F31),0)</f>
        <v>1679391</v>
      </c>
      <c r="G32" s="897"/>
      <c r="H32" s="898">
        <f>ROUND(SUM(H29:H31),0)</f>
        <v>538551</v>
      </c>
      <c r="I32" s="897"/>
      <c r="J32" s="898">
        <f>ROUND(SUM(J29:J31),0)</f>
        <v>1242988</v>
      </c>
      <c r="K32" s="897"/>
      <c r="L32" s="898">
        <f>ROUND(SUM(L29:L31),0)</f>
        <v>524498</v>
      </c>
      <c r="M32" s="897"/>
      <c r="N32" s="898">
        <f>ROUND(SUM(N29:N31),0)</f>
        <v>414126</v>
      </c>
      <c r="O32" s="897"/>
      <c r="P32" s="898">
        <f>ROUND(SUM(P29:P31),0)</f>
        <v>1914650</v>
      </c>
      <c r="Q32" s="897"/>
      <c r="R32" s="898">
        <f>ROUND(SUM(R29:R31),0)</f>
        <v>562657</v>
      </c>
      <c r="S32" s="897"/>
      <c r="T32" s="898">
        <f>ROUND(SUM(T29:T31),0)</f>
        <v>430442</v>
      </c>
      <c r="U32" s="897"/>
      <c r="V32" s="898">
        <f>ROUND(SUM(V29:V31),0)</f>
        <v>1453632</v>
      </c>
      <c r="W32" s="897"/>
      <c r="X32" s="898">
        <f>ROUND(SUM(X29:X31),0)</f>
        <v>565193</v>
      </c>
      <c r="Y32" s="897"/>
      <c r="Z32" s="898">
        <f>ROUND(SUM(Z29:Z31),0)</f>
        <v>830370</v>
      </c>
      <c r="AA32" s="897"/>
      <c r="AB32" s="898">
        <f>ROUND(SUM(AB29:AB31),0)</f>
        <v>2714494</v>
      </c>
      <c r="AC32" s="920"/>
      <c r="AD32" s="898">
        <f>ROUND(SUM(AD29:AD31),0)</f>
        <v>12870992</v>
      </c>
      <c r="AE32" s="888"/>
      <c r="AF32" s="899"/>
      <c r="AG32" s="899"/>
      <c r="AH32" s="899"/>
      <c r="AI32" s="900"/>
      <c r="AJ32" s="900"/>
      <c r="AK32" s="900"/>
      <c r="AL32" s="900"/>
      <c r="AM32" s="900"/>
      <c r="AN32" s="900"/>
      <c r="AO32" s="900"/>
      <c r="AP32" s="900"/>
      <c r="AQ32" s="900"/>
      <c r="AR32" s="900"/>
      <c r="AS32" s="900"/>
      <c r="AT32" s="900"/>
      <c r="AU32" s="900"/>
      <c r="AV32" s="900"/>
      <c r="AW32" s="900"/>
      <c r="AX32" s="900"/>
      <c r="AY32" s="900"/>
      <c r="AZ32" s="900"/>
      <c r="BA32" s="900"/>
    </row>
    <row r="33" spans="2:58" ht="12" customHeight="1">
      <c r="B33" s="858"/>
      <c r="F33" s="911"/>
      <c r="H33" s="911"/>
      <c r="J33" s="911"/>
      <c r="K33" s="869"/>
      <c r="L33" s="911"/>
      <c r="N33" s="911"/>
      <c r="P33" s="911"/>
      <c r="R33" s="911"/>
      <c r="T33" s="911"/>
      <c r="V33" s="911"/>
      <c r="X33" s="911"/>
      <c r="Z33" s="883"/>
      <c r="AA33" s="890"/>
      <c r="AB33" s="883"/>
      <c r="AD33" s="911"/>
      <c r="AE33" s="901"/>
      <c r="AF33" s="896"/>
      <c r="AG33" s="896"/>
      <c r="AH33" s="896"/>
      <c r="AI33" s="896"/>
      <c r="AJ33" s="896"/>
      <c r="AK33" s="896"/>
      <c r="AL33" s="896"/>
      <c r="AM33" s="896"/>
      <c r="AN33" s="896"/>
      <c r="AO33" s="896"/>
      <c r="AP33" s="896"/>
      <c r="AQ33" s="896"/>
      <c r="AR33" s="896"/>
      <c r="AS33" s="896"/>
      <c r="AT33" s="896"/>
      <c r="AU33" s="896"/>
      <c r="AV33" s="896"/>
      <c r="AW33" s="896"/>
      <c r="AX33" s="896"/>
      <c r="AY33" s="896"/>
      <c r="AZ33" s="896"/>
      <c r="BA33" s="896"/>
      <c r="BB33" s="896"/>
      <c r="BC33" s="896"/>
      <c r="BD33" s="896"/>
      <c r="BE33" s="896"/>
      <c r="BF33" s="896"/>
    </row>
    <row r="34" spans="2:58" s="859" customFormat="1" ht="14" customHeight="1" thickBot="1">
      <c r="B34" s="853"/>
      <c r="C34" s="859" t="s">
        <v>1050</v>
      </c>
      <c r="D34" s="902"/>
      <c r="E34" s="920"/>
      <c r="F34" s="903">
        <f>ROUND((SUM(F19)+SUM(F27)-SUM(F32)),0)</f>
        <v>206</v>
      </c>
      <c r="G34" s="920"/>
      <c r="H34" s="903">
        <f>ROUND((SUM(H19)+SUM(H27)-SUM(H32)),0)</f>
        <v>41842</v>
      </c>
      <c r="I34" s="920"/>
      <c r="J34" s="903">
        <f>ROUND((SUM(J19)+SUM(J27)-SUM(J32)),0)</f>
        <v>82</v>
      </c>
      <c r="K34" s="920"/>
      <c r="L34" s="903">
        <f>ROUND((SUM(L19)+SUM(L27)-SUM(L32)),0)</f>
        <v>156044</v>
      </c>
      <c r="M34" s="920"/>
      <c r="N34" s="903">
        <f>ROUND((SUM(N19)+SUM(N27)-SUM(N32)),0)</f>
        <v>452402</v>
      </c>
      <c r="O34" s="920"/>
      <c r="P34" s="903">
        <f>ROUND((SUM(P19)+SUM(P27)-SUM(P32)),0)</f>
        <v>82</v>
      </c>
      <c r="Q34" s="920"/>
      <c r="R34" s="903">
        <f>ROUND((SUM(R19)+SUM(R27)-SUM(R32)),0)</f>
        <v>50082</v>
      </c>
      <c r="S34" s="920"/>
      <c r="T34" s="903">
        <f>ROUND((SUM(T19)+SUM(T27)-SUM(T32)),0)</f>
        <v>204807</v>
      </c>
      <c r="U34" s="920"/>
      <c r="V34" s="903">
        <f>ROUND((SUM(V19)+SUM(V27)-SUM(V32)),0)</f>
        <v>82</v>
      </c>
      <c r="W34" s="920"/>
      <c r="X34" s="903">
        <f>ROUND((SUM(X19)+SUM(X27)-SUM(X32)),0)</f>
        <v>1240208</v>
      </c>
      <c r="Y34" s="920"/>
      <c r="Z34" s="903">
        <f>ROUND((SUM(Z19)+SUM(Z27)-SUM(Z32)),0)</f>
        <v>1330520</v>
      </c>
      <c r="AA34" s="920"/>
      <c r="AB34" s="914">
        <f>AB19+AB27-AB32</f>
        <v>0</v>
      </c>
      <c r="AC34" s="920"/>
      <c r="AD34" s="914">
        <f>AD19+AD27-AD32</f>
        <v>0</v>
      </c>
      <c r="AE34" s="937"/>
    </row>
    <row r="35" spans="2:58" ht="13" customHeight="1" thickTop="1">
      <c r="B35" s="858"/>
      <c r="D35" s="905"/>
      <c r="E35" s="905"/>
      <c r="F35" s="906"/>
      <c r="G35" s="868"/>
      <c r="H35" s="892"/>
      <c r="J35" s="892"/>
      <c r="L35" s="892"/>
      <c r="N35" s="892"/>
      <c r="P35" s="892"/>
      <c r="R35" s="892"/>
      <c r="T35" s="892"/>
      <c r="V35" s="892"/>
      <c r="X35" s="892"/>
      <c r="Z35" s="892"/>
      <c r="AB35" s="892"/>
      <c r="AD35" s="892"/>
      <c r="AE35" s="852"/>
    </row>
    <row r="36" spans="2:58" ht="11.25" customHeight="1">
      <c r="B36" s="858"/>
      <c r="E36" s="868"/>
      <c r="F36" s="892"/>
      <c r="G36" s="868"/>
      <c r="H36" s="892"/>
      <c r="J36" s="892"/>
      <c r="L36" s="892"/>
      <c r="N36" s="892"/>
      <c r="P36" s="892"/>
      <c r="R36" s="892" t="s">
        <v>22</v>
      </c>
      <c r="T36" s="892"/>
      <c r="V36" s="892"/>
      <c r="X36" s="892"/>
      <c r="Z36" s="892"/>
      <c r="AB36" s="892"/>
      <c r="AD36" s="892"/>
      <c r="AE36" s="852"/>
    </row>
    <row r="37" spans="2:58" ht="18" customHeight="1">
      <c r="B37" s="858"/>
      <c r="C37" s="866" t="s">
        <v>1026</v>
      </c>
      <c r="D37" s="867"/>
      <c r="E37" s="868"/>
      <c r="F37" s="892"/>
      <c r="G37" s="868"/>
      <c r="H37" s="892"/>
      <c r="I37" s="868"/>
      <c r="J37" s="892"/>
      <c r="K37" s="868"/>
      <c r="L37" s="892"/>
      <c r="M37" s="868"/>
      <c r="N37" s="892"/>
      <c r="O37" s="868"/>
      <c r="P37" s="938"/>
      <c r="Q37" s="868"/>
      <c r="R37" s="892"/>
      <c r="S37" s="869"/>
      <c r="T37" s="892"/>
      <c r="U37" s="869"/>
      <c r="V37" s="892"/>
      <c r="W37" s="869"/>
      <c r="X37" s="892"/>
      <c r="Y37" s="869"/>
      <c r="Z37" s="892"/>
      <c r="AA37" s="869"/>
      <c r="AB37" s="892"/>
      <c r="AD37" s="892"/>
      <c r="AE37" s="852"/>
    </row>
    <row r="38" spans="2:58" ht="18" customHeight="1">
      <c r="B38" s="858"/>
      <c r="C38" s="870"/>
      <c r="F38" s="871">
        <v>2014</v>
      </c>
      <c r="G38" s="859"/>
      <c r="H38" s="892"/>
      <c r="J38" s="892"/>
      <c r="L38" s="892"/>
      <c r="N38" s="892"/>
      <c r="P38" s="892"/>
      <c r="R38" s="892"/>
      <c r="T38" s="892"/>
      <c r="V38" s="892"/>
      <c r="X38" s="871">
        <v>2015</v>
      </c>
      <c r="Z38" s="892"/>
      <c r="AB38" s="892"/>
      <c r="AD38" s="909" t="s">
        <v>1027</v>
      </c>
      <c r="AE38" s="852"/>
    </row>
    <row r="39" spans="2:58" ht="14" customHeight="1">
      <c r="B39" s="858"/>
      <c r="F39" s="910" t="s">
        <v>1028</v>
      </c>
      <c r="H39" s="910" t="s">
        <v>1029</v>
      </c>
      <c r="J39" s="910" t="s">
        <v>1030</v>
      </c>
      <c r="L39" s="910" t="s">
        <v>1031</v>
      </c>
      <c r="N39" s="910" t="s">
        <v>1032</v>
      </c>
      <c r="P39" s="910" t="s">
        <v>1033</v>
      </c>
      <c r="R39" s="910" t="s">
        <v>1034</v>
      </c>
      <c r="T39" s="910" t="s">
        <v>1035</v>
      </c>
      <c r="V39" s="910" t="s">
        <v>1036</v>
      </c>
      <c r="X39" s="910" t="s">
        <v>1037</v>
      </c>
      <c r="Z39" s="910" t="s">
        <v>1038</v>
      </c>
      <c r="AB39" s="910" t="s">
        <v>1039</v>
      </c>
      <c r="AD39" s="910" t="s">
        <v>1040</v>
      </c>
      <c r="AE39" s="852"/>
    </row>
    <row r="40" spans="2:58" s="859" customFormat="1" ht="18" customHeight="1">
      <c r="B40" s="853"/>
      <c r="C40" s="919" t="s">
        <v>1054</v>
      </c>
      <c r="E40" s="920"/>
      <c r="F40" s="921">
        <v>0</v>
      </c>
      <c r="G40" s="920"/>
      <c r="H40" s="922">
        <f>SUM(F55)</f>
        <v>103</v>
      </c>
      <c r="I40" s="920"/>
      <c r="J40" s="922">
        <f>SUM(H55)</f>
        <v>170443</v>
      </c>
      <c r="K40" s="920"/>
      <c r="L40" s="922">
        <f>SUM(J55)</f>
        <v>29</v>
      </c>
      <c r="M40" s="920"/>
      <c r="N40" s="922">
        <f>SUM(L55)</f>
        <v>247696</v>
      </c>
      <c r="O40" s="920"/>
      <c r="P40" s="922">
        <f>SUM(N55)</f>
        <v>540788</v>
      </c>
      <c r="Q40" s="920"/>
      <c r="R40" s="922">
        <f>SUM(P55)</f>
        <v>29</v>
      </c>
      <c r="S40" s="920"/>
      <c r="T40" s="922">
        <f>SUM(R55)</f>
        <v>200029</v>
      </c>
      <c r="U40" s="920"/>
      <c r="V40" s="922">
        <f>SUM(T55)</f>
        <v>468481</v>
      </c>
      <c r="W40" s="920"/>
      <c r="X40" s="922">
        <f>SUM(V55)</f>
        <v>29</v>
      </c>
      <c r="Y40" s="920"/>
      <c r="Z40" s="922">
        <f>SUM(X55)</f>
        <v>943145</v>
      </c>
      <c r="AA40" s="920"/>
      <c r="AB40" s="922">
        <f>SUM(Z55)</f>
        <v>1245760</v>
      </c>
      <c r="AC40" s="920"/>
      <c r="AD40" s="921">
        <v>0</v>
      </c>
      <c r="AE40" s="888"/>
      <c r="AF40" s="877"/>
      <c r="AG40" s="877"/>
      <c r="AH40" s="877"/>
    </row>
    <row r="41" spans="2:58" ht="12" customHeight="1">
      <c r="B41" s="858"/>
      <c r="C41" s="923"/>
      <c r="E41" s="882"/>
      <c r="F41" s="911"/>
      <c r="G41" s="882"/>
      <c r="H41" s="911"/>
      <c r="I41" s="882"/>
      <c r="J41" s="911"/>
      <c r="K41" s="882"/>
      <c r="L41" s="911"/>
      <c r="M41" s="882"/>
      <c r="N41" s="911"/>
      <c r="O41" s="882"/>
      <c r="P41" s="911"/>
      <c r="Q41" s="882"/>
      <c r="R41" s="911"/>
      <c r="S41" s="882"/>
      <c r="T41" s="911"/>
      <c r="U41" s="882"/>
      <c r="V41" s="911"/>
      <c r="W41" s="882"/>
      <c r="X41" s="911"/>
      <c r="Y41" s="882"/>
      <c r="Z41" s="911"/>
      <c r="AA41" s="882"/>
      <c r="AB41" s="911"/>
      <c r="AC41" s="882"/>
      <c r="AD41" s="911"/>
      <c r="AE41" s="894"/>
      <c r="AF41" s="884"/>
      <c r="AG41" s="884"/>
      <c r="AH41" s="884"/>
    </row>
    <row r="42" spans="2:58" ht="18" customHeight="1">
      <c r="B42" s="858"/>
      <c r="C42" s="923" t="s">
        <v>1055</v>
      </c>
      <c r="E42" s="882"/>
      <c r="F42" s="925">
        <v>1338331</v>
      </c>
      <c r="G42" s="926"/>
      <c r="H42" s="925">
        <v>525472</v>
      </c>
      <c r="I42" s="926"/>
      <c r="J42" s="925">
        <v>1061187</v>
      </c>
      <c r="K42" s="926"/>
      <c r="L42" s="925">
        <v>641368</v>
      </c>
      <c r="M42" s="926"/>
      <c r="N42" s="925">
        <v>597612</v>
      </c>
      <c r="O42" s="926"/>
      <c r="P42" s="925">
        <v>1057589</v>
      </c>
      <c r="Q42" s="926"/>
      <c r="R42" s="925">
        <v>621866</v>
      </c>
      <c r="S42" s="926"/>
      <c r="T42" s="925">
        <v>459174</v>
      </c>
      <c r="U42" s="926"/>
      <c r="V42" s="925">
        <v>1240945</v>
      </c>
      <c r="W42" s="926"/>
      <c r="X42" s="925">
        <v>1818538</v>
      </c>
      <c r="Y42" s="926"/>
      <c r="Z42" s="925">
        <v>852226</v>
      </c>
      <c r="AA42" s="926"/>
      <c r="AB42" s="925">
        <v>713150</v>
      </c>
      <c r="AC42" s="882"/>
      <c r="AD42" s="911">
        <f t="shared" ref="AD42:AD47" si="1">ROUND(SUM(F42:AB42),0)</f>
        <v>10927458</v>
      </c>
      <c r="AE42" s="894"/>
      <c r="AF42" s="939"/>
      <c r="AG42" s="884"/>
      <c r="AH42" s="884"/>
    </row>
    <row r="43" spans="2:58" ht="18" customHeight="1">
      <c r="B43" s="858"/>
      <c r="C43" s="851" t="s">
        <v>1056</v>
      </c>
      <c r="D43" s="908" t="s">
        <v>1057</v>
      </c>
      <c r="E43" s="882"/>
      <c r="F43" s="927">
        <v>0</v>
      </c>
      <c r="G43" s="926"/>
      <c r="H43" s="927">
        <v>0</v>
      </c>
      <c r="I43" s="926"/>
      <c r="J43" s="927">
        <v>0</v>
      </c>
      <c r="K43" s="926"/>
      <c r="L43" s="928">
        <v>1589</v>
      </c>
      <c r="M43" s="926"/>
      <c r="N43" s="928">
        <v>33182</v>
      </c>
      <c r="O43" s="926"/>
      <c r="P43" s="928">
        <v>0</v>
      </c>
      <c r="Q43" s="926"/>
      <c r="R43" s="927">
        <v>0</v>
      </c>
      <c r="S43" s="926"/>
      <c r="T43" s="927">
        <v>0</v>
      </c>
      <c r="U43" s="926"/>
      <c r="V43" s="927">
        <v>0</v>
      </c>
      <c r="W43" s="926"/>
      <c r="X43" s="928">
        <v>0</v>
      </c>
      <c r="Y43" s="926"/>
      <c r="Z43" s="928">
        <v>34733</v>
      </c>
      <c r="AA43" s="926"/>
      <c r="AB43" s="927">
        <v>0</v>
      </c>
      <c r="AC43" s="882"/>
      <c r="AD43" s="911">
        <f t="shared" si="1"/>
        <v>69504</v>
      </c>
      <c r="AE43" s="894"/>
      <c r="AF43" s="884"/>
      <c r="AG43" s="884"/>
      <c r="AH43" s="884"/>
    </row>
    <row r="44" spans="2:58" ht="18" customHeight="1">
      <c r="B44" s="858"/>
      <c r="C44" s="851" t="s">
        <v>1196</v>
      </c>
      <c r="D44" s="908" t="s">
        <v>1058</v>
      </c>
      <c r="E44" s="882"/>
      <c r="F44" s="927">
        <v>0</v>
      </c>
      <c r="G44" s="926"/>
      <c r="H44" s="927">
        <v>0</v>
      </c>
      <c r="I44" s="926"/>
      <c r="J44" s="927">
        <v>0</v>
      </c>
      <c r="K44" s="926"/>
      <c r="L44" s="927">
        <v>0</v>
      </c>
      <c r="M44" s="926"/>
      <c r="N44" s="928">
        <v>1306</v>
      </c>
      <c r="O44" s="926"/>
      <c r="P44" s="928">
        <v>9321</v>
      </c>
      <c r="Q44" s="926"/>
      <c r="R44" s="927">
        <v>0</v>
      </c>
      <c r="S44" s="926"/>
      <c r="T44" s="927">
        <v>0</v>
      </c>
      <c r="U44" s="926"/>
      <c r="V44" s="927">
        <v>0</v>
      </c>
      <c r="W44" s="926"/>
      <c r="X44" s="927">
        <v>0</v>
      </c>
      <c r="Y44" s="926"/>
      <c r="Z44" s="928">
        <v>1307</v>
      </c>
      <c r="AA44" s="926"/>
      <c r="AB44" s="928">
        <v>40971</v>
      </c>
      <c r="AC44" s="882"/>
      <c r="AD44" s="911">
        <f t="shared" si="1"/>
        <v>52905</v>
      </c>
      <c r="AE44" s="894"/>
      <c r="AF44" s="884"/>
      <c r="AG44" s="884"/>
      <c r="AH44" s="884"/>
    </row>
    <row r="45" spans="2:58" ht="18" customHeight="1">
      <c r="B45" s="858"/>
      <c r="C45" s="851" t="s">
        <v>1197</v>
      </c>
      <c r="D45" s="908" t="s">
        <v>1058</v>
      </c>
      <c r="E45" s="882"/>
      <c r="F45" s="927">
        <v>0</v>
      </c>
      <c r="G45" s="926"/>
      <c r="H45" s="927">
        <v>0</v>
      </c>
      <c r="I45" s="926"/>
      <c r="J45" s="927">
        <v>0</v>
      </c>
      <c r="K45" s="926"/>
      <c r="L45" s="927">
        <v>0</v>
      </c>
      <c r="M45" s="926"/>
      <c r="N45" s="929">
        <v>74624</v>
      </c>
      <c r="O45" s="926"/>
      <c r="P45" s="928">
        <v>35747</v>
      </c>
      <c r="Q45" s="926"/>
      <c r="R45" s="927">
        <v>0</v>
      </c>
      <c r="S45" s="926"/>
      <c r="T45" s="927">
        <v>0</v>
      </c>
      <c r="U45" s="926"/>
      <c r="V45" s="927">
        <v>0</v>
      </c>
      <c r="W45" s="926"/>
      <c r="X45" s="927">
        <v>0</v>
      </c>
      <c r="Y45" s="926"/>
      <c r="Z45" s="929">
        <v>4293</v>
      </c>
      <c r="AA45" s="926"/>
      <c r="AB45" s="928">
        <v>336085</v>
      </c>
      <c r="AC45" s="882"/>
      <c r="AD45" s="911">
        <f t="shared" si="1"/>
        <v>450749</v>
      </c>
      <c r="AE45" s="894"/>
      <c r="AF45" s="884"/>
      <c r="AG45" s="884"/>
      <c r="AH45" s="884"/>
    </row>
    <row r="46" spans="2:58" ht="18" customHeight="1">
      <c r="B46" s="858"/>
      <c r="C46" s="923" t="s">
        <v>1198</v>
      </c>
      <c r="D46" s="908" t="s">
        <v>1058</v>
      </c>
      <c r="E46" s="882"/>
      <c r="F46" s="927">
        <v>0</v>
      </c>
      <c r="G46" s="926"/>
      <c r="H46" s="927">
        <v>0</v>
      </c>
      <c r="I46" s="926"/>
      <c r="J46" s="927">
        <v>0</v>
      </c>
      <c r="K46" s="926"/>
      <c r="L46" s="927">
        <v>0</v>
      </c>
      <c r="M46" s="926"/>
      <c r="N46" s="928">
        <v>52940</v>
      </c>
      <c r="O46" s="926"/>
      <c r="P46" s="927">
        <v>0</v>
      </c>
      <c r="Q46" s="926"/>
      <c r="R46" s="927">
        <v>0</v>
      </c>
      <c r="S46" s="926"/>
      <c r="T46" s="927">
        <v>0</v>
      </c>
      <c r="U46" s="926"/>
      <c r="V46" s="927">
        <v>0</v>
      </c>
      <c r="W46" s="926"/>
      <c r="X46" s="927">
        <v>0</v>
      </c>
      <c r="Y46" s="926"/>
      <c r="Z46" s="928">
        <v>127982</v>
      </c>
      <c r="AA46" s="926"/>
      <c r="AB46" s="929">
        <v>0</v>
      </c>
      <c r="AC46" s="882"/>
      <c r="AD46" s="911">
        <f t="shared" si="1"/>
        <v>180922</v>
      </c>
      <c r="AE46" s="894"/>
      <c r="AF46" s="884"/>
      <c r="AG46" s="884"/>
      <c r="AH46" s="884"/>
    </row>
    <row r="47" spans="2:58" ht="18" customHeight="1">
      <c r="B47" s="858"/>
      <c r="C47" s="923" t="s">
        <v>1213</v>
      </c>
      <c r="D47" s="908" t="s">
        <v>1058</v>
      </c>
      <c r="E47" s="882"/>
      <c r="F47" s="927">
        <v>0</v>
      </c>
      <c r="G47" s="926"/>
      <c r="H47" s="927">
        <v>0</v>
      </c>
      <c r="I47" s="926"/>
      <c r="J47" s="929">
        <v>977</v>
      </c>
      <c r="K47" s="926"/>
      <c r="L47" s="927">
        <v>0</v>
      </c>
      <c r="M47" s="926"/>
      <c r="N47" s="927">
        <v>0</v>
      </c>
      <c r="O47" s="926"/>
      <c r="P47" s="928">
        <v>16472</v>
      </c>
      <c r="Q47" s="926"/>
      <c r="R47" s="927">
        <v>0</v>
      </c>
      <c r="S47" s="926"/>
      <c r="T47" s="927">
        <v>0</v>
      </c>
      <c r="U47" s="926"/>
      <c r="V47" s="928">
        <v>0</v>
      </c>
      <c r="W47" s="926"/>
      <c r="X47" s="927">
        <v>0</v>
      </c>
      <c r="Y47" s="926"/>
      <c r="Z47" s="929">
        <v>0</v>
      </c>
      <c r="AA47" s="926"/>
      <c r="AB47" s="928">
        <v>31563</v>
      </c>
      <c r="AC47" s="882"/>
      <c r="AD47" s="911">
        <f t="shared" si="1"/>
        <v>49012</v>
      </c>
      <c r="AE47" s="894"/>
      <c r="AF47" s="884"/>
      <c r="AG47" s="884"/>
      <c r="AH47" s="884"/>
    </row>
    <row r="48" spans="2:58" s="859" customFormat="1" ht="18" customHeight="1">
      <c r="B48" s="853"/>
      <c r="C48" s="859" t="s">
        <v>1044</v>
      </c>
      <c r="E48" s="886"/>
      <c r="F48" s="930">
        <f>ROUND(SUM(F42:F47),0)</f>
        <v>1338331</v>
      </c>
      <c r="G48" s="940"/>
      <c r="H48" s="930">
        <f>ROUND(SUM(H42:H47),0)</f>
        <v>525472</v>
      </c>
      <c r="I48" s="941"/>
      <c r="J48" s="930">
        <f>ROUND(SUM(J42:J47),0)</f>
        <v>1062164</v>
      </c>
      <c r="K48" s="941"/>
      <c r="L48" s="930">
        <f>ROUND(SUM(L42:L47),0)</f>
        <v>642957</v>
      </c>
      <c r="M48" s="942"/>
      <c r="N48" s="930">
        <f>ROUND(SUM(N42:N47),0)</f>
        <v>759664</v>
      </c>
      <c r="O48" s="942"/>
      <c r="P48" s="930">
        <f>ROUND(SUM(P42:P47),0)</f>
        <v>1119129</v>
      </c>
      <c r="Q48" s="920"/>
      <c r="R48" s="930">
        <f>ROUND(SUM(R42:R47),0)</f>
        <v>621866</v>
      </c>
      <c r="S48" s="920"/>
      <c r="T48" s="930">
        <f>ROUND(SUM(T42:T47),0)</f>
        <v>459174</v>
      </c>
      <c r="U48" s="920"/>
      <c r="V48" s="930">
        <f>ROUND(SUM(V42:V47),0)</f>
        <v>1240945</v>
      </c>
      <c r="W48" s="920"/>
      <c r="X48" s="930">
        <f>ROUND(SUM(X42:X47),0)</f>
        <v>1818538</v>
      </c>
      <c r="Y48" s="920"/>
      <c r="Z48" s="930">
        <f>ROUND(SUM(Z42:Z47),0)</f>
        <v>1020541</v>
      </c>
      <c r="AA48" s="920"/>
      <c r="AB48" s="930">
        <f>ROUND(SUM(AB42:AB47),0)</f>
        <v>1121769</v>
      </c>
      <c r="AC48" s="920"/>
      <c r="AD48" s="930">
        <f>ROUND(SUM(AD42:AD47),0)</f>
        <v>11730550</v>
      </c>
      <c r="AE48" s="888"/>
      <c r="AF48" s="877"/>
      <c r="AG48" s="877"/>
      <c r="AH48" s="877"/>
    </row>
    <row r="49" spans="2:58" ht="16" customHeight="1">
      <c r="B49" s="858"/>
      <c r="E49" s="868"/>
      <c r="F49" s="911"/>
      <c r="G49" s="943"/>
      <c r="H49" s="911"/>
      <c r="I49" s="890"/>
      <c r="J49" s="911"/>
      <c r="K49" s="891"/>
      <c r="L49" s="911"/>
      <c r="M49" s="891"/>
      <c r="N49" s="911"/>
      <c r="O49" s="891"/>
      <c r="P49" s="911"/>
      <c r="Q49" s="943"/>
      <c r="R49" s="911"/>
      <c r="S49" s="943"/>
      <c r="T49" s="911"/>
      <c r="U49" s="890"/>
      <c r="V49" s="911"/>
      <c r="W49" s="890"/>
      <c r="X49" s="911"/>
      <c r="Y49" s="890"/>
      <c r="Z49" s="883"/>
      <c r="AA49" s="890"/>
      <c r="AB49" s="883"/>
      <c r="AC49" s="890"/>
      <c r="AD49" s="911"/>
      <c r="AF49" s="884"/>
      <c r="AG49" s="884"/>
      <c r="AH49" s="884"/>
    </row>
    <row r="50" spans="2:58" ht="16" customHeight="1">
      <c r="B50" s="858"/>
      <c r="C50" s="851" t="s">
        <v>1059</v>
      </c>
      <c r="E50" s="868"/>
      <c r="F50" s="927">
        <v>0</v>
      </c>
      <c r="G50" s="933"/>
      <c r="H50" s="929">
        <v>0</v>
      </c>
      <c r="I50" s="934"/>
      <c r="J50" s="928">
        <v>932</v>
      </c>
      <c r="K50" s="935"/>
      <c r="L50" s="928">
        <v>0</v>
      </c>
      <c r="M50" s="935"/>
      <c r="N50" s="928">
        <v>1379</v>
      </c>
      <c r="O50" s="935"/>
      <c r="P50" s="928">
        <v>1624</v>
      </c>
      <c r="Q50" s="933"/>
      <c r="R50" s="928">
        <v>0</v>
      </c>
      <c r="S50" s="933"/>
      <c r="T50" s="927">
        <v>0</v>
      </c>
      <c r="U50" s="933"/>
      <c r="V50" s="928">
        <v>914</v>
      </c>
      <c r="W50" s="933"/>
      <c r="X50" s="927">
        <v>0</v>
      </c>
      <c r="Y50" s="933"/>
      <c r="Z50" s="928">
        <v>139</v>
      </c>
      <c r="AA50" s="934"/>
      <c r="AB50" s="928">
        <v>7592</v>
      </c>
      <c r="AC50" s="912"/>
      <c r="AD50" s="883">
        <f>ROUND(SUM(F50:AB50),0)</f>
        <v>12580</v>
      </c>
      <c r="AF50" s="884"/>
      <c r="AG50" s="884"/>
      <c r="AH50" s="884"/>
    </row>
    <row r="51" spans="2:58" ht="18" customHeight="1">
      <c r="B51" s="858"/>
      <c r="C51" s="851" t="s">
        <v>1046</v>
      </c>
      <c r="E51" s="868"/>
      <c r="F51" s="929">
        <v>0</v>
      </c>
      <c r="G51" s="933"/>
      <c r="H51" s="929">
        <v>0</v>
      </c>
      <c r="I51" s="933"/>
      <c r="J51" s="928">
        <v>168980</v>
      </c>
      <c r="K51" s="933"/>
      <c r="L51" s="928">
        <v>0</v>
      </c>
      <c r="M51" s="933"/>
      <c r="N51" s="928">
        <v>198873</v>
      </c>
      <c r="O51" s="933"/>
      <c r="P51" s="928">
        <v>435061</v>
      </c>
      <c r="Q51" s="933"/>
      <c r="R51" s="927">
        <v>0</v>
      </c>
      <c r="S51" s="933"/>
      <c r="T51" s="927">
        <v>0</v>
      </c>
      <c r="U51" s="933"/>
      <c r="V51" s="928">
        <v>466887</v>
      </c>
      <c r="W51" s="933"/>
      <c r="X51" s="927">
        <v>0</v>
      </c>
      <c r="Y51" s="926"/>
      <c r="Z51" s="928">
        <v>241776</v>
      </c>
      <c r="AA51" s="934"/>
      <c r="AB51" s="928">
        <v>1547877</v>
      </c>
      <c r="AC51" s="912"/>
      <c r="AD51" s="883">
        <f>ROUND(SUM(F51:AB51),0)</f>
        <v>3059454</v>
      </c>
      <c r="AE51" s="894"/>
      <c r="AF51" s="895"/>
      <c r="AG51" s="895"/>
      <c r="AH51" s="895"/>
      <c r="AI51" s="896"/>
      <c r="AJ51" s="896"/>
      <c r="AK51" s="896"/>
      <c r="AL51" s="896"/>
      <c r="AM51" s="896"/>
      <c r="AN51" s="896"/>
      <c r="AO51" s="896"/>
      <c r="AP51" s="896"/>
      <c r="AQ51" s="896"/>
      <c r="AR51" s="896"/>
      <c r="AS51" s="896"/>
      <c r="AT51" s="896"/>
      <c r="AU51" s="896"/>
      <c r="AV51" s="896"/>
      <c r="AW51" s="896"/>
      <c r="AX51" s="896"/>
      <c r="AY51" s="896"/>
      <c r="AZ51" s="896"/>
      <c r="BA51" s="896"/>
    </row>
    <row r="52" spans="2:58" ht="18" customHeight="1">
      <c r="B52" s="858"/>
      <c r="C52" s="851" t="s">
        <v>1047</v>
      </c>
      <c r="E52" s="868"/>
      <c r="F52" s="936">
        <v>1338228</v>
      </c>
      <c r="G52" s="933"/>
      <c r="H52" s="936">
        <v>355132</v>
      </c>
      <c r="I52" s="933"/>
      <c r="J52" s="936">
        <v>1062666</v>
      </c>
      <c r="K52" s="933"/>
      <c r="L52" s="936">
        <v>395290</v>
      </c>
      <c r="M52" s="933"/>
      <c r="N52" s="936">
        <v>266320</v>
      </c>
      <c r="O52" s="933"/>
      <c r="P52" s="936">
        <v>1223203</v>
      </c>
      <c r="Q52" s="933"/>
      <c r="R52" s="936">
        <v>421866</v>
      </c>
      <c r="S52" s="933"/>
      <c r="T52" s="936">
        <v>190722</v>
      </c>
      <c r="U52" s="933"/>
      <c r="V52" s="936">
        <v>1241596</v>
      </c>
      <c r="W52" s="933"/>
      <c r="X52" s="936">
        <v>875422</v>
      </c>
      <c r="Y52" s="933"/>
      <c r="Z52" s="936">
        <v>476011</v>
      </c>
      <c r="AA52" s="934"/>
      <c r="AB52" s="936">
        <v>812060</v>
      </c>
      <c r="AC52" s="912"/>
      <c r="AD52" s="883">
        <f>ROUND(SUM(F52:AB52),0)</f>
        <v>8658516</v>
      </c>
      <c r="AE52" s="894"/>
      <c r="AF52" s="944"/>
      <c r="AG52" s="895"/>
      <c r="AH52" s="895"/>
      <c r="AI52" s="896"/>
      <c r="AJ52" s="896"/>
      <c r="AK52" s="896"/>
      <c r="AL52" s="896"/>
      <c r="AM52" s="896"/>
      <c r="AN52" s="896"/>
      <c r="AO52" s="896"/>
      <c r="AP52" s="896"/>
      <c r="AQ52" s="896"/>
      <c r="AR52" s="896"/>
      <c r="AS52" s="896"/>
      <c r="AT52" s="896"/>
      <c r="AU52" s="896"/>
      <c r="AV52" s="896"/>
      <c r="AW52" s="896"/>
      <c r="AX52" s="896"/>
      <c r="AY52" s="896"/>
      <c r="AZ52" s="896"/>
      <c r="BA52" s="896"/>
    </row>
    <row r="53" spans="2:58" s="859" customFormat="1" ht="18" customHeight="1">
      <c r="B53" s="853"/>
      <c r="C53" s="859" t="s">
        <v>1049</v>
      </c>
      <c r="E53" s="897"/>
      <c r="F53" s="898">
        <f>ROUND(SUM(F50:F52),0)</f>
        <v>1338228</v>
      </c>
      <c r="G53" s="897"/>
      <c r="H53" s="898">
        <f>ROUND(SUM(H50:H52),0)</f>
        <v>355132</v>
      </c>
      <c r="I53" s="897"/>
      <c r="J53" s="898">
        <f>ROUND(SUM(J50:J52),0)</f>
        <v>1232578</v>
      </c>
      <c r="K53" s="897"/>
      <c r="L53" s="898">
        <f>ROUND(SUM(L50:L52),0)</f>
        <v>395290</v>
      </c>
      <c r="M53" s="897"/>
      <c r="N53" s="898">
        <f>ROUND(SUM(N50:N52),0)</f>
        <v>466572</v>
      </c>
      <c r="O53" s="897"/>
      <c r="P53" s="898">
        <f>ROUND(SUM(P50:P52),0)</f>
        <v>1659888</v>
      </c>
      <c r="Q53" s="897"/>
      <c r="R53" s="898">
        <f>ROUND(SUM(R50:R52),0)</f>
        <v>421866</v>
      </c>
      <c r="S53" s="897"/>
      <c r="T53" s="898">
        <f>ROUND(SUM(T50:T52),0)</f>
        <v>190722</v>
      </c>
      <c r="U53" s="897"/>
      <c r="V53" s="898">
        <f>ROUND(SUM(V50:V52),0)</f>
        <v>1709397</v>
      </c>
      <c r="W53" s="897"/>
      <c r="X53" s="898">
        <f>ROUND(SUM(X50:X52),0)</f>
        <v>875422</v>
      </c>
      <c r="Y53" s="897"/>
      <c r="Z53" s="898">
        <f>ROUND(SUM(Z50:Z52),0)</f>
        <v>717926</v>
      </c>
      <c r="AA53" s="897"/>
      <c r="AB53" s="898">
        <f>ROUND(SUM(AB50:AB52),0)</f>
        <v>2367529</v>
      </c>
      <c r="AC53" s="920"/>
      <c r="AD53" s="898">
        <f>ROUND(SUM(AD50:AD52),0)</f>
        <v>11730550</v>
      </c>
      <c r="AE53" s="888"/>
      <c r="AF53" s="899"/>
      <c r="AG53" s="899"/>
      <c r="AH53" s="899"/>
      <c r="AI53" s="900"/>
      <c r="AJ53" s="900"/>
      <c r="AK53" s="900"/>
      <c r="AL53" s="900"/>
      <c r="AM53" s="900"/>
      <c r="AN53" s="900"/>
      <c r="AO53" s="900"/>
      <c r="AP53" s="900"/>
      <c r="AQ53" s="900"/>
      <c r="AR53" s="900"/>
      <c r="AS53" s="900"/>
      <c r="AT53" s="900"/>
      <c r="AU53" s="900"/>
      <c r="AV53" s="900"/>
      <c r="AW53" s="900"/>
      <c r="AX53" s="900"/>
      <c r="AY53" s="900"/>
      <c r="AZ53" s="900"/>
      <c r="BA53" s="900"/>
    </row>
    <row r="54" spans="2:58" ht="12" customHeight="1">
      <c r="B54" s="858"/>
      <c r="F54" s="911"/>
      <c r="G54" s="890"/>
      <c r="H54" s="911"/>
      <c r="I54" s="890"/>
      <c r="J54" s="911"/>
      <c r="K54" s="945"/>
      <c r="L54" s="911"/>
      <c r="M54" s="890"/>
      <c r="N54" s="911"/>
      <c r="O54" s="890"/>
      <c r="P54" s="911"/>
      <c r="Q54" s="890"/>
      <c r="R54" s="911"/>
      <c r="S54" s="890"/>
      <c r="T54" s="911"/>
      <c r="U54" s="890"/>
      <c r="V54" s="911"/>
      <c r="W54" s="890"/>
      <c r="X54" s="911"/>
      <c r="Y54" s="890"/>
      <c r="Z54" s="883"/>
      <c r="AA54" s="890"/>
      <c r="AB54" s="883"/>
      <c r="AC54" s="890"/>
      <c r="AD54" s="911"/>
      <c r="AE54" s="901"/>
      <c r="AF54" s="896"/>
      <c r="AG54" s="896"/>
      <c r="AH54" s="896"/>
      <c r="AI54" s="896"/>
      <c r="AJ54" s="896"/>
      <c r="AK54" s="896"/>
      <c r="AL54" s="896"/>
      <c r="AM54" s="896"/>
      <c r="AN54" s="896"/>
      <c r="AO54" s="896"/>
      <c r="AP54" s="896"/>
      <c r="AQ54" s="896"/>
      <c r="AR54" s="896"/>
      <c r="AS54" s="896"/>
      <c r="AT54" s="896"/>
      <c r="AU54" s="896"/>
      <c r="AV54" s="896"/>
      <c r="AW54" s="896"/>
      <c r="AX54" s="896"/>
      <c r="AY54" s="896"/>
      <c r="AZ54" s="896"/>
      <c r="BA54" s="896"/>
      <c r="BB54" s="896"/>
      <c r="BC54" s="896"/>
      <c r="BD54" s="896"/>
      <c r="BE54" s="896"/>
      <c r="BF54" s="896"/>
    </row>
    <row r="55" spans="2:58" s="859" customFormat="1" ht="14" customHeight="1" thickBot="1">
      <c r="B55" s="853"/>
      <c r="C55" s="859" t="s">
        <v>1050</v>
      </c>
      <c r="D55" s="902"/>
      <c r="E55" s="920"/>
      <c r="F55" s="903">
        <f>ROUND(SUM(F40)+SUM(F48)-SUM(F53),0)</f>
        <v>103</v>
      </c>
      <c r="G55" s="920"/>
      <c r="H55" s="903">
        <f>ROUND(SUM(H40)+SUM(H48)-SUM(H53),0)</f>
        <v>170443</v>
      </c>
      <c r="I55" s="920"/>
      <c r="J55" s="903">
        <f>ROUND(SUM(J40)+SUM(J48)-SUM(J53),0)</f>
        <v>29</v>
      </c>
      <c r="K55" s="920"/>
      <c r="L55" s="903">
        <f>ROUND(SUM(L40)+SUM(L48)-SUM(L53),0)</f>
        <v>247696</v>
      </c>
      <c r="M55" s="920"/>
      <c r="N55" s="903">
        <f>ROUND(SUM(N40)+SUM(N48)-SUM(N53),0)</f>
        <v>540788</v>
      </c>
      <c r="O55" s="920"/>
      <c r="P55" s="903">
        <f>ROUND(SUM(P40)+SUM(P48)-SUM(P53),0)</f>
        <v>29</v>
      </c>
      <c r="Q55" s="920"/>
      <c r="R55" s="903">
        <f>ROUND(SUM(R40)+SUM(R48)-SUM(R53),0)</f>
        <v>200029</v>
      </c>
      <c r="S55" s="920"/>
      <c r="T55" s="903">
        <f>ROUND(SUM(T40)+SUM(T48)-SUM(T53),0)</f>
        <v>468481</v>
      </c>
      <c r="U55" s="920"/>
      <c r="V55" s="903">
        <f>ROUND(SUM(V40)+SUM(V48)-SUM(V53),0)</f>
        <v>29</v>
      </c>
      <c r="W55" s="920"/>
      <c r="X55" s="903">
        <f>ROUND(SUM(X40)+SUM(X48)-SUM(X53),0)</f>
        <v>943145</v>
      </c>
      <c r="Y55" s="920"/>
      <c r="Z55" s="903">
        <f>ROUND(SUM(Z40)+SUM(Z48)-SUM(Z53),0)</f>
        <v>1245760</v>
      </c>
      <c r="AA55" s="920"/>
      <c r="AB55" s="903">
        <f>ROUND(SUM(AB40)+SUM(AB48)-SUM(AB53),0)</f>
        <v>0</v>
      </c>
      <c r="AC55" s="920"/>
      <c r="AD55" s="903">
        <f>ROUND(SUM(AD40)+SUM(AD48)-SUM(AD53),0)</f>
        <v>0</v>
      </c>
      <c r="AE55" s="937"/>
    </row>
    <row r="56" spans="2:58" ht="12" customHeight="1" thickTop="1"/>
    <row r="57" spans="2:58" ht="11.25" customHeight="1"/>
    <row r="58" spans="2:58" s="946" customFormat="1">
      <c r="C58" s="947" t="s">
        <v>1060</v>
      </c>
    </row>
    <row r="59" spans="2:58" s="946" customFormat="1">
      <c r="C59" s="948" t="s">
        <v>1061</v>
      </c>
    </row>
    <row r="60" spans="2:58" s="949" customFormat="1" ht="7.5" customHeight="1">
      <c r="C60" s="950"/>
    </row>
    <row r="61" spans="2:58" s="949" customFormat="1">
      <c r="B61" s="951"/>
      <c r="C61" s="1039" t="s">
        <v>1199</v>
      </c>
    </row>
    <row r="62" spans="2:58" s="949" customFormat="1">
      <c r="C62" s="954" t="s">
        <v>22</v>
      </c>
    </row>
    <row r="63" spans="2:58" ht="12" customHeight="1">
      <c r="C63" s="923"/>
      <c r="AA63" s="915"/>
    </row>
    <row r="64" spans="2:58" ht="5" customHeight="1"/>
  </sheetData>
  <pageMargins left="0.5" right="0.5" top="0.75" bottom="0.5" header="0" footer="0.25"/>
  <pageSetup scale="53" orientation="landscape"/>
  <headerFooter scaleWithDoc="0">
    <oddFooter>&amp;R&amp;8 26</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F55"/>
  <sheetViews>
    <sheetView showGridLines="0" showOutlineSymbols="0" zoomScale="80" zoomScaleNormal="80" zoomScaleSheetLayoutView="100" zoomScalePageLayoutView="80" workbookViewId="0"/>
  </sheetViews>
  <sheetFormatPr baseColWidth="10" defaultColWidth="9.5703125" defaultRowHeight="12" x14ac:dyDescent="0"/>
  <cols>
    <col min="1" max="1" width="2.42578125" style="954" customWidth="1"/>
    <col min="2" max="2" width="1.5703125" style="954" customWidth="1"/>
    <col min="3" max="3" width="17" style="954" customWidth="1"/>
    <col min="4" max="4" width="1.5703125" style="954" customWidth="1"/>
    <col min="5" max="5" width="2.140625" style="954" customWidth="1"/>
    <col min="6" max="6" width="9.140625" style="954" customWidth="1"/>
    <col min="7" max="7" width="1.85546875" style="954" customWidth="1"/>
    <col min="8" max="8" width="8.85546875" style="954" customWidth="1"/>
    <col min="9" max="9" width="2" style="954" customWidth="1"/>
    <col min="10" max="10" width="9.85546875" style="954" customWidth="1"/>
    <col min="11" max="11" width="1.85546875" style="954" customWidth="1"/>
    <col min="12" max="12" width="9.140625" style="954" customWidth="1"/>
    <col min="13" max="13" width="1.5703125" style="954" customWidth="1"/>
    <col min="14" max="14" width="10.140625" style="954" customWidth="1"/>
    <col min="15" max="15" width="1.85546875" style="954" customWidth="1"/>
    <col min="16" max="16" width="10.140625" style="954" customWidth="1"/>
    <col min="17" max="17" width="1.5703125" style="954" customWidth="1"/>
    <col min="18" max="18" width="11.5703125" style="954" bestFit="1" customWidth="1"/>
    <col min="19" max="19" width="1.85546875" style="954" customWidth="1"/>
    <col min="20" max="20" width="9.42578125" style="954" customWidth="1"/>
    <col min="21" max="21" width="1.85546875" style="954" customWidth="1"/>
    <col min="22" max="22" width="12" style="954" bestFit="1" customWidth="1"/>
    <col min="23" max="23" width="1.5703125" style="954" customWidth="1"/>
    <col min="24" max="24" width="10" style="954" customWidth="1"/>
    <col min="25" max="25" width="1.5703125" style="954" customWidth="1"/>
    <col min="26" max="26" width="9.5703125" style="954" customWidth="1"/>
    <col min="27" max="27" width="1.85546875" style="954" customWidth="1"/>
    <col min="28" max="28" width="10.85546875" style="954" customWidth="1"/>
    <col min="29" max="29" width="1.85546875" style="954" customWidth="1"/>
    <col min="30" max="30" width="10.5703125" style="954" customWidth="1"/>
    <col min="31" max="31" width="2.5703125" style="954" customWidth="1"/>
    <col min="32" max="16384" width="9.5703125" style="954"/>
  </cols>
  <sheetData>
    <row r="1" spans="1:31" ht="15">
      <c r="A1" s="776" t="s">
        <v>936</v>
      </c>
    </row>
    <row r="3" spans="1:31" ht="18">
      <c r="A3" s="1043" t="s">
        <v>1358</v>
      </c>
      <c r="B3" s="953"/>
      <c r="N3" s="955"/>
      <c r="Q3" s="956"/>
      <c r="R3" s="957"/>
      <c r="S3" s="958"/>
      <c r="T3" s="958"/>
      <c r="U3" s="958"/>
      <c r="V3" s="958"/>
      <c r="W3" s="958"/>
      <c r="X3" s="958"/>
      <c r="Y3" s="958"/>
      <c r="Z3" s="955"/>
      <c r="AA3" s="955"/>
      <c r="AE3" s="959"/>
    </row>
    <row r="4" spans="1:31" ht="16.5" customHeight="1">
      <c r="A4" s="960"/>
      <c r="B4" s="961"/>
      <c r="N4" s="955"/>
      <c r="Q4" s="956"/>
      <c r="R4" s="957"/>
      <c r="S4" s="958"/>
      <c r="T4" s="958"/>
      <c r="U4" s="958"/>
      <c r="V4" s="958"/>
      <c r="W4" s="958"/>
      <c r="X4" s="958"/>
      <c r="Y4" s="958"/>
      <c r="Z4" s="955"/>
      <c r="AA4" s="955"/>
      <c r="AE4" s="959"/>
    </row>
    <row r="5" spans="1:31" ht="13" customHeight="1">
      <c r="N5" s="955"/>
      <c r="O5" s="955"/>
      <c r="P5" s="955"/>
      <c r="Q5" s="955"/>
      <c r="R5" s="955"/>
      <c r="S5" s="955"/>
      <c r="T5" s="955"/>
      <c r="U5" s="955"/>
      <c r="V5" s="955"/>
      <c r="W5" s="955"/>
      <c r="X5" s="955"/>
      <c r="Y5" s="955"/>
      <c r="Z5" s="955"/>
      <c r="AA5" s="955"/>
      <c r="AB5" s="962"/>
      <c r="AC5" s="962"/>
      <c r="AE5" s="959"/>
    </row>
    <row r="6" spans="1:31" ht="16" customHeight="1">
      <c r="B6" s="963" t="s">
        <v>1362</v>
      </c>
      <c r="C6" s="961"/>
      <c r="D6" s="958"/>
      <c r="E6" s="958"/>
      <c r="F6" s="958"/>
      <c r="G6" s="958"/>
      <c r="H6" s="958"/>
      <c r="I6" s="958"/>
      <c r="J6" s="958"/>
      <c r="K6" s="958"/>
      <c r="L6" s="955"/>
      <c r="M6" s="955"/>
      <c r="N6" s="955"/>
      <c r="O6" s="955"/>
      <c r="P6" s="955"/>
      <c r="Q6" s="955"/>
      <c r="R6" s="955"/>
      <c r="S6" s="955"/>
      <c r="T6" s="955"/>
      <c r="U6" s="955"/>
      <c r="V6" s="955"/>
      <c r="W6" s="955"/>
      <c r="X6" s="955"/>
      <c r="Y6" s="955"/>
      <c r="Z6" s="955"/>
      <c r="AA6" s="955"/>
      <c r="AB6" s="962"/>
      <c r="AC6" s="962"/>
      <c r="AE6" s="959"/>
    </row>
    <row r="7" spans="1:31" ht="10" customHeight="1">
      <c r="A7" s="955"/>
      <c r="B7" s="955"/>
      <c r="C7" s="955"/>
      <c r="D7" s="955"/>
      <c r="E7" s="955"/>
      <c r="F7" s="955"/>
      <c r="G7" s="955"/>
      <c r="H7" s="955"/>
      <c r="I7" s="955"/>
      <c r="J7" s="955"/>
      <c r="K7" s="955"/>
      <c r="L7" s="955"/>
      <c r="M7" s="955"/>
      <c r="N7" s="955"/>
      <c r="O7" s="955"/>
      <c r="P7" s="955"/>
      <c r="Q7" s="955"/>
      <c r="R7" s="955"/>
      <c r="S7" s="955"/>
      <c r="T7" s="955"/>
      <c r="U7" s="955"/>
      <c r="V7" s="955"/>
      <c r="W7" s="955"/>
      <c r="X7" s="955"/>
      <c r="Y7" s="955"/>
      <c r="Z7" s="955"/>
      <c r="AA7" s="955"/>
      <c r="AB7" s="962"/>
      <c r="AC7" s="962"/>
      <c r="AE7" s="959"/>
    </row>
    <row r="8" spans="1:31" ht="16" customHeight="1">
      <c r="A8" s="961"/>
      <c r="B8" s="961"/>
      <c r="C8" s="1203" t="s">
        <v>1225</v>
      </c>
      <c r="D8" s="1204"/>
      <c r="E8" s="1204"/>
      <c r="F8" s="1204"/>
      <c r="G8" s="1204"/>
      <c r="H8" s="1204"/>
      <c r="I8" s="1204"/>
      <c r="J8" s="1204"/>
      <c r="K8" s="1204"/>
      <c r="L8" s="1204"/>
      <c r="M8" s="1204"/>
      <c r="N8" s="1204"/>
      <c r="O8" s="1204"/>
      <c r="P8" s="1204"/>
      <c r="Q8" s="1204"/>
      <c r="R8" s="1204"/>
      <c r="S8" s="1204"/>
      <c r="T8" s="1204"/>
      <c r="U8" s="1204"/>
      <c r="V8" s="1204"/>
      <c r="AB8" s="962"/>
      <c r="AC8" s="962"/>
      <c r="AE8" s="959"/>
    </row>
    <row r="9" spans="1:31" ht="16" customHeight="1">
      <c r="A9" s="961"/>
      <c r="B9" s="961"/>
      <c r="C9" s="1204"/>
      <c r="D9" s="1204"/>
      <c r="E9" s="1204"/>
      <c r="F9" s="1204"/>
      <c r="G9" s="1204"/>
      <c r="H9" s="1204"/>
      <c r="I9" s="1204"/>
      <c r="J9" s="1204"/>
      <c r="K9" s="1204"/>
      <c r="L9" s="1204"/>
      <c r="M9" s="1204"/>
      <c r="N9" s="1204"/>
      <c r="O9" s="1204"/>
      <c r="P9" s="1204"/>
      <c r="Q9" s="1204"/>
      <c r="R9" s="1204"/>
      <c r="S9" s="1204"/>
      <c r="T9" s="1204"/>
      <c r="U9" s="1204"/>
      <c r="V9" s="1204"/>
      <c r="AE9" s="959"/>
    </row>
    <row r="10" spans="1:31" ht="16" customHeight="1">
      <c r="A10" s="961"/>
      <c r="B10" s="961"/>
      <c r="C10" s="1204"/>
      <c r="D10" s="1204"/>
      <c r="E10" s="1204"/>
      <c r="F10" s="1204"/>
      <c r="G10" s="1204"/>
      <c r="H10" s="1204"/>
      <c r="I10" s="1204"/>
      <c r="J10" s="1204"/>
      <c r="K10" s="1204"/>
      <c r="L10" s="1204"/>
      <c r="M10" s="1204"/>
      <c r="N10" s="1204"/>
      <c r="O10" s="1204"/>
      <c r="P10" s="1204"/>
      <c r="Q10" s="1204"/>
      <c r="R10" s="1204"/>
      <c r="S10" s="1204"/>
      <c r="T10" s="1204"/>
      <c r="U10" s="1204"/>
      <c r="V10" s="1204"/>
      <c r="AE10" s="959"/>
    </row>
    <row r="11" spans="1:31" ht="7" customHeight="1">
      <c r="A11" s="961"/>
      <c r="B11" s="961"/>
      <c r="C11" s="961"/>
      <c r="D11" s="961"/>
      <c r="E11" s="961"/>
      <c r="F11" s="961"/>
      <c r="G11" s="961"/>
      <c r="H11" s="961"/>
      <c r="I11" s="961"/>
      <c r="J11" s="961"/>
      <c r="AE11" s="959"/>
    </row>
    <row r="12" spans="1:31" ht="16" customHeight="1">
      <c r="A12" s="961"/>
      <c r="B12" s="961"/>
      <c r="C12" s="1203" t="s">
        <v>1062</v>
      </c>
      <c r="D12" s="1205"/>
      <c r="E12" s="1205"/>
      <c r="F12" s="1205"/>
      <c r="G12" s="1205"/>
      <c r="H12" s="1205"/>
      <c r="I12" s="1205"/>
      <c r="J12" s="1205"/>
      <c r="K12" s="1205"/>
      <c r="L12" s="1205"/>
      <c r="M12" s="1205"/>
      <c r="N12" s="1205"/>
      <c r="O12" s="1205"/>
      <c r="P12" s="1205"/>
      <c r="Q12" s="1205"/>
      <c r="R12" s="1205"/>
      <c r="S12" s="1205"/>
      <c r="T12" s="1205"/>
      <c r="U12" s="1205"/>
      <c r="V12" s="1205"/>
      <c r="AD12" s="933"/>
      <c r="AE12" s="959"/>
    </row>
    <row r="13" spans="1:31" ht="16" customHeight="1">
      <c r="A13" s="961"/>
      <c r="B13" s="961"/>
      <c r="C13" s="1205"/>
      <c r="D13" s="1205"/>
      <c r="E13" s="1205"/>
      <c r="F13" s="1205"/>
      <c r="G13" s="1205"/>
      <c r="H13" s="1205"/>
      <c r="I13" s="1205"/>
      <c r="J13" s="1205"/>
      <c r="K13" s="1205"/>
      <c r="L13" s="1205"/>
      <c r="M13" s="1205"/>
      <c r="N13" s="1205"/>
      <c r="O13" s="1205"/>
      <c r="P13" s="1205"/>
      <c r="Q13" s="1205"/>
      <c r="R13" s="1205"/>
      <c r="S13" s="1205"/>
      <c r="T13" s="1205"/>
      <c r="U13" s="1205"/>
      <c r="V13" s="1205"/>
      <c r="AE13" s="959"/>
    </row>
    <row r="14" spans="1:31" ht="7" customHeight="1">
      <c r="A14" s="961"/>
      <c r="B14" s="961"/>
      <c r="C14" s="961"/>
      <c r="D14" s="961"/>
      <c r="E14" s="961"/>
      <c r="F14" s="961"/>
      <c r="G14" s="961"/>
      <c r="H14" s="961"/>
      <c r="I14" s="961"/>
      <c r="J14" s="961"/>
      <c r="AE14" s="959"/>
    </row>
    <row r="15" spans="1:31" ht="16" customHeight="1">
      <c r="A15" s="961"/>
      <c r="B15" s="961"/>
      <c r="C15" s="964" t="s">
        <v>1323</v>
      </c>
      <c r="D15" s="961"/>
      <c r="E15" s="961"/>
      <c r="F15" s="961"/>
      <c r="G15" s="961"/>
      <c r="H15" s="961"/>
      <c r="I15" s="961"/>
      <c r="J15" s="961"/>
      <c r="AE15" s="959"/>
    </row>
    <row r="16" spans="1:31" ht="16" customHeight="1">
      <c r="AE16" s="959"/>
    </row>
    <row r="17" spans="1:58" ht="18" customHeight="1">
      <c r="A17" s="961"/>
      <c r="B17" s="961"/>
      <c r="C17" s="965" t="s">
        <v>1321</v>
      </c>
      <c r="D17" s="966"/>
      <c r="E17" s="967"/>
      <c r="G17" s="967"/>
      <c r="H17" s="968"/>
      <c r="I17" s="967"/>
      <c r="J17" s="968"/>
      <c r="K17" s="967"/>
      <c r="L17" s="968"/>
      <c r="M17" s="967"/>
      <c r="O17" s="967"/>
      <c r="Q17" s="967"/>
      <c r="R17" s="968"/>
      <c r="S17" s="968"/>
      <c r="T17" s="968"/>
      <c r="U17" s="968"/>
      <c r="V17" s="968"/>
      <c r="W17" s="968"/>
      <c r="Y17" s="968"/>
      <c r="Z17" s="968"/>
      <c r="AA17" s="968"/>
      <c r="AD17" s="968"/>
      <c r="AE17" s="955"/>
    </row>
    <row r="18" spans="1:58" ht="18" customHeight="1">
      <c r="A18" s="961"/>
      <c r="B18" s="961"/>
      <c r="C18" s="969"/>
      <c r="F18" s="970">
        <v>2015</v>
      </c>
      <c r="G18" s="962"/>
      <c r="X18" s="970">
        <v>2016</v>
      </c>
      <c r="AD18" s="971" t="s">
        <v>1027</v>
      </c>
      <c r="AE18" s="955"/>
    </row>
    <row r="19" spans="1:58" ht="14" customHeight="1">
      <c r="A19" s="961"/>
      <c r="B19" s="961"/>
      <c r="F19" s="972" t="s">
        <v>1028</v>
      </c>
      <c r="H19" s="972" t="s">
        <v>1029</v>
      </c>
      <c r="J19" s="972" t="s">
        <v>1030</v>
      </c>
      <c r="L19" s="972" t="s">
        <v>1031</v>
      </c>
      <c r="N19" s="972" t="s">
        <v>1032</v>
      </c>
      <c r="P19" s="972" t="s">
        <v>1033</v>
      </c>
      <c r="R19" s="972" t="s">
        <v>1034</v>
      </c>
      <c r="T19" s="972" t="s">
        <v>1035</v>
      </c>
      <c r="V19" s="972" t="s">
        <v>1036</v>
      </c>
      <c r="X19" s="972" t="s">
        <v>1037</v>
      </c>
      <c r="Z19" s="972" t="s">
        <v>1038</v>
      </c>
      <c r="AB19" s="972" t="s">
        <v>1039</v>
      </c>
      <c r="AC19" s="973"/>
      <c r="AD19" s="972" t="s">
        <v>1040</v>
      </c>
      <c r="AE19" s="955"/>
    </row>
    <row r="20" spans="1:58" s="962" customFormat="1" ht="18" customHeight="1">
      <c r="A20" s="956"/>
      <c r="B20" s="956"/>
      <c r="C20" s="974" t="s">
        <v>1041</v>
      </c>
      <c r="E20" s="975"/>
      <c r="F20" s="976">
        <v>0</v>
      </c>
      <c r="G20" s="971"/>
      <c r="H20" s="976">
        <f>F30</f>
        <v>16442</v>
      </c>
      <c r="I20" s="975"/>
      <c r="J20" s="976">
        <f>SUM(H30)</f>
        <v>32826</v>
      </c>
      <c r="K20" s="975"/>
      <c r="L20" s="976">
        <f>J30</f>
        <v>49238</v>
      </c>
      <c r="M20" s="975"/>
      <c r="N20" s="976">
        <f>SUM(L30)</f>
        <v>65651</v>
      </c>
      <c r="O20" s="977"/>
      <c r="P20" s="976">
        <f>SUM(N30)</f>
        <v>158667</v>
      </c>
      <c r="Q20" s="977"/>
      <c r="R20" s="976">
        <f>SUM(P30)</f>
        <v>121443</v>
      </c>
      <c r="S20" s="977"/>
      <c r="T20" s="976">
        <f>SUM(R30)</f>
        <v>163564</v>
      </c>
      <c r="U20" s="977"/>
      <c r="V20" s="976">
        <f>SUM(T30)</f>
        <v>188794</v>
      </c>
      <c r="W20" s="977"/>
      <c r="X20" s="976">
        <f>SUM(V30)</f>
        <v>227695</v>
      </c>
      <c r="Y20" s="977"/>
      <c r="Z20" s="976">
        <f>SUM(X30)</f>
        <v>266596</v>
      </c>
      <c r="AA20" s="975"/>
      <c r="AB20" s="976">
        <f>SUM(Z30)</f>
        <v>305497</v>
      </c>
      <c r="AC20" s="978"/>
      <c r="AD20" s="976">
        <v>0</v>
      </c>
      <c r="AE20" s="971" t="s">
        <v>22</v>
      </c>
      <c r="AF20" s="979"/>
      <c r="AG20" s="979"/>
      <c r="AH20" s="979"/>
    </row>
    <row r="21" spans="1:58" s="981" customFormat="1" ht="14" customHeight="1">
      <c r="A21" s="980"/>
      <c r="B21" s="980"/>
      <c r="F21" s="982"/>
      <c r="H21" s="982"/>
      <c r="J21" s="982"/>
      <c r="L21" s="982"/>
      <c r="N21" s="982"/>
      <c r="P21" s="982"/>
      <c r="R21" s="982"/>
      <c r="T21" s="982"/>
      <c r="V21" s="982"/>
      <c r="X21" s="982"/>
      <c r="Z21" s="982"/>
      <c r="AB21" s="982"/>
      <c r="AC21" s="973"/>
      <c r="AD21" s="982"/>
      <c r="AE21" s="983"/>
    </row>
    <row r="22" spans="1:58" ht="18" customHeight="1">
      <c r="A22" s="961"/>
      <c r="B22" s="961"/>
      <c r="C22" s="954" t="s">
        <v>1042</v>
      </c>
      <c r="E22" s="926"/>
      <c r="F22" s="984">
        <v>239965</v>
      </c>
      <c r="G22" s="933"/>
      <c r="H22" s="984">
        <v>232532</v>
      </c>
      <c r="I22" s="933"/>
      <c r="J22" s="984">
        <v>320012</v>
      </c>
      <c r="K22" s="984">
        <v>0</v>
      </c>
      <c r="L22" s="984">
        <v>248391</v>
      </c>
      <c r="M22" s="984">
        <v>0</v>
      </c>
      <c r="N22" s="984">
        <v>241780</v>
      </c>
      <c r="O22" s="984"/>
      <c r="P22" s="984">
        <v>320313</v>
      </c>
      <c r="Q22" s="984">
        <v>0</v>
      </c>
      <c r="R22" s="984">
        <v>231097</v>
      </c>
      <c r="S22" s="984">
        <v>0</v>
      </c>
      <c r="T22" s="984">
        <v>228371</v>
      </c>
      <c r="U22" s="984">
        <v>0</v>
      </c>
      <c r="V22" s="984">
        <v>297178</v>
      </c>
      <c r="W22" s="984">
        <v>0</v>
      </c>
      <c r="X22" s="984">
        <v>254160</v>
      </c>
      <c r="Y22" s="984">
        <v>0</v>
      </c>
      <c r="Z22" s="984">
        <v>206865</v>
      </c>
      <c r="AA22" s="933"/>
      <c r="AB22" s="984">
        <v>300595</v>
      </c>
      <c r="AC22" s="933"/>
      <c r="AD22" s="984">
        <f>ROUND(SUM(F22:AB22),0)</f>
        <v>3121259</v>
      </c>
      <c r="AE22" s="933"/>
      <c r="AF22" s="985"/>
      <c r="AG22" s="985"/>
      <c r="AH22" s="985"/>
    </row>
    <row r="23" spans="1:58" s="962" customFormat="1" ht="18" customHeight="1">
      <c r="A23" s="956"/>
      <c r="B23" s="956"/>
      <c r="C23" s="962" t="s">
        <v>1044</v>
      </c>
      <c r="E23" s="986"/>
      <c r="F23" s="987">
        <f>ROUND(SUM(F22:F22),0)</f>
        <v>239965</v>
      </c>
      <c r="G23" s="988"/>
      <c r="H23" s="987">
        <f>ROUND(SUM(H22:H22),0)</f>
        <v>232532</v>
      </c>
      <c r="I23" s="988"/>
      <c r="J23" s="987">
        <f>ROUND(SUM(J22:J22),0)</f>
        <v>320012</v>
      </c>
      <c r="K23" s="988"/>
      <c r="L23" s="987">
        <f>ROUND(SUM(L22:L22),0)</f>
        <v>248391</v>
      </c>
      <c r="M23" s="988"/>
      <c r="N23" s="987">
        <f>ROUND(SUM(N22:N22),0)</f>
        <v>241780</v>
      </c>
      <c r="O23" s="988"/>
      <c r="P23" s="987">
        <f>ROUND(SUM(P22:P22),0)</f>
        <v>320313</v>
      </c>
      <c r="Q23" s="988"/>
      <c r="R23" s="987">
        <f>ROUND(SUM(R22:R22),0)</f>
        <v>231097</v>
      </c>
      <c r="S23" s="988"/>
      <c r="T23" s="987">
        <f>ROUND(SUM(T22:T22),0)</f>
        <v>228371</v>
      </c>
      <c r="U23" s="988"/>
      <c r="V23" s="987">
        <f>ROUND(SUM(V22:V22),0)</f>
        <v>297178</v>
      </c>
      <c r="W23" s="988"/>
      <c r="X23" s="987">
        <f>ROUND(SUM(X22:X22),0)</f>
        <v>254160</v>
      </c>
      <c r="Y23" s="988"/>
      <c r="Z23" s="987">
        <f>ROUND(SUM(Z22:Z22),0)</f>
        <v>206865</v>
      </c>
      <c r="AA23" s="989"/>
      <c r="AB23" s="990">
        <f>ROUND(SUM(AB22:AB22),0)</f>
        <v>300595</v>
      </c>
      <c r="AD23" s="990">
        <f>AD22</f>
        <v>3121259</v>
      </c>
      <c r="AE23" s="991"/>
      <c r="AF23" s="979"/>
      <c r="AG23" s="979"/>
      <c r="AH23" s="979"/>
    </row>
    <row r="24" spans="1:58" ht="16" customHeight="1">
      <c r="A24" s="961"/>
      <c r="B24" s="961"/>
      <c r="E24" s="967"/>
      <c r="F24" s="992"/>
      <c r="G24" s="967"/>
      <c r="H24" s="992"/>
      <c r="I24" s="993"/>
      <c r="J24" s="994"/>
      <c r="K24" s="995"/>
      <c r="L24" s="994"/>
      <c r="M24" s="995"/>
      <c r="N24" s="992"/>
      <c r="O24" s="995"/>
      <c r="P24" s="992"/>
      <c r="Q24" s="967"/>
      <c r="R24" s="996"/>
      <c r="S24" s="967"/>
      <c r="T24" s="996"/>
      <c r="V24" s="996"/>
      <c r="X24" s="996"/>
      <c r="Z24" s="997"/>
      <c r="AB24" s="997"/>
      <c r="AD24" s="992"/>
      <c r="AF24" s="985"/>
      <c r="AG24" s="985"/>
      <c r="AH24" s="985"/>
    </row>
    <row r="25" spans="1:58" ht="18" customHeight="1">
      <c r="A25" s="961"/>
      <c r="B25" s="961"/>
      <c r="C25" s="954" t="s">
        <v>1059</v>
      </c>
      <c r="E25" s="967"/>
      <c r="F25" s="998">
        <v>0</v>
      </c>
      <c r="H25" s="998">
        <v>0</v>
      </c>
      <c r="J25" s="984">
        <v>0</v>
      </c>
      <c r="L25" s="998">
        <v>0</v>
      </c>
      <c r="N25" s="998">
        <v>0</v>
      </c>
      <c r="P25" s="997">
        <v>558</v>
      </c>
      <c r="R25" s="998">
        <v>0</v>
      </c>
      <c r="T25" s="998">
        <v>0</v>
      </c>
      <c r="U25" s="999"/>
      <c r="V25" s="984">
        <v>0</v>
      </c>
      <c r="X25" s="998">
        <v>0</v>
      </c>
      <c r="Z25" s="998">
        <v>0</v>
      </c>
      <c r="AB25" s="984">
        <v>62</v>
      </c>
      <c r="AD25" s="1000">
        <f>ROUND(SUM(F25:AB25),0)</f>
        <v>620</v>
      </c>
      <c r="AE25" s="1001"/>
      <c r="AF25" s="1002"/>
      <c r="AG25" s="1002"/>
      <c r="AH25" s="1002"/>
      <c r="AI25" s="1003"/>
      <c r="AJ25" s="1003"/>
      <c r="AK25" s="1003"/>
      <c r="AL25" s="1003"/>
      <c r="AM25" s="1003"/>
      <c r="AN25" s="1003"/>
      <c r="AO25" s="1003"/>
      <c r="AP25" s="1003"/>
      <c r="AQ25" s="1003"/>
      <c r="AR25" s="1003"/>
      <c r="AS25" s="1003"/>
      <c r="AT25" s="1003"/>
      <c r="AU25" s="1003"/>
      <c r="AV25" s="1003"/>
      <c r="AW25" s="1003"/>
      <c r="AX25" s="1003"/>
      <c r="AY25" s="1003"/>
      <c r="AZ25" s="1003"/>
      <c r="BA25" s="1003"/>
    </row>
    <row r="26" spans="1:58" ht="18" customHeight="1">
      <c r="A26" s="961"/>
      <c r="B26" s="961"/>
      <c r="C26" s="954" t="s">
        <v>1046</v>
      </c>
      <c r="E26" s="967"/>
      <c r="F26" s="1004">
        <v>0</v>
      </c>
      <c r="G26" s="933"/>
      <c r="H26" s="984">
        <v>0</v>
      </c>
      <c r="I26" s="933"/>
      <c r="J26" s="984">
        <v>0</v>
      </c>
      <c r="K26" s="933"/>
      <c r="L26" s="998">
        <v>0</v>
      </c>
      <c r="M26" s="933"/>
      <c r="N26" s="998">
        <v>0</v>
      </c>
      <c r="O26" s="933"/>
      <c r="P26" s="984">
        <v>56715</v>
      </c>
      <c r="Q26" s="933"/>
      <c r="R26" s="997">
        <v>0</v>
      </c>
      <c r="S26" s="933"/>
      <c r="T26" s="997">
        <v>0</v>
      </c>
      <c r="U26" s="933"/>
      <c r="V26" s="1004">
        <v>0</v>
      </c>
      <c r="W26" s="933"/>
      <c r="X26" s="984">
        <v>0</v>
      </c>
      <c r="Y26" s="933"/>
      <c r="Z26" s="998">
        <v>0</v>
      </c>
      <c r="AA26" s="933"/>
      <c r="AB26" s="984">
        <v>305181</v>
      </c>
      <c r="AC26" s="933"/>
      <c r="AD26" s="1000">
        <f>ROUND(SUM(F26:AB26),0)</f>
        <v>361896</v>
      </c>
      <c r="AE26" s="1001"/>
      <c r="AF26" s="1002"/>
      <c r="AG26" s="1002"/>
      <c r="AH26" s="1002"/>
      <c r="AI26" s="1003"/>
      <c r="AJ26" s="1003"/>
      <c r="AK26" s="1003"/>
      <c r="AL26" s="1003"/>
      <c r="AM26" s="1003"/>
      <c r="AN26" s="1003"/>
      <c r="AO26" s="1003"/>
      <c r="AP26" s="1003"/>
      <c r="AQ26" s="1003"/>
      <c r="AR26" s="1003"/>
      <c r="AS26" s="1003"/>
      <c r="AT26" s="1003"/>
      <c r="AU26" s="1003"/>
      <c r="AV26" s="1003"/>
      <c r="AW26" s="1003"/>
      <c r="AX26" s="1003"/>
      <c r="AY26" s="1003"/>
      <c r="AZ26" s="1003"/>
      <c r="BA26" s="1003"/>
    </row>
    <row r="27" spans="1:58" ht="18" customHeight="1">
      <c r="A27" s="961"/>
      <c r="B27" s="961"/>
      <c r="C27" s="954" t="s">
        <v>1047</v>
      </c>
      <c r="E27" s="967"/>
      <c r="F27" s="984">
        <v>223523</v>
      </c>
      <c r="G27" s="933"/>
      <c r="H27" s="984">
        <v>216148</v>
      </c>
      <c r="I27" s="933"/>
      <c r="J27" s="984">
        <v>303600</v>
      </c>
      <c r="K27" s="933"/>
      <c r="L27" s="984">
        <v>231978</v>
      </c>
      <c r="M27" s="933"/>
      <c r="N27" s="984">
        <v>148764</v>
      </c>
      <c r="O27" s="933"/>
      <c r="P27" s="984">
        <v>300264</v>
      </c>
      <c r="Q27" s="933"/>
      <c r="R27" s="984">
        <v>188976</v>
      </c>
      <c r="S27" s="933"/>
      <c r="T27" s="984">
        <v>203141</v>
      </c>
      <c r="U27" s="933"/>
      <c r="V27" s="984">
        <v>258277</v>
      </c>
      <c r="W27" s="933"/>
      <c r="X27" s="984">
        <v>215259</v>
      </c>
      <c r="Y27" s="933"/>
      <c r="Z27" s="984">
        <v>167964</v>
      </c>
      <c r="AA27" s="933"/>
      <c r="AB27" s="984">
        <v>300849</v>
      </c>
      <c r="AC27" s="933"/>
      <c r="AD27" s="1000">
        <f>ROUND(SUM(F27:AB27),0)</f>
        <v>2758743</v>
      </c>
      <c r="AE27" s="1001"/>
      <c r="AF27" s="1002"/>
      <c r="AG27" s="1002"/>
      <c r="AH27" s="1002"/>
      <c r="AI27" s="1003"/>
      <c r="AJ27" s="1003"/>
      <c r="AK27" s="1003"/>
      <c r="AL27" s="1003"/>
      <c r="AM27" s="1003"/>
      <c r="AN27" s="1003"/>
      <c r="AO27" s="1003"/>
      <c r="AP27" s="1003"/>
      <c r="AQ27" s="1003"/>
      <c r="AR27" s="1003"/>
      <c r="AS27" s="1003"/>
      <c r="AT27" s="1003"/>
      <c r="AU27" s="1003"/>
      <c r="AV27" s="1003"/>
      <c r="AW27" s="1003"/>
      <c r="AX27" s="1003"/>
      <c r="AY27" s="1003"/>
      <c r="AZ27" s="1003"/>
      <c r="BA27" s="1003"/>
    </row>
    <row r="28" spans="1:58" s="962" customFormat="1" ht="18" customHeight="1">
      <c r="A28" s="956"/>
      <c r="B28" s="956"/>
      <c r="C28" s="962" t="s">
        <v>1049</v>
      </c>
      <c r="E28" s="1005"/>
      <c r="F28" s="990">
        <f>ROUND(SUM(F25:F27),0)</f>
        <v>223523</v>
      </c>
      <c r="G28" s="1006"/>
      <c r="H28" s="990">
        <f>ROUND(SUM(H25:H27),0)</f>
        <v>216148</v>
      </c>
      <c r="I28" s="1006"/>
      <c r="J28" s="990">
        <f>ROUND(SUM(J25:J27),0)</f>
        <v>303600</v>
      </c>
      <c r="K28" s="1006"/>
      <c r="L28" s="990">
        <f>ROUND(SUM(L25:L27),0)</f>
        <v>231978</v>
      </c>
      <c r="M28" s="1006"/>
      <c r="N28" s="990">
        <f>ROUND(SUM(N25:N27),0)</f>
        <v>148764</v>
      </c>
      <c r="O28" s="1006"/>
      <c r="P28" s="990">
        <f>ROUND(SUM(P25:P27),0)</f>
        <v>357537</v>
      </c>
      <c r="Q28" s="1006"/>
      <c r="R28" s="987">
        <f>ROUND(SUM(R25:R27),0)</f>
        <v>188976</v>
      </c>
      <c r="S28" s="1007"/>
      <c r="T28" s="987">
        <f>ROUND(SUM(T25:T27),0)</f>
        <v>203141</v>
      </c>
      <c r="U28" s="1006"/>
      <c r="V28" s="990">
        <f>ROUND(SUM(V25:V27),0)</f>
        <v>258277</v>
      </c>
      <c r="W28" s="1006"/>
      <c r="X28" s="990">
        <f>ROUND(SUM(X25:X27),0)</f>
        <v>215259</v>
      </c>
      <c r="Y28" s="1006"/>
      <c r="Z28" s="990">
        <f>ROUND(SUM(Z25:Z27),0)</f>
        <v>167964</v>
      </c>
      <c r="AA28" s="1006"/>
      <c r="AB28" s="990">
        <f>ROUND(SUM(AB25:AB27),0)</f>
        <v>606092</v>
      </c>
      <c r="AC28" s="1005"/>
      <c r="AD28" s="990">
        <f>ROUND(SUM(AD25:AD27),0)</f>
        <v>3121259</v>
      </c>
      <c r="AE28" s="991"/>
      <c r="AF28" s="1008"/>
      <c r="AG28" s="1008"/>
      <c r="AH28" s="1008"/>
      <c r="AI28" s="1009"/>
      <c r="AJ28" s="1009"/>
      <c r="AK28" s="1009"/>
      <c r="AL28" s="1009"/>
      <c r="AM28" s="1009"/>
      <c r="AN28" s="1009"/>
      <c r="AO28" s="1009"/>
      <c r="AP28" s="1009"/>
      <c r="AQ28" s="1009"/>
      <c r="AR28" s="1009"/>
      <c r="AS28" s="1009"/>
      <c r="AT28" s="1009"/>
      <c r="AU28" s="1009"/>
      <c r="AV28" s="1009"/>
      <c r="AW28" s="1009"/>
      <c r="AX28" s="1009"/>
      <c r="AY28" s="1009"/>
      <c r="AZ28" s="1009"/>
      <c r="BA28" s="1009"/>
    </row>
    <row r="29" spans="1:58" ht="12" customHeight="1">
      <c r="B29" s="961"/>
      <c r="F29" s="992"/>
      <c r="G29" s="933"/>
      <c r="H29" s="992"/>
      <c r="I29" s="933"/>
      <c r="J29" s="992"/>
      <c r="K29" s="933"/>
      <c r="L29" s="992"/>
      <c r="M29" s="933"/>
      <c r="N29" s="992"/>
      <c r="O29" s="933"/>
      <c r="P29" s="992"/>
      <c r="Q29" s="933"/>
      <c r="R29" s="992"/>
      <c r="S29" s="933"/>
      <c r="T29" s="992"/>
      <c r="U29" s="933"/>
      <c r="V29" s="992"/>
      <c r="W29" s="933"/>
      <c r="X29" s="992"/>
      <c r="Y29" s="933"/>
      <c r="Z29" s="997"/>
      <c r="AA29" s="933"/>
      <c r="AB29" s="997" t="s">
        <v>22</v>
      </c>
      <c r="AC29" s="933"/>
      <c r="AD29" s="992"/>
      <c r="AE29" s="1010"/>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C29" s="1003"/>
      <c r="BD29" s="1003"/>
      <c r="BE29" s="1003"/>
      <c r="BF29" s="1003"/>
    </row>
    <row r="30" spans="1:58" s="962" customFormat="1" ht="14" customHeight="1" thickBot="1">
      <c r="A30" s="956"/>
      <c r="B30" s="956"/>
      <c r="C30" s="962" t="s">
        <v>1050</v>
      </c>
      <c r="D30" s="1011"/>
      <c r="E30" s="975"/>
      <c r="F30" s="1012">
        <f>ROUND(SUM(F20)+SUM(F23)-SUM(F28),0)</f>
        <v>16442</v>
      </c>
      <c r="G30" s="978"/>
      <c r="H30" s="1012">
        <f>ROUND(SUM(H20)+SUM(H23)-SUM(H28),0)</f>
        <v>32826</v>
      </c>
      <c r="I30" s="978"/>
      <c r="J30" s="1012">
        <f>ROUND(SUM(J20)+SUM(J23)-SUM(J28),0)</f>
        <v>49238</v>
      </c>
      <c r="K30" s="1013"/>
      <c r="L30" s="1012">
        <f>ROUND(SUM(L20)+SUM(L23)-SUM(L28),0)</f>
        <v>65651</v>
      </c>
      <c r="M30" s="1013"/>
      <c r="N30" s="1012">
        <f>ROUND(SUM(N20)+SUM(N23)-SUM(N28),0)</f>
        <v>158667</v>
      </c>
      <c r="O30" s="1013"/>
      <c r="P30" s="1012">
        <f>ROUND(SUM(P20)+SUM(P23)-SUM(P28),0)</f>
        <v>121443</v>
      </c>
      <c r="Q30" s="1013"/>
      <c r="R30" s="1012">
        <f>ROUND(SUM(R20)+SUM(R23)-SUM(R28),0)</f>
        <v>163564</v>
      </c>
      <c r="S30" s="1013"/>
      <c r="T30" s="1012">
        <f>ROUND(SUM(T20)+SUM(T23)-SUM(T28),0)</f>
        <v>188794</v>
      </c>
      <c r="U30" s="1013"/>
      <c r="V30" s="1012">
        <f>ROUND(SUM(V20)+SUM(V23)-SUM(V28),0)</f>
        <v>227695</v>
      </c>
      <c r="W30" s="1013"/>
      <c r="X30" s="1012">
        <f>ROUND(SUM(X20)+SUM(X23)-SUM(X28),0)</f>
        <v>266596</v>
      </c>
      <c r="Y30" s="1013"/>
      <c r="Z30" s="1012">
        <f>ROUND(SUM(Z20)+SUM(Z23)-SUM(Z28),0)</f>
        <v>305497</v>
      </c>
      <c r="AA30" s="1013"/>
      <c r="AB30" s="1012">
        <f>ROUND(SUM(AB20+AB23-AB28),0)</f>
        <v>0</v>
      </c>
      <c r="AC30" s="1013"/>
      <c r="AD30" s="1012">
        <f>ROUND(SUM(AD20+AD23-AD28),0)</f>
        <v>0</v>
      </c>
    </row>
    <row r="31" spans="1:58" s="962" customFormat="1" ht="14" customHeight="1" thickTop="1">
      <c r="A31" s="956"/>
      <c r="B31" s="956"/>
      <c r="D31" s="1011"/>
      <c r="E31" s="975"/>
      <c r="F31" s="1014"/>
      <c r="G31" s="978"/>
      <c r="H31" s="1014"/>
      <c r="I31" s="978"/>
      <c r="J31" s="1014"/>
      <c r="K31" s="1013"/>
      <c r="L31" s="1014"/>
      <c r="M31" s="1013"/>
      <c r="N31" s="1014"/>
      <c r="O31" s="1013"/>
      <c r="P31" s="1014"/>
      <c r="Q31" s="1013"/>
      <c r="R31" s="1014"/>
      <c r="S31" s="1013"/>
      <c r="T31" s="1014"/>
      <c r="U31" s="1013"/>
      <c r="V31" s="1014"/>
      <c r="W31" s="1013"/>
      <c r="X31" s="1014"/>
      <c r="Y31" s="1013"/>
      <c r="Z31" s="1014"/>
      <c r="AA31" s="1013"/>
      <c r="AB31" s="1014"/>
      <c r="AC31" s="1013"/>
      <c r="AD31" s="1014"/>
    </row>
    <row r="32" spans="1:58" ht="16" customHeight="1">
      <c r="AE32" s="959"/>
    </row>
    <row r="33" spans="1:58" ht="18" customHeight="1">
      <c r="A33" s="961"/>
      <c r="B33" s="961"/>
      <c r="C33" s="965" t="s">
        <v>1026</v>
      </c>
      <c r="D33" s="966"/>
      <c r="E33" s="967"/>
      <c r="G33" s="967"/>
      <c r="H33" s="968"/>
      <c r="I33" s="967"/>
      <c r="J33" s="968"/>
      <c r="K33" s="967"/>
      <c r="L33" s="968"/>
      <c r="M33" s="967"/>
      <c r="O33" s="967"/>
      <c r="Q33" s="967"/>
      <c r="R33" s="968"/>
      <c r="S33" s="968"/>
      <c r="T33" s="968"/>
      <c r="U33" s="968"/>
      <c r="V33" s="968"/>
      <c r="W33" s="968"/>
      <c r="Y33" s="968"/>
      <c r="Z33" s="968"/>
      <c r="AA33" s="968"/>
      <c r="AD33" s="968"/>
      <c r="AE33" s="955"/>
    </row>
    <row r="34" spans="1:58" ht="18" customHeight="1">
      <c r="A34" s="961"/>
      <c r="B34" s="961"/>
      <c r="C34" s="969"/>
      <c r="F34" s="970">
        <v>2014</v>
      </c>
      <c r="G34" s="962"/>
      <c r="X34" s="970">
        <v>2015</v>
      </c>
      <c r="AD34" s="971" t="s">
        <v>1027</v>
      </c>
      <c r="AE34" s="955"/>
    </row>
    <row r="35" spans="1:58" ht="14" customHeight="1">
      <c r="A35" s="961"/>
      <c r="B35" s="961"/>
      <c r="F35" s="972" t="s">
        <v>1028</v>
      </c>
      <c r="H35" s="972" t="s">
        <v>1029</v>
      </c>
      <c r="J35" s="972" t="s">
        <v>1030</v>
      </c>
      <c r="L35" s="972" t="s">
        <v>1031</v>
      </c>
      <c r="N35" s="972" t="s">
        <v>1032</v>
      </c>
      <c r="P35" s="972" t="s">
        <v>1033</v>
      </c>
      <c r="R35" s="972" t="s">
        <v>1034</v>
      </c>
      <c r="T35" s="972" t="s">
        <v>1035</v>
      </c>
      <c r="V35" s="972" t="s">
        <v>1036</v>
      </c>
      <c r="X35" s="972" t="s">
        <v>1037</v>
      </c>
      <c r="Z35" s="972" t="s">
        <v>1038</v>
      </c>
      <c r="AB35" s="972" t="s">
        <v>1039</v>
      </c>
      <c r="AC35" s="973"/>
      <c r="AD35" s="972" t="s">
        <v>1040</v>
      </c>
      <c r="AE35" s="955"/>
    </row>
    <row r="36" spans="1:58" s="962" customFormat="1" ht="18" customHeight="1">
      <c r="A36" s="956"/>
      <c r="B36" s="956"/>
      <c r="C36" s="974" t="s">
        <v>1041</v>
      </c>
      <c r="E36" s="975"/>
      <c r="F36" s="976">
        <v>0</v>
      </c>
      <c r="G36" s="971"/>
      <c r="H36" s="976">
        <f>F46</f>
        <v>8235</v>
      </c>
      <c r="I36" s="975"/>
      <c r="J36" s="976">
        <f>SUM(H46)</f>
        <v>16277</v>
      </c>
      <c r="K36" s="975"/>
      <c r="L36" s="976">
        <f>SUM(J46)</f>
        <v>24416</v>
      </c>
      <c r="M36" s="975"/>
      <c r="N36" s="976">
        <f>SUM(L46)</f>
        <v>32554</v>
      </c>
      <c r="O36" s="977"/>
      <c r="P36" s="976">
        <f>SUM(N46)</f>
        <v>40693</v>
      </c>
      <c r="Q36" s="977"/>
      <c r="R36" s="976">
        <f>SUM(P46)</f>
        <v>21519</v>
      </c>
      <c r="S36" s="977"/>
      <c r="T36" s="976">
        <f>SUM(R46)</f>
        <v>35756</v>
      </c>
      <c r="U36" s="977"/>
      <c r="V36" s="976">
        <f>SUM(T46)</f>
        <v>49991</v>
      </c>
      <c r="W36" s="977"/>
      <c r="X36" s="976">
        <f>SUM(V46)</f>
        <v>64225</v>
      </c>
      <c r="Y36" s="977"/>
      <c r="Z36" s="976">
        <f>SUM(X46)</f>
        <v>53856</v>
      </c>
      <c r="AA36" s="975"/>
      <c r="AB36" s="976">
        <f>SUM(Z46)</f>
        <v>64404</v>
      </c>
      <c r="AC36" s="978"/>
      <c r="AD36" s="976">
        <v>0</v>
      </c>
      <c r="AE36" s="971" t="s">
        <v>22</v>
      </c>
      <c r="AF36" s="979"/>
      <c r="AG36" s="979"/>
      <c r="AH36" s="979"/>
    </row>
    <row r="37" spans="1:58" s="981" customFormat="1" ht="14" customHeight="1">
      <c r="A37" s="980"/>
      <c r="B37" s="980"/>
      <c r="F37" s="982"/>
      <c r="H37" s="982"/>
      <c r="J37" s="982"/>
      <c r="L37" s="982"/>
      <c r="N37" s="982"/>
      <c r="P37" s="982"/>
      <c r="R37" s="982"/>
      <c r="T37" s="982"/>
      <c r="V37" s="982"/>
      <c r="X37" s="982"/>
      <c r="Z37" s="982"/>
      <c r="AB37" s="982"/>
      <c r="AC37" s="973"/>
      <c r="AD37" s="982"/>
      <c r="AE37" s="983"/>
    </row>
    <row r="38" spans="1:58" ht="18" customHeight="1">
      <c r="A38" s="961"/>
      <c r="B38" s="961"/>
      <c r="C38" s="954" t="s">
        <v>1042</v>
      </c>
      <c r="E38" s="926"/>
      <c r="F38" s="984">
        <v>215848</v>
      </c>
      <c r="G38" s="933"/>
      <c r="H38" s="984">
        <v>228118</v>
      </c>
      <c r="I38" s="933"/>
      <c r="J38" s="984">
        <v>300951</v>
      </c>
      <c r="K38" s="933"/>
      <c r="L38" s="984">
        <v>234539</v>
      </c>
      <c r="M38" s="933"/>
      <c r="N38" s="984">
        <v>232976</v>
      </c>
      <c r="O38" s="933"/>
      <c r="P38" s="984">
        <v>309901</v>
      </c>
      <c r="Q38" s="933"/>
      <c r="R38" s="984">
        <v>232831</v>
      </c>
      <c r="S38" s="933"/>
      <c r="T38" s="984">
        <v>236129</v>
      </c>
      <c r="U38" s="933"/>
      <c r="V38" s="984">
        <v>306190</v>
      </c>
      <c r="W38" s="933"/>
      <c r="X38" s="984">
        <v>242421</v>
      </c>
      <c r="Y38" s="933"/>
      <c r="Z38" s="984">
        <v>200408</v>
      </c>
      <c r="AA38" s="933"/>
      <c r="AB38" s="984">
        <v>286256</v>
      </c>
      <c r="AC38" s="933"/>
      <c r="AD38" s="984">
        <f>ROUND(SUM(F38:AB38),0)</f>
        <v>3026568</v>
      </c>
      <c r="AE38" s="933"/>
      <c r="AF38" s="985"/>
      <c r="AG38" s="985"/>
      <c r="AH38" s="985"/>
    </row>
    <row r="39" spans="1:58" s="962" customFormat="1" ht="18" customHeight="1">
      <c r="A39" s="956"/>
      <c r="B39" s="956"/>
      <c r="C39" s="962" t="s">
        <v>1044</v>
      </c>
      <c r="E39" s="986"/>
      <c r="F39" s="987">
        <f>ROUND(SUM(F38:F38),0)</f>
        <v>215848</v>
      </c>
      <c r="G39" s="988"/>
      <c r="H39" s="987">
        <f>ROUND(SUM(H38:H38),0)</f>
        <v>228118</v>
      </c>
      <c r="I39" s="988"/>
      <c r="J39" s="987">
        <f>ROUND(SUM(J38:J38),0)</f>
        <v>300951</v>
      </c>
      <c r="K39" s="988"/>
      <c r="L39" s="987">
        <f>ROUND(SUM(L38:L38),0)</f>
        <v>234539</v>
      </c>
      <c r="M39" s="988"/>
      <c r="N39" s="987">
        <f>ROUND(SUM(N38:N38),0)</f>
        <v>232976</v>
      </c>
      <c r="O39" s="988"/>
      <c r="P39" s="987">
        <f>ROUND(SUM(P38:P38),0)</f>
        <v>309901</v>
      </c>
      <c r="Q39" s="988"/>
      <c r="R39" s="987">
        <f>ROUND(SUM(R38:R38),0)</f>
        <v>232831</v>
      </c>
      <c r="S39" s="988"/>
      <c r="T39" s="987">
        <f>ROUND(SUM(T38:T38),0)</f>
        <v>236129</v>
      </c>
      <c r="U39" s="988"/>
      <c r="V39" s="987">
        <f>ROUND(SUM(V38:V38),0)</f>
        <v>306190</v>
      </c>
      <c r="W39" s="988"/>
      <c r="X39" s="987">
        <f>ROUND(SUM(X38:X38),0)</f>
        <v>242421</v>
      </c>
      <c r="Y39" s="988"/>
      <c r="Z39" s="987">
        <f>ROUND(SUM(Z38:Z38),0)</f>
        <v>200408</v>
      </c>
      <c r="AA39" s="989"/>
      <c r="AB39" s="990">
        <f>ROUND(SUM(AB38:AB38),0)</f>
        <v>286256</v>
      </c>
      <c r="AD39" s="990">
        <f>AD38</f>
        <v>3026568</v>
      </c>
      <c r="AE39" s="991"/>
      <c r="AF39" s="979"/>
      <c r="AG39" s="979"/>
      <c r="AH39" s="979"/>
    </row>
    <row r="40" spans="1:58" ht="16" customHeight="1">
      <c r="A40" s="961"/>
      <c r="B40" s="961"/>
      <c r="E40" s="967"/>
      <c r="F40" s="992"/>
      <c r="G40" s="967"/>
      <c r="H40" s="992"/>
      <c r="I40" s="993"/>
      <c r="J40" s="994"/>
      <c r="K40" s="995"/>
      <c r="L40" s="994"/>
      <c r="M40" s="995"/>
      <c r="N40" s="992"/>
      <c r="O40" s="995"/>
      <c r="P40" s="992"/>
      <c r="Q40" s="967"/>
      <c r="R40" s="996"/>
      <c r="S40" s="967"/>
      <c r="T40" s="996"/>
      <c r="V40" s="996"/>
      <c r="X40" s="996"/>
      <c r="Z40" s="997"/>
      <c r="AB40" s="997"/>
      <c r="AD40" s="992"/>
      <c r="AF40" s="985"/>
      <c r="AG40" s="985"/>
      <c r="AH40" s="985"/>
    </row>
    <row r="41" spans="1:58" ht="18" customHeight="1">
      <c r="A41" s="961"/>
      <c r="B41" s="961"/>
      <c r="C41" s="954" t="s">
        <v>1059</v>
      </c>
      <c r="E41" s="967"/>
      <c r="F41" s="998">
        <v>0</v>
      </c>
      <c r="H41" s="998">
        <v>0</v>
      </c>
      <c r="J41" s="984">
        <v>0</v>
      </c>
      <c r="L41" s="998">
        <v>0</v>
      </c>
      <c r="N41" s="998">
        <v>0</v>
      </c>
      <c r="P41" s="997">
        <v>6</v>
      </c>
      <c r="R41" s="998">
        <v>0</v>
      </c>
      <c r="T41" s="998">
        <v>0</v>
      </c>
      <c r="U41" s="999"/>
      <c r="V41" s="984">
        <v>0</v>
      </c>
      <c r="X41" s="998">
        <v>0</v>
      </c>
      <c r="Z41" s="998">
        <v>0</v>
      </c>
      <c r="AB41" s="984">
        <v>1</v>
      </c>
      <c r="AD41" s="1000">
        <f>ROUND(SUM(F41:AB41),0)</f>
        <v>7</v>
      </c>
      <c r="AE41" s="1001"/>
      <c r="AF41" s="1002"/>
      <c r="AG41" s="1002"/>
      <c r="AH41" s="1002"/>
      <c r="AI41" s="1003"/>
      <c r="AJ41" s="1003"/>
      <c r="AK41" s="1003"/>
      <c r="AL41" s="1003"/>
      <c r="AM41" s="1003"/>
      <c r="AN41" s="1003"/>
      <c r="AO41" s="1003"/>
      <c r="AP41" s="1003"/>
      <c r="AQ41" s="1003"/>
      <c r="AR41" s="1003"/>
      <c r="AS41" s="1003"/>
      <c r="AT41" s="1003"/>
      <c r="AU41" s="1003"/>
      <c r="AV41" s="1003"/>
      <c r="AW41" s="1003"/>
      <c r="AX41" s="1003"/>
      <c r="AY41" s="1003"/>
      <c r="AZ41" s="1003"/>
      <c r="BA41" s="1003"/>
    </row>
    <row r="42" spans="1:58" ht="18" customHeight="1">
      <c r="A42" s="961"/>
      <c r="B42" s="961"/>
      <c r="C42" s="954" t="s">
        <v>1046</v>
      </c>
      <c r="E42" s="967"/>
      <c r="F42" s="1004">
        <v>0</v>
      </c>
      <c r="G42" s="933"/>
      <c r="H42" s="984">
        <v>0</v>
      </c>
      <c r="I42" s="933"/>
      <c r="J42" s="984">
        <v>0</v>
      </c>
      <c r="K42" s="933"/>
      <c r="L42" s="998">
        <v>0</v>
      </c>
      <c r="M42" s="933"/>
      <c r="N42" s="998">
        <v>0</v>
      </c>
      <c r="O42" s="933"/>
      <c r="P42" s="984">
        <v>22740</v>
      </c>
      <c r="Q42" s="933"/>
      <c r="R42" s="997">
        <v>0</v>
      </c>
      <c r="S42" s="933"/>
      <c r="T42" s="997">
        <v>0</v>
      </c>
      <c r="U42" s="933"/>
      <c r="V42" s="1004">
        <v>0</v>
      </c>
      <c r="W42" s="933"/>
      <c r="X42" s="984">
        <v>0</v>
      </c>
      <c r="Y42" s="933"/>
      <c r="Z42" s="998">
        <v>0</v>
      </c>
      <c r="AA42" s="933"/>
      <c r="AB42" s="984">
        <v>63946</v>
      </c>
      <c r="AC42" s="933"/>
      <c r="AD42" s="1000">
        <f>ROUND(SUM(F42:AB42),0)</f>
        <v>86686</v>
      </c>
      <c r="AE42" s="1001"/>
      <c r="AF42" s="1002"/>
      <c r="AG42" s="1002"/>
      <c r="AH42" s="1002"/>
      <c r="AI42" s="1003"/>
      <c r="AJ42" s="1003"/>
      <c r="AK42" s="1003"/>
      <c r="AL42" s="1003"/>
      <c r="AM42" s="1003"/>
      <c r="AN42" s="1003"/>
      <c r="AO42" s="1003"/>
      <c r="AP42" s="1003"/>
      <c r="AQ42" s="1003"/>
      <c r="AR42" s="1003"/>
      <c r="AS42" s="1003"/>
      <c r="AT42" s="1003"/>
      <c r="AU42" s="1003"/>
      <c r="AV42" s="1003"/>
      <c r="AW42" s="1003"/>
      <c r="AX42" s="1003"/>
      <c r="AY42" s="1003"/>
      <c r="AZ42" s="1003"/>
      <c r="BA42" s="1003"/>
    </row>
    <row r="43" spans="1:58" ht="18" customHeight="1">
      <c r="A43" s="961"/>
      <c r="B43" s="961"/>
      <c r="C43" s="954" t="s">
        <v>1047</v>
      </c>
      <c r="E43" s="967"/>
      <c r="F43" s="984">
        <v>207613</v>
      </c>
      <c r="G43" s="933"/>
      <c r="H43" s="984">
        <v>220076</v>
      </c>
      <c r="I43" s="933"/>
      <c r="J43" s="984">
        <v>292812</v>
      </c>
      <c r="K43" s="933"/>
      <c r="L43" s="984">
        <v>226401</v>
      </c>
      <c r="M43" s="933"/>
      <c r="N43" s="997">
        <v>224837</v>
      </c>
      <c r="O43" s="933"/>
      <c r="P43" s="984">
        <v>306329</v>
      </c>
      <c r="Q43" s="933"/>
      <c r="R43" s="984">
        <v>218594</v>
      </c>
      <c r="S43" s="933"/>
      <c r="T43" s="984">
        <v>221894</v>
      </c>
      <c r="U43" s="933"/>
      <c r="V43" s="984">
        <v>291956</v>
      </c>
      <c r="W43" s="933"/>
      <c r="X43" s="984">
        <v>252790</v>
      </c>
      <c r="Y43" s="933"/>
      <c r="Z43" s="984">
        <v>189860</v>
      </c>
      <c r="AA43" s="933"/>
      <c r="AB43" s="984">
        <v>286713</v>
      </c>
      <c r="AC43" s="933"/>
      <c r="AD43" s="1000">
        <f>ROUND(SUM(F43:AB43),0)</f>
        <v>2939875</v>
      </c>
      <c r="AE43" s="1001"/>
      <c r="AF43" s="1002"/>
      <c r="AG43" s="1002"/>
      <c r="AH43" s="1002"/>
      <c r="AI43" s="1003"/>
      <c r="AJ43" s="1003"/>
      <c r="AK43" s="1003"/>
      <c r="AL43" s="1003"/>
      <c r="AM43" s="1003"/>
      <c r="AN43" s="1003"/>
      <c r="AO43" s="1003"/>
      <c r="AP43" s="1003"/>
      <c r="AQ43" s="1003"/>
      <c r="AR43" s="1003"/>
      <c r="AS43" s="1003"/>
      <c r="AT43" s="1003"/>
      <c r="AU43" s="1003"/>
      <c r="AV43" s="1003"/>
      <c r="AW43" s="1003"/>
      <c r="AX43" s="1003"/>
      <c r="AY43" s="1003"/>
      <c r="AZ43" s="1003"/>
      <c r="BA43" s="1003"/>
    </row>
    <row r="44" spans="1:58" s="962" customFormat="1" ht="18" customHeight="1">
      <c r="A44" s="956"/>
      <c r="B44" s="956"/>
      <c r="C44" s="962" t="s">
        <v>1049</v>
      </c>
      <c r="E44" s="1005"/>
      <c r="F44" s="990">
        <f>ROUND(SUM(F41:F43),0)</f>
        <v>207613</v>
      </c>
      <c r="G44" s="1006"/>
      <c r="H44" s="990">
        <f>ROUND(SUM(H41:H43),0)</f>
        <v>220076</v>
      </c>
      <c r="I44" s="1006"/>
      <c r="J44" s="990">
        <f>ROUND(SUM(J41:J43),0)</f>
        <v>292812</v>
      </c>
      <c r="K44" s="1006"/>
      <c r="L44" s="990">
        <f>ROUND(SUM(L41:L43),0)</f>
        <v>226401</v>
      </c>
      <c r="M44" s="1006"/>
      <c r="N44" s="990">
        <f>ROUND(SUM(N41:N43),0)</f>
        <v>224837</v>
      </c>
      <c r="O44" s="1006"/>
      <c r="P44" s="990">
        <f>ROUND(SUM(P41:P43),0)</f>
        <v>329075</v>
      </c>
      <c r="Q44" s="1006"/>
      <c r="R44" s="987">
        <f>ROUND(SUM(R41:R43),0)</f>
        <v>218594</v>
      </c>
      <c r="S44" s="1007"/>
      <c r="T44" s="987">
        <f>ROUND(SUM(T41:T43),0)</f>
        <v>221894</v>
      </c>
      <c r="U44" s="1006"/>
      <c r="V44" s="990">
        <f>ROUND(SUM(V41:V43),0)</f>
        <v>291956</v>
      </c>
      <c r="W44" s="1006"/>
      <c r="X44" s="990">
        <f>ROUND(SUM(X41:X43),0)</f>
        <v>252790</v>
      </c>
      <c r="Y44" s="1006"/>
      <c r="Z44" s="990">
        <f>ROUND(SUM(Z41:Z43),0)</f>
        <v>189860</v>
      </c>
      <c r="AA44" s="1006"/>
      <c r="AB44" s="990">
        <f>ROUND(SUM(AB41:AB43),0)</f>
        <v>350660</v>
      </c>
      <c r="AC44" s="1005"/>
      <c r="AD44" s="990">
        <f>ROUND(SUM(AD41:AD43),0)</f>
        <v>3026568</v>
      </c>
      <c r="AE44" s="991"/>
      <c r="AF44" s="1008"/>
      <c r="AG44" s="1008"/>
      <c r="AH44" s="1008"/>
      <c r="AI44" s="1009"/>
      <c r="AJ44" s="1009"/>
      <c r="AK44" s="1009"/>
      <c r="AL44" s="1009"/>
      <c r="AM44" s="1009"/>
      <c r="AN44" s="1009"/>
      <c r="AO44" s="1009"/>
      <c r="AP44" s="1009"/>
      <c r="AQ44" s="1009"/>
      <c r="AR44" s="1009"/>
      <c r="AS44" s="1009"/>
      <c r="AT44" s="1009"/>
      <c r="AU44" s="1009"/>
      <c r="AV44" s="1009"/>
      <c r="AW44" s="1009"/>
      <c r="AX44" s="1009"/>
      <c r="AY44" s="1009"/>
      <c r="AZ44" s="1009"/>
      <c r="BA44" s="1009"/>
    </row>
    <row r="45" spans="1:58" ht="12" customHeight="1">
      <c r="B45" s="961"/>
      <c r="F45" s="992"/>
      <c r="G45" s="933"/>
      <c r="H45" s="992"/>
      <c r="I45" s="933"/>
      <c r="J45" s="992"/>
      <c r="K45" s="933"/>
      <c r="L45" s="992"/>
      <c r="M45" s="933"/>
      <c r="N45" s="992"/>
      <c r="O45" s="933"/>
      <c r="P45" s="992"/>
      <c r="Q45" s="933"/>
      <c r="R45" s="992"/>
      <c r="S45" s="933"/>
      <c r="T45" s="992"/>
      <c r="U45" s="933"/>
      <c r="V45" s="992"/>
      <c r="W45" s="933"/>
      <c r="X45" s="992"/>
      <c r="Y45" s="933"/>
      <c r="Z45" s="997"/>
      <c r="AA45" s="933"/>
      <c r="AB45" s="997" t="s">
        <v>22</v>
      </c>
      <c r="AC45" s="933"/>
      <c r="AD45" s="992"/>
      <c r="AE45" s="1010"/>
      <c r="AF45" s="1003"/>
      <c r="AG45" s="1003"/>
      <c r="AH45" s="1003"/>
      <c r="AI45" s="1003"/>
      <c r="AJ45" s="1003"/>
      <c r="AK45" s="1003"/>
      <c r="AL45" s="1003"/>
      <c r="AM45" s="1003"/>
      <c r="AN45" s="1003"/>
      <c r="AO45" s="1003"/>
      <c r="AP45" s="1003"/>
      <c r="AQ45" s="1003"/>
      <c r="AR45" s="1003"/>
      <c r="AS45" s="1003"/>
      <c r="AT45" s="1003"/>
      <c r="AU45" s="1003"/>
      <c r="AV45" s="1003"/>
      <c r="AW45" s="1003"/>
      <c r="AX45" s="1003"/>
      <c r="AY45" s="1003"/>
      <c r="AZ45" s="1003"/>
      <c r="BA45" s="1003"/>
      <c r="BB45" s="1003"/>
      <c r="BC45" s="1003"/>
      <c r="BD45" s="1003"/>
      <c r="BE45" s="1003"/>
      <c r="BF45" s="1003"/>
    </row>
    <row r="46" spans="1:58" s="962" customFormat="1" ht="14" customHeight="1" thickBot="1">
      <c r="A46" s="956"/>
      <c r="B46" s="956"/>
      <c r="C46" s="962" t="s">
        <v>1050</v>
      </c>
      <c r="D46" s="1011"/>
      <c r="E46" s="975"/>
      <c r="F46" s="1012">
        <f>ROUND(SUM(F36)+SUM(F39)-SUM(F44),0)</f>
        <v>8235</v>
      </c>
      <c r="G46" s="978"/>
      <c r="H46" s="1012">
        <f>ROUND(SUM(H36)+SUM(H39)-SUM(H44),0)</f>
        <v>16277</v>
      </c>
      <c r="I46" s="978"/>
      <c r="J46" s="1012">
        <f>ROUND(SUM(J36)+SUM(J39)-SUM(J44),0)</f>
        <v>24416</v>
      </c>
      <c r="K46" s="1013"/>
      <c r="L46" s="1012">
        <f>ROUND(SUM(L36)+SUM(L39)-SUM(L44),0)</f>
        <v>32554</v>
      </c>
      <c r="M46" s="1013"/>
      <c r="N46" s="1012">
        <f>ROUND(SUM(N36)+SUM(N39)-SUM(N44),0)</f>
        <v>40693</v>
      </c>
      <c r="O46" s="1013"/>
      <c r="P46" s="1012">
        <f>ROUND(SUM(P36)+SUM(P39)-SUM(P44),0)</f>
        <v>21519</v>
      </c>
      <c r="Q46" s="1013"/>
      <c r="R46" s="1012">
        <f>ROUND(SUM(R36)+SUM(R39)-SUM(R44),0)</f>
        <v>35756</v>
      </c>
      <c r="S46" s="1013"/>
      <c r="T46" s="1012">
        <f>ROUND(SUM(T36)+SUM(T39)-SUM(T44),0)</f>
        <v>49991</v>
      </c>
      <c r="U46" s="1013"/>
      <c r="V46" s="1012">
        <f>ROUND(SUM(V36)+SUM(V39)-SUM(V44),0)</f>
        <v>64225</v>
      </c>
      <c r="W46" s="1013"/>
      <c r="X46" s="1012">
        <f>ROUND(SUM(X36)+SUM(X39)-SUM(X44),0)</f>
        <v>53856</v>
      </c>
      <c r="Y46" s="1013"/>
      <c r="Z46" s="1012">
        <f>ROUND(SUM(Z36)+SUM(Z39)-SUM(Z44),0)</f>
        <v>64404</v>
      </c>
      <c r="AA46" s="1013"/>
      <c r="AB46" s="1012">
        <f>ROUND(SUM(AB36+AB39-AB44),0)</f>
        <v>0</v>
      </c>
      <c r="AC46" s="1013"/>
      <c r="AD46" s="1012">
        <f>ROUND(SUM(AD36+AD39-AD44),0)</f>
        <v>0</v>
      </c>
    </row>
    <row r="47" spans="1:58" ht="13" customHeight="1" thickTop="1">
      <c r="B47" s="961"/>
      <c r="D47" s="1015"/>
      <c r="E47" s="1015"/>
      <c r="F47" s="1016"/>
      <c r="G47" s="967"/>
      <c r="H47" s="997"/>
      <c r="J47" s="997"/>
      <c r="L47" s="997"/>
      <c r="N47" s="997"/>
      <c r="P47" s="997"/>
      <c r="R47" s="997"/>
      <c r="T47" s="997"/>
      <c r="V47" s="997"/>
      <c r="Z47" s="997"/>
      <c r="AB47" s="998"/>
      <c r="AC47" s="1017"/>
      <c r="AD47" s="998"/>
      <c r="AE47" s="955"/>
    </row>
    <row r="48" spans="1:58" ht="12.75" customHeight="1">
      <c r="A48" s="961"/>
      <c r="B48" s="961"/>
      <c r="C48" s="952"/>
      <c r="E48" s="967"/>
      <c r="F48" s="997"/>
      <c r="G48" s="1001"/>
      <c r="H48" s="997"/>
      <c r="I48" s="1001"/>
      <c r="J48" s="997"/>
      <c r="K48" s="1001"/>
      <c r="L48" s="997"/>
      <c r="M48" s="1001"/>
      <c r="N48" s="997"/>
      <c r="O48" s="1001"/>
      <c r="P48" s="997"/>
      <c r="Q48" s="1001"/>
      <c r="R48" s="997"/>
      <c r="S48" s="1001"/>
      <c r="T48" s="997"/>
      <c r="U48" s="1001"/>
      <c r="V48" s="997"/>
      <c r="W48" s="1001"/>
      <c r="X48" s="1001"/>
      <c r="Y48" s="1001"/>
      <c r="Z48" s="997"/>
      <c r="AA48" s="1001"/>
      <c r="AB48" s="997"/>
      <c r="AC48" s="1001"/>
      <c r="AD48" s="997"/>
      <c r="AE48" s="955"/>
    </row>
    <row r="50" spans="9:30">
      <c r="J50" s="959"/>
      <c r="L50" s="959"/>
      <c r="N50" s="1018"/>
      <c r="P50" s="1018"/>
    </row>
    <row r="51" spans="9:30">
      <c r="J51" s="1019"/>
      <c r="L51" s="1019"/>
      <c r="N51" s="1020"/>
      <c r="P51" s="1020"/>
    </row>
    <row r="52" spans="9:30">
      <c r="J52" s="1019"/>
      <c r="L52" s="1019"/>
      <c r="N52" s="1020"/>
      <c r="P52" s="1020"/>
    </row>
    <row r="53" spans="9:30">
      <c r="J53" s="1019"/>
      <c r="L53" s="1019"/>
      <c r="N53" s="1020"/>
      <c r="P53" s="1020"/>
    </row>
    <row r="54" spans="9:30">
      <c r="J54" s="1019"/>
      <c r="L54" s="1019"/>
      <c r="N54" s="1020"/>
      <c r="P54" s="1020"/>
    </row>
    <row r="55" spans="9:30">
      <c r="I55" s="979"/>
      <c r="J55" s="1019"/>
      <c r="K55" s="979"/>
      <c r="L55" s="1019"/>
      <c r="M55" s="979"/>
      <c r="N55" s="1020"/>
      <c r="O55" s="979"/>
      <c r="P55" s="1020"/>
      <c r="Q55" s="979"/>
      <c r="R55" s="979"/>
      <c r="S55" s="979"/>
      <c r="T55" s="979"/>
      <c r="U55" s="979"/>
      <c r="V55" s="979"/>
      <c r="W55" s="979"/>
      <c r="Y55" s="979"/>
      <c r="Z55" s="979"/>
      <c r="AA55" s="979"/>
      <c r="AB55" s="979"/>
      <c r="AC55" s="979"/>
      <c r="AD55" s="1019"/>
    </row>
  </sheetData>
  <mergeCells count="2">
    <mergeCell ref="C8:V10"/>
    <mergeCell ref="C12:V13"/>
  </mergeCells>
  <pageMargins left="0.5" right="0.5" top="0.75" bottom="0.5" header="0" footer="0.25"/>
  <pageSetup scale="59" orientation="landscape"/>
  <headerFooter scaleWithDoc="0">
    <oddFooter>&amp;R&amp;8 27</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showGridLines="0" showOutlineSymbols="0" zoomScale="70" zoomScaleNormal="70" zoomScalePageLayoutView="70" workbookViewId="0"/>
  </sheetViews>
  <sheetFormatPr baseColWidth="10" defaultColWidth="9.5703125" defaultRowHeight="15" outlineLevelCol="1" x14ac:dyDescent="0"/>
  <cols>
    <col min="1" max="1" width="57.140625" style="50" customWidth="1"/>
    <col min="2" max="2" width="1.85546875" style="46" customWidth="1"/>
    <col min="3" max="3" width="17.5703125" style="50" customWidth="1"/>
    <col min="4" max="4" width="2.5703125" style="46" customWidth="1"/>
    <col min="5" max="5" width="16.5703125" style="50" customWidth="1" outlineLevel="1"/>
    <col min="6" max="6" width="2.5703125" style="46" customWidth="1"/>
    <col min="7" max="7" width="16.5703125" style="50" customWidth="1"/>
    <col min="8" max="8" width="2.5703125" style="46" customWidth="1"/>
    <col min="9" max="9" width="17.42578125" style="50" customWidth="1"/>
    <col min="10" max="10" width="2.5703125" style="46" customWidth="1"/>
    <col min="11" max="11" width="17" style="50" customWidth="1"/>
    <col min="12" max="12" width="2.5703125" style="46" customWidth="1"/>
    <col min="13" max="13" width="17.5703125" style="50" customWidth="1"/>
    <col min="14" max="14" width="1.85546875" style="46" customWidth="1"/>
    <col min="15" max="15" width="20.42578125" style="50" customWidth="1"/>
    <col min="16" max="16" width="2.5703125" style="46" customWidth="1"/>
    <col min="17" max="17" width="17.85546875" style="50" customWidth="1"/>
    <col min="18" max="18" width="2.5703125" style="46" customWidth="1"/>
    <col min="19" max="19" width="18.140625" style="50" customWidth="1"/>
    <col min="20" max="20" width="2.5703125" style="46" customWidth="1"/>
    <col min="21" max="21" width="17.85546875" style="50" customWidth="1"/>
    <col min="22" max="22" width="2.140625" style="46" customWidth="1"/>
    <col min="23" max="23" width="14" style="50" customWidth="1"/>
    <col min="24" max="24" width="2.140625" style="46" customWidth="1"/>
    <col min="25" max="25" width="15.85546875" style="51" customWidth="1"/>
    <col min="26" max="26" width="2.42578125" style="46" customWidth="1"/>
    <col min="27" max="27" width="15.85546875" style="50" customWidth="1"/>
    <col min="28" max="28" width="0.85546875" style="2" customWidth="1"/>
    <col min="29" max="16384" width="9.5703125" style="50"/>
  </cols>
  <sheetData>
    <row r="1" spans="1:28">
      <c r="A1" s="777" t="s">
        <v>936</v>
      </c>
    </row>
    <row r="3" spans="1:28" ht="18" customHeight="1">
      <c r="A3" s="54" t="s">
        <v>60</v>
      </c>
      <c r="B3" s="44"/>
      <c r="C3" s="45"/>
      <c r="E3" s="47"/>
      <c r="G3" s="47"/>
      <c r="I3" s="47"/>
      <c r="K3" s="47"/>
      <c r="M3" s="47"/>
      <c r="O3" s="47"/>
      <c r="Q3" s="47"/>
      <c r="S3" s="47"/>
      <c r="U3" s="47"/>
      <c r="W3" s="47"/>
      <c r="Y3" s="48"/>
      <c r="AA3" s="47"/>
      <c r="AB3" s="49"/>
    </row>
    <row r="4" spans="1:28" ht="20" customHeight="1">
      <c r="A4" s="54" t="s">
        <v>61</v>
      </c>
      <c r="B4" s="44"/>
      <c r="M4" s="47"/>
      <c r="S4" s="47"/>
      <c r="AB4" s="49"/>
    </row>
    <row r="5" spans="1:28" ht="18" customHeight="1">
      <c r="A5" s="54" t="s">
        <v>62</v>
      </c>
      <c r="B5" s="44"/>
      <c r="M5" s="52" t="s">
        <v>63</v>
      </c>
      <c r="S5" s="47"/>
      <c r="AA5" s="764" t="s">
        <v>64</v>
      </c>
      <c r="AB5" s="49"/>
    </row>
    <row r="6" spans="1:28" ht="18" customHeight="1">
      <c r="A6" s="54" t="s">
        <v>565</v>
      </c>
      <c r="B6" s="44"/>
      <c r="M6" s="47"/>
      <c r="S6" s="47"/>
      <c r="AA6" s="539" t="s">
        <v>66</v>
      </c>
      <c r="AB6" s="49"/>
    </row>
    <row r="7" spans="1:28" ht="18" customHeight="1">
      <c r="A7" s="531" t="s">
        <v>1284</v>
      </c>
      <c r="B7" s="55"/>
      <c r="C7" s="1"/>
      <c r="D7" s="56"/>
      <c r="E7" s="58"/>
      <c r="F7" s="56"/>
      <c r="G7" s="1"/>
      <c r="H7" s="56"/>
      <c r="I7" s="1"/>
      <c r="J7" s="56"/>
      <c r="K7" s="1"/>
      <c r="L7" s="56"/>
      <c r="M7" s="1"/>
      <c r="O7" s="1"/>
      <c r="P7" s="56"/>
      <c r="Q7" s="1"/>
      <c r="R7" s="56"/>
      <c r="S7" s="1"/>
      <c r="T7" s="56"/>
      <c r="U7" s="1"/>
      <c r="V7" s="56"/>
      <c r="W7" s="1"/>
      <c r="X7" s="56"/>
      <c r="Y7" s="57"/>
      <c r="Z7" s="56"/>
      <c r="AA7" s="1"/>
      <c r="AB7" s="49"/>
    </row>
    <row r="8" spans="1:28" ht="16" customHeight="1">
      <c r="A8" s="532" t="s">
        <v>67</v>
      </c>
      <c r="B8" s="55"/>
      <c r="C8" s="1"/>
      <c r="D8" s="56"/>
      <c r="E8" s="1"/>
      <c r="F8" s="56"/>
      <c r="G8" s="1"/>
      <c r="H8" s="56"/>
      <c r="I8" s="1"/>
      <c r="J8" s="56"/>
      <c r="K8" s="1"/>
      <c r="L8" s="56"/>
      <c r="M8" s="1"/>
      <c r="N8" s="56"/>
      <c r="O8" s="1"/>
      <c r="P8" s="56"/>
      <c r="Q8" s="1"/>
      <c r="R8" s="56"/>
      <c r="S8" s="1"/>
      <c r="T8" s="56"/>
      <c r="U8" s="1"/>
      <c r="V8" s="56"/>
      <c r="W8" s="1"/>
      <c r="X8" s="56"/>
      <c r="Y8" s="57"/>
      <c r="Z8" s="56"/>
      <c r="AA8" s="1"/>
      <c r="AB8" s="49"/>
    </row>
    <row r="9" spans="1:28" ht="14.25" customHeight="1">
      <c r="A9" s="60"/>
      <c r="B9" s="61"/>
      <c r="C9" s="62" t="s">
        <v>68</v>
      </c>
      <c r="D9" s="61"/>
      <c r="E9" s="62" t="s">
        <v>57</v>
      </c>
      <c r="F9" s="61"/>
      <c r="G9" s="62" t="s">
        <v>69</v>
      </c>
      <c r="H9" s="61"/>
      <c r="I9" s="60"/>
      <c r="J9" s="61"/>
      <c r="K9" s="62" t="s">
        <v>1017</v>
      </c>
      <c r="L9" s="61"/>
      <c r="M9" s="60"/>
      <c r="N9" s="61"/>
      <c r="O9" s="59"/>
      <c r="P9" s="61"/>
      <c r="Q9" s="62" t="s">
        <v>70</v>
      </c>
      <c r="R9" s="61"/>
      <c r="S9" s="62" t="s">
        <v>71</v>
      </c>
      <c r="T9" s="61"/>
      <c r="U9" s="62" t="s">
        <v>72</v>
      </c>
      <c r="V9" s="61"/>
      <c r="W9" s="60"/>
      <c r="X9" s="61"/>
      <c r="Y9" s="63"/>
      <c r="Z9" s="61"/>
      <c r="AA9" s="60"/>
    </row>
    <row r="10" spans="1:28" ht="15" customHeight="1">
      <c r="A10" s="60"/>
      <c r="B10" s="61"/>
      <c r="C10" s="62" t="s">
        <v>73</v>
      </c>
      <c r="D10" s="32"/>
      <c r="E10" s="62" t="s">
        <v>74</v>
      </c>
      <c r="F10" s="32"/>
      <c r="G10" s="62" t="s">
        <v>75</v>
      </c>
      <c r="H10" s="32"/>
      <c r="I10" s="62" t="s">
        <v>76</v>
      </c>
      <c r="J10" s="32"/>
      <c r="K10" s="62" t="s">
        <v>1016</v>
      </c>
      <c r="L10" s="32"/>
      <c r="M10" s="62" t="s">
        <v>77</v>
      </c>
      <c r="N10" s="32"/>
      <c r="O10" s="62" t="s">
        <v>78</v>
      </c>
      <c r="P10" s="32"/>
      <c r="Q10" s="62" t="s">
        <v>79</v>
      </c>
      <c r="R10" s="32"/>
      <c r="S10" s="62" t="s">
        <v>80</v>
      </c>
      <c r="T10" s="32"/>
      <c r="U10" s="62" t="s">
        <v>81</v>
      </c>
      <c r="V10" s="32"/>
      <c r="W10" s="64"/>
      <c r="X10" s="32"/>
      <c r="Y10" s="1206" t="s">
        <v>370</v>
      </c>
      <c r="Z10" s="1206"/>
      <c r="AA10" s="1206"/>
    </row>
    <row r="11" spans="1:28" ht="14.25" customHeight="1">
      <c r="A11" s="60"/>
      <c r="B11" s="61"/>
      <c r="C11" s="59" t="s">
        <v>82</v>
      </c>
      <c r="D11" s="32"/>
      <c r="E11" s="59" t="s">
        <v>83</v>
      </c>
      <c r="F11" s="32"/>
      <c r="G11" s="62" t="s">
        <v>79</v>
      </c>
      <c r="H11" s="32"/>
      <c r="I11" s="62" t="s">
        <v>84</v>
      </c>
      <c r="J11" s="32"/>
      <c r="K11" s="62" t="s">
        <v>84</v>
      </c>
      <c r="L11" s="32"/>
      <c r="M11" s="62" t="s">
        <v>58</v>
      </c>
      <c r="N11" s="32"/>
      <c r="O11" s="62" t="s">
        <v>84</v>
      </c>
      <c r="P11" s="32"/>
      <c r="Q11" s="62" t="s">
        <v>83</v>
      </c>
      <c r="R11" s="32"/>
      <c r="S11" s="62" t="s">
        <v>574</v>
      </c>
      <c r="T11" s="32"/>
      <c r="U11" s="62" t="s">
        <v>85</v>
      </c>
      <c r="V11" s="32"/>
      <c r="W11" s="64"/>
      <c r="X11" s="32"/>
      <c r="Y11" s="67"/>
      <c r="Z11" s="68"/>
      <c r="AA11" s="69"/>
    </row>
    <row r="12" spans="1:28" ht="14.25" customHeight="1">
      <c r="A12" s="60"/>
      <c r="B12" s="61"/>
      <c r="C12" s="70" t="s">
        <v>86</v>
      </c>
      <c r="D12" s="32"/>
      <c r="E12" s="70" t="s">
        <v>87</v>
      </c>
      <c r="F12" s="32"/>
      <c r="G12" s="70" t="s">
        <v>88</v>
      </c>
      <c r="H12" s="32"/>
      <c r="I12" s="70" t="s">
        <v>89</v>
      </c>
      <c r="J12" s="32"/>
      <c r="K12" s="70" t="s">
        <v>90</v>
      </c>
      <c r="L12" s="32"/>
      <c r="M12" s="70" t="s">
        <v>91</v>
      </c>
      <c r="N12" s="32"/>
      <c r="O12" s="70" t="s">
        <v>92</v>
      </c>
      <c r="P12" s="32"/>
      <c r="Q12" s="70" t="s">
        <v>93</v>
      </c>
      <c r="R12" s="32"/>
      <c r="S12" s="70" t="s">
        <v>94</v>
      </c>
      <c r="T12" s="32"/>
      <c r="U12" s="70" t="s">
        <v>95</v>
      </c>
      <c r="V12" s="32"/>
      <c r="W12" s="71" t="s">
        <v>96</v>
      </c>
      <c r="X12" s="32"/>
      <c r="Y12" s="72" t="s">
        <v>1285</v>
      </c>
      <c r="Z12" s="32"/>
      <c r="AA12" s="70" t="s">
        <v>997</v>
      </c>
    </row>
    <row r="13" spans="1:28" ht="15" customHeight="1">
      <c r="A13" s="64" t="s">
        <v>0</v>
      </c>
      <c r="B13" s="61"/>
      <c r="C13" s="60"/>
      <c r="D13" s="61"/>
      <c r="E13" s="60"/>
      <c r="F13" s="61"/>
      <c r="G13" s="60"/>
      <c r="H13" s="61"/>
      <c r="I13" s="60"/>
      <c r="J13" s="61"/>
      <c r="K13" s="60"/>
      <c r="L13" s="61"/>
      <c r="M13" s="60"/>
      <c r="N13" s="61"/>
      <c r="O13" s="60"/>
      <c r="P13" s="61"/>
      <c r="Q13" s="60"/>
      <c r="R13" s="61"/>
      <c r="S13" s="60"/>
      <c r="T13" s="61"/>
      <c r="U13" s="60"/>
      <c r="V13" s="61"/>
      <c r="W13" s="60"/>
      <c r="X13" s="61"/>
      <c r="Y13" s="63"/>
      <c r="Z13" s="61"/>
      <c r="AA13" s="60"/>
    </row>
    <row r="14" spans="1:28" ht="15" customHeight="1">
      <c r="A14" s="528" t="s">
        <v>97</v>
      </c>
      <c r="B14" s="61" t="s">
        <v>22</v>
      </c>
      <c r="C14" s="476">
        <v>0</v>
      </c>
      <c r="D14" s="475"/>
      <c r="E14" s="475">
        <v>31956762</v>
      </c>
      <c r="F14" s="475"/>
      <c r="G14" s="476">
        <v>0</v>
      </c>
      <c r="H14" s="475"/>
      <c r="I14" s="476">
        <v>0</v>
      </c>
      <c r="J14" s="475"/>
      <c r="K14" s="476">
        <v>0</v>
      </c>
      <c r="L14" s="475"/>
      <c r="M14" s="476">
        <v>0</v>
      </c>
      <c r="N14" s="475"/>
      <c r="O14" s="476">
        <v>0</v>
      </c>
      <c r="P14" s="475"/>
      <c r="Q14" s="476">
        <v>0</v>
      </c>
      <c r="R14" s="475"/>
      <c r="S14" s="476">
        <v>0</v>
      </c>
      <c r="T14" s="475"/>
      <c r="U14" s="476">
        <v>0</v>
      </c>
      <c r="V14" s="475"/>
      <c r="W14" s="476">
        <v>0</v>
      </c>
      <c r="X14" s="475"/>
      <c r="Y14" s="494">
        <f>ROUND(SUM(C14:X14),1)</f>
        <v>31956762</v>
      </c>
      <c r="Z14" s="475"/>
      <c r="AA14" s="473">
        <v>29485425</v>
      </c>
    </row>
    <row r="15" spans="1:28" ht="15" customHeight="1">
      <c r="A15" s="528" t="s">
        <v>1222</v>
      </c>
      <c r="B15" s="61" t="s">
        <v>22</v>
      </c>
      <c r="C15" s="25">
        <v>0</v>
      </c>
      <c r="D15" s="61" t="s">
        <v>22</v>
      </c>
      <c r="E15" s="33">
        <v>6819371</v>
      </c>
      <c r="F15" s="74"/>
      <c r="G15" s="25">
        <v>0</v>
      </c>
      <c r="H15" s="74"/>
      <c r="I15" s="25">
        <v>0</v>
      </c>
      <c r="J15" s="74"/>
      <c r="K15" s="25">
        <v>0</v>
      </c>
      <c r="L15" s="74"/>
      <c r="M15" s="25">
        <v>0</v>
      </c>
      <c r="N15" s="74"/>
      <c r="O15" s="25">
        <v>0</v>
      </c>
      <c r="P15" s="74"/>
      <c r="Q15" s="25">
        <v>0</v>
      </c>
      <c r="R15" s="33"/>
      <c r="S15" s="25">
        <v>0</v>
      </c>
      <c r="T15" s="33"/>
      <c r="U15" s="25">
        <v>0</v>
      </c>
      <c r="V15" s="33"/>
      <c r="W15" s="25">
        <v>0</v>
      </c>
      <c r="X15" s="33"/>
      <c r="Y15" s="75">
        <f>ROUND(SUM(C15:X15),1)</f>
        <v>6819371</v>
      </c>
      <c r="Z15" s="76"/>
      <c r="AA15" s="23">
        <v>6690543</v>
      </c>
    </row>
    <row r="16" spans="1:28" ht="15" customHeight="1">
      <c r="A16" s="60" t="s">
        <v>98</v>
      </c>
      <c r="B16" s="61" t="s">
        <v>22</v>
      </c>
      <c r="C16" s="25">
        <v>0</v>
      </c>
      <c r="D16" s="61" t="s">
        <v>22</v>
      </c>
      <c r="E16" s="33">
        <v>5647308</v>
      </c>
      <c r="F16" s="74"/>
      <c r="G16" s="25">
        <v>0</v>
      </c>
      <c r="H16" s="74"/>
      <c r="I16" s="25">
        <v>0</v>
      </c>
      <c r="J16" s="74"/>
      <c r="K16" s="25">
        <v>0</v>
      </c>
      <c r="L16" s="74"/>
      <c r="M16" s="25">
        <v>0</v>
      </c>
      <c r="N16" s="74"/>
      <c r="O16" s="25">
        <v>0</v>
      </c>
      <c r="P16" s="74"/>
      <c r="Q16" s="25">
        <v>0</v>
      </c>
      <c r="R16" s="33"/>
      <c r="S16" s="25">
        <v>0</v>
      </c>
      <c r="T16" s="33"/>
      <c r="U16" s="25">
        <v>0</v>
      </c>
      <c r="V16" s="33"/>
      <c r="W16" s="25">
        <v>0</v>
      </c>
      <c r="X16" s="33"/>
      <c r="Y16" s="470">
        <f t="shared" ref="Y16:Y18" si="0">ROUND(SUM(C16:X16),1)</f>
        <v>5647308</v>
      </c>
      <c r="Z16" s="33"/>
      <c r="AA16" s="23">
        <v>6264807</v>
      </c>
    </row>
    <row r="17" spans="1:27" ht="15" customHeight="1">
      <c r="A17" s="60" t="s">
        <v>99</v>
      </c>
      <c r="B17" s="61" t="s">
        <v>22</v>
      </c>
      <c r="C17" s="25">
        <v>0</v>
      </c>
      <c r="D17" s="61" t="s">
        <v>22</v>
      </c>
      <c r="E17" s="33">
        <v>1539409</v>
      </c>
      <c r="F17" s="74"/>
      <c r="G17" s="25">
        <v>0</v>
      </c>
      <c r="H17" s="74"/>
      <c r="I17" s="25">
        <v>0</v>
      </c>
      <c r="J17" s="74"/>
      <c r="K17" s="25">
        <v>0</v>
      </c>
      <c r="L17" s="74"/>
      <c r="M17" s="25">
        <v>0</v>
      </c>
      <c r="N17" s="74"/>
      <c r="O17" s="25">
        <v>0</v>
      </c>
      <c r="P17" s="74"/>
      <c r="Q17" s="25">
        <v>0</v>
      </c>
      <c r="R17" s="33"/>
      <c r="S17" s="25">
        <v>0</v>
      </c>
      <c r="T17" s="33"/>
      <c r="U17" s="25">
        <v>0</v>
      </c>
      <c r="V17" s="33"/>
      <c r="W17" s="25">
        <v>0</v>
      </c>
      <c r="X17" s="33"/>
      <c r="Y17" s="470">
        <f t="shared" si="0"/>
        <v>1539409</v>
      </c>
      <c r="Z17" s="33"/>
      <c r="AA17" s="23">
        <v>1127735</v>
      </c>
    </row>
    <row r="18" spans="1:27" ht="15" customHeight="1">
      <c r="A18" s="73" t="s">
        <v>100</v>
      </c>
      <c r="B18" s="61" t="s">
        <v>22</v>
      </c>
      <c r="C18" s="33">
        <v>259</v>
      </c>
      <c r="D18" s="61"/>
      <c r="E18" s="33">
        <v>5841949</v>
      </c>
      <c r="F18" s="74"/>
      <c r="G18" s="25">
        <v>0</v>
      </c>
      <c r="H18" s="74"/>
      <c r="I18" s="25">
        <v>0</v>
      </c>
      <c r="J18" s="74"/>
      <c r="K18" s="25">
        <v>0</v>
      </c>
      <c r="L18" s="74"/>
      <c r="M18" s="25">
        <v>0</v>
      </c>
      <c r="N18" s="74"/>
      <c r="O18" s="25">
        <v>0</v>
      </c>
      <c r="P18" s="74"/>
      <c r="Q18" s="25">
        <v>0</v>
      </c>
      <c r="R18" s="33"/>
      <c r="S18" s="33">
        <v>2516731</v>
      </c>
      <c r="T18" s="33"/>
      <c r="U18" s="25">
        <v>0</v>
      </c>
      <c r="V18" s="33"/>
      <c r="W18" s="33">
        <f>-$S$18</f>
        <v>-2516731</v>
      </c>
      <c r="X18" s="33"/>
      <c r="Y18" s="470">
        <f t="shared" si="0"/>
        <v>5842208</v>
      </c>
      <c r="Z18" s="76"/>
      <c r="AA18" s="23">
        <v>8409675</v>
      </c>
    </row>
    <row r="19" spans="1:27" ht="15" customHeight="1">
      <c r="A19" s="73" t="s">
        <v>101</v>
      </c>
      <c r="B19" s="61" t="s">
        <v>22</v>
      </c>
      <c r="C19" s="39">
        <v>0</v>
      </c>
      <c r="D19" s="61"/>
      <c r="E19" s="33">
        <v>229</v>
      </c>
      <c r="F19" s="74"/>
      <c r="G19" s="39">
        <v>0</v>
      </c>
      <c r="H19" s="74"/>
      <c r="I19" s="39">
        <v>0</v>
      </c>
      <c r="J19" s="74"/>
      <c r="K19" s="39">
        <v>0</v>
      </c>
      <c r="L19" s="74"/>
      <c r="M19" s="39">
        <v>0</v>
      </c>
      <c r="N19" s="74"/>
      <c r="O19" s="39">
        <v>0</v>
      </c>
      <c r="P19" s="74"/>
      <c r="Q19" s="39">
        <v>0</v>
      </c>
      <c r="R19" s="33"/>
      <c r="S19" s="39">
        <v>0</v>
      </c>
      <c r="T19" s="33"/>
      <c r="U19" s="39">
        <v>0</v>
      </c>
      <c r="V19" s="33"/>
      <c r="W19" s="39">
        <v>0</v>
      </c>
      <c r="X19" s="33"/>
      <c r="Y19" s="75">
        <f>ROUND(SUM(C19:X19),1)</f>
        <v>229</v>
      </c>
      <c r="Z19" s="33"/>
      <c r="AA19" s="77">
        <v>1629</v>
      </c>
    </row>
    <row r="20" spans="1:27" ht="22" customHeight="1">
      <c r="A20" s="64" t="s">
        <v>102</v>
      </c>
      <c r="B20" s="61" t="s">
        <v>22</v>
      </c>
      <c r="C20" s="78">
        <f>ROUND(SUM(C14:C19),1)</f>
        <v>259</v>
      </c>
      <c r="D20" s="32"/>
      <c r="E20" s="78">
        <f>ROUND(SUM(E14:E19),1)</f>
        <v>51805028</v>
      </c>
      <c r="F20" s="79"/>
      <c r="G20" s="78">
        <f>ROUND(SUM(G14:G19),1)</f>
        <v>0</v>
      </c>
      <c r="H20" s="79"/>
      <c r="I20" s="78">
        <f>ROUND(SUM(I14:I19),1)</f>
        <v>0</v>
      </c>
      <c r="J20" s="79"/>
      <c r="K20" s="78">
        <f>ROUND(SUM(K14:K19),1)</f>
        <v>0</v>
      </c>
      <c r="L20" s="79"/>
      <c r="M20" s="78">
        <f>ROUND(SUM(M14:M19),1)</f>
        <v>0</v>
      </c>
      <c r="N20" s="79"/>
      <c r="O20" s="78">
        <f>ROUND(SUM(O14:O19),1)</f>
        <v>0</v>
      </c>
      <c r="P20" s="79"/>
      <c r="Q20" s="78">
        <f>ROUND(SUM(Q14:Q19),1)</f>
        <v>0</v>
      </c>
      <c r="R20" s="80"/>
      <c r="S20" s="78">
        <f>ROUND(SUM(S14:S19),1)</f>
        <v>2516731</v>
      </c>
      <c r="T20" s="80"/>
      <c r="U20" s="78">
        <f>ROUND(SUM(U14:U19),1)</f>
        <v>0</v>
      </c>
      <c r="V20" s="80"/>
      <c r="W20" s="78">
        <f>ROUND(SUM(W14:W19),1)</f>
        <v>-2516731</v>
      </c>
      <c r="X20" s="80"/>
      <c r="Y20" s="78">
        <f>ROUND(SUM(Y14:Y19),1)</f>
        <v>51805287</v>
      </c>
      <c r="Z20" s="80"/>
      <c r="AA20" s="78">
        <f>ROUND(SUM(AA14:AA19),1)</f>
        <v>51979814</v>
      </c>
    </row>
    <row r="21" spans="1:27" ht="13.5" customHeight="1">
      <c r="A21" s="64"/>
      <c r="B21" s="61" t="s">
        <v>22</v>
      </c>
      <c r="C21" s="81"/>
      <c r="D21" s="61"/>
      <c r="E21" s="22"/>
      <c r="F21" s="74"/>
      <c r="G21" s="22"/>
      <c r="H21" s="74"/>
      <c r="I21" s="22"/>
      <c r="J21" s="74"/>
      <c r="K21" s="22"/>
      <c r="L21" s="74"/>
      <c r="M21" s="22"/>
      <c r="N21" s="74"/>
      <c r="O21" s="22"/>
      <c r="P21" s="74"/>
      <c r="Q21" s="22"/>
      <c r="R21" s="33"/>
      <c r="S21" s="23"/>
      <c r="T21" s="33"/>
      <c r="U21" s="22"/>
      <c r="V21" s="33"/>
      <c r="W21" s="22"/>
      <c r="X21" s="33"/>
      <c r="Y21" s="82"/>
      <c r="Z21" s="33"/>
      <c r="AA21" s="22"/>
    </row>
    <row r="22" spans="1:27" ht="12" customHeight="1">
      <c r="A22" s="60"/>
      <c r="B22" s="61" t="s">
        <v>22</v>
      </c>
      <c r="C22" s="58"/>
      <c r="D22" s="61"/>
      <c r="E22" s="23"/>
      <c r="F22" s="74"/>
      <c r="G22" s="23"/>
      <c r="H22" s="74"/>
      <c r="I22" s="23"/>
      <c r="J22" s="74"/>
      <c r="K22" s="23"/>
      <c r="L22" s="74"/>
      <c r="M22" s="23"/>
      <c r="N22" s="74"/>
      <c r="O22" s="23"/>
      <c r="P22" s="74"/>
      <c r="Q22" s="23"/>
      <c r="R22" s="33"/>
      <c r="S22" s="23"/>
      <c r="T22" s="33"/>
      <c r="U22" s="23"/>
      <c r="V22" s="33"/>
      <c r="W22" s="23"/>
      <c r="X22" s="33"/>
      <c r="Y22" s="75"/>
      <c r="Z22" s="33"/>
      <c r="AA22" s="23"/>
    </row>
    <row r="23" spans="1:27" ht="15" customHeight="1">
      <c r="A23" s="64" t="s">
        <v>6</v>
      </c>
      <c r="B23" s="61" t="s">
        <v>22</v>
      </c>
      <c r="C23" s="58"/>
      <c r="D23" s="61"/>
      <c r="E23" s="23"/>
      <c r="F23" s="74"/>
      <c r="G23" s="23"/>
      <c r="H23" s="74"/>
      <c r="I23" s="23"/>
      <c r="J23" s="74"/>
      <c r="K23" s="23"/>
      <c r="L23" s="74"/>
      <c r="M23" s="23"/>
      <c r="N23" s="74"/>
      <c r="O23" s="23"/>
      <c r="P23" s="74"/>
      <c r="Q23" s="23"/>
      <c r="R23" s="33"/>
      <c r="S23" s="23"/>
      <c r="T23" s="33"/>
      <c r="U23" s="23"/>
      <c r="V23" s="33"/>
      <c r="W23" s="23"/>
      <c r="X23" s="33"/>
      <c r="Y23" s="75"/>
      <c r="Z23" s="33"/>
      <c r="AA23" s="23"/>
    </row>
    <row r="24" spans="1:27" ht="15" customHeight="1">
      <c r="A24" s="60" t="s">
        <v>929</v>
      </c>
      <c r="B24" s="61" t="s">
        <v>22</v>
      </c>
      <c r="C24" s="58"/>
      <c r="D24" s="61"/>
      <c r="E24" s="23"/>
      <c r="F24" s="74"/>
      <c r="G24" s="23"/>
      <c r="H24" s="74"/>
      <c r="I24" s="23"/>
      <c r="J24" s="74"/>
      <c r="K24" s="37"/>
      <c r="L24" s="83"/>
      <c r="M24" s="37"/>
      <c r="N24" s="83"/>
      <c r="O24" s="37"/>
      <c r="P24" s="83"/>
      <c r="Q24" s="37"/>
      <c r="R24" s="77"/>
      <c r="S24" s="37"/>
      <c r="T24" s="77"/>
      <c r="U24" s="37"/>
      <c r="V24" s="33"/>
      <c r="W24" s="23"/>
      <c r="X24" s="33"/>
      <c r="Y24" s="84"/>
      <c r="Z24" s="33"/>
      <c r="AA24" s="24"/>
    </row>
    <row r="25" spans="1:27" ht="15" customHeight="1">
      <c r="A25" s="12" t="s">
        <v>103</v>
      </c>
      <c r="B25" s="61" t="s">
        <v>22</v>
      </c>
      <c r="C25" s="77">
        <v>25133656</v>
      </c>
      <c r="D25" s="61"/>
      <c r="E25" s="25">
        <v>0</v>
      </c>
      <c r="F25" s="74" t="s">
        <v>22</v>
      </c>
      <c r="G25" s="25">
        <v>0</v>
      </c>
      <c r="H25" s="74"/>
      <c r="I25" s="25">
        <v>0</v>
      </c>
      <c r="J25" s="74"/>
      <c r="K25" s="25">
        <v>0</v>
      </c>
      <c r="L25" s="74"/>
      <c r="M25" s="25">
        <v>0</v>
      </c>
      <c r="N25" s="74"/>
      <c r="O25" s="25">
        <v>0</v>
      </c>
      <c r="P25" s="74"/>
      <c r="Q25" s="25">
        <v>0</v>
      </c>
      <c r="R25" s="33"/>
      <c r="S25" s="25">
        <v>0</v>
      </c>
      <c r="T25" s="33"/>
      <c r="U25" s="25">
        <v>0</v>
      </c>
      <c r="V25" s="33"/>
      <c r="W25" s="25">
        <v>0</v>
      </c>
      <c r="X25" s="33"/>
      <c r="Y25" s="75">
        <f>ROUND(SUM(C25:X25),1)</f>
        <v>25133656</v>
      </c>
      <c r="Z25" s="33"/>
      <c r="AA25" s="20">
        <v>23575336</v>
      </c>
    </row>
    <row r="26" spans="1:27" ht="15" customHeight="1">
      <c r="A26" s="12" t="s">
        <v>45</v>
      </c>
      <c r="B26" s="61" t="s">
        <v>22</v>
      </c>
      <c r="C26" s="77">
        <v>7420</v>
      </c>
      <c r="D26" s="61"/>
      <c r="E26" s="25">
        <v>0</v>
      </c>
      <c r="F26" s="74"/>
      <c r="G26" s="25">
        <v>0</v>
      </c>
      <c r="H26" s="74"/>
      <c r="I26" s="25">
        <v>0</v>
      </c>
      <c r="J26" s="74"/>
      <c r="K26" s="25">
        <v>0</v>
      </c>
      <c r="L26" s="74"/>
      <c r="M26" s="25">
        <v>0</v>
      </c>
      <c r="N26" s="74"/>
      <c r="O26" s="25">
        <v>0</v>
      </c>
      <c r="P26" s="74"/>
      <c r="Q26" s="25">
        <v>0</v>
      </c>
      <c r="R26" s="33"/>
      <c r="S26" s="25">
        <v>0</v>
      </c>
      <c r="T26" s="33"/>
      <c r="U26" s="25">
        <v>0</v>
      </c>
      <c r="V26" s="33"/>
      <c r="W26" s="25">
        <v>0</v>
      </c>
      <c r="X26" s="33"/>
      <c r="Y26" s="470">
        <f t="shared" ref="Y26:Y33" si="1">ROUND(SUM(C26:X26),1)</f>
        <v>7420</v>
      </c>
      <c r="Z26" s="33"/>
      <c r="AA26" s="20">
        <v>5052</v>
      </c>
    </row>
    <row r="27" spans="1:27" ht="15" customHeight="1">
      <c r="A27" s="12" t="s">
        <v>40</v>
      </c>
      <c r="B27" s="61" t="s">
        <v>22</v>
      </c>
      <c r="C27" s="77">
        <v>998490</v>
      </c>
      <c r="D27" s="61"/>
      <c r="E27" s="25">
        <v>0</v>
      </c>
      <c r="F27" s="74"/>
      <c r="G27" s="25">
        <v>0</v>
      </c>
      <c r="H27" s="74"/>
      <c r="I27" s="25">
        <v>0</v>
      </c>
      <c r="J27" s="74"/>
      <c r="K27" s="25">
        <v>0</v>
      </c>
      <c r="L27" s="74"/>
      <c r="M27" s="23">
        <v>12165</v>
      </c>
      <c r="N27" s="74"/>
      <c r="O27" s="25">
        <v>0</v>
      </c>
      <c r="P27" s="74"/>
      <c r="Q27" s="25">
        <v>0</v>
      </c>
      <c r="R27" s="33"/>
      <c r="S27" s="25">
        <v>0</v>
      </c>
      <c r="T27" s="33"/>
      <c r="U27" s="25">
        <v>0</v>
      </c>
      <c r="V27" s="33"/>
      <c r="W27" s="25">
        <v>0</v>
      </c>
      <c r="X27" s="33"/>
      <c r="Y27" s="470">
        <f t="shared" si="1"/>
        <v>1010655</v>
      </c>
      <c r="Z27" s="33"/>
      <c r="AA27" s="20">
        <v>1006902</v>
      </c>
    </row>
    <row r="28" spans="1:27" ht="15" customHeight="1">
      <c r="A28" s="12" t="s">
        <v>43</v>
      </c>
      <c r="B28" s="61" t="s">
        <v>22</v>
      </c>
      <c r="C28" s="83" t="s">
        <v>22</v>
      </c>
      <c r="D28" s="61"/>
      <c r="E28" s="25" t="s">
        <v>22</v>
      </c>
      <c r="F28" s="74" t="s">
        <v>22</v>
      </c>
      <c r="G28" s="25" t="s">
        <v>22</v>
      </c>
      <c r="H28" s="74"/>
      <c r="I28" s="25" t="s">
        <v>22</v>
      </c>
      <c r="J28" s="74"/>
      <c r="K28" s="25" t="s">
        <v>22</v>
      </c>
      <c r="L28" s="74"/>
      <c r="M28" s="33" t="s">
        <v>22</v>
      </c>
      <c r="N28" s="74"/>
      <c r="O28" s="25"/>
      <c r="P28" s="74"/>
      <c r="Q28" s="25" t="s">
        <v>22</v>
      </c>
      <c r="R28" s="33"/>
      <c r="S28" s="25"/>
      <c r="T28" s="33"/>
      <c r="U28" s="25"/>
      <c r="V28" s="33"/>
      <c r="W28" s="25"/>
      <c r="X28" s="33"/>
      <c r="Y28" s="470" t="s">
        <v>22</v>
      </c>
      <c r="Z28" s="33"/>
      <c r="AA28" s="33" t="s">
        <v>22</v>
      </c>
    </row>
    <row r="29" spans="1:27" ht="15" customHeight="1">
      <c r="A29" s="19" t="s">
        <v>104</v>
      </c>
      <c r="B29" s="61" t="s">
        <v>22</v>
      </c>
      <c r="C29" s="77">
        <v>13005715</v>
      </c>
      <c r="D29" s="61"/>
      <c r="E29" s="25">
        <v>0</v>
      </c>
      <c r="F29" s="74"/>
      <c r="G29" s="25">
        <v>0</v>
      </c>
      <c r="H29" s="74"/>
      <c r="I29" s="25">
        <v>0</v>
      </c>
      <c r="J29" s="74"/>
      <c r="K29" s="25">
        <v>0</v>
      </c>
      <c r="L29" s="74"/>
      <c r="M29" s="24">
        <v>0</v>
      </c>
      <c r="N29" s="74"/>
      <c r="O29" s="25">
        <v>0</v>
      </c>
      <c r="P29" s="74"/>
      <c r="Q29" s="25">
        <v>0</v>
      </c>
      <c r="R29" s="33"/>
      <c r="S29" s="25">
        <v>0</v>
      </c>
      <c r="T29" s="33"/>
      <c r="U29" s="25">
        <v>0</v>
      </c>
      <c r="V29" s="33"/>
      <c r="W29" s="25">
        <v>0</v>
      </c>
      <c r="X29" s="33"/>
      <c r="Y29" s="470">
        <f t="shared" si="1"/>
        <v>13005715</v>
      </c>
      <c r="Z29" s="33"/>
      <c r="AA29" s="20">
        <v>12914524</v>
      </c>
    </row>
    <row r="30" spans="1:27" ht="15" customHeight="1">
      <c r="A30" s="12" t="s">
        <v>44</v>
      </c>
      <c r="B30" s="61" t="s">
        <v>22</v>
      </c>
      <c r="C30" s="77">
        <v>860319</v>
      </c>
      <c r="D30" s="61"/>
      <c r="E30" s="25">
        <v>0</v>
      </c>
      <c r="F30" s="74"/>
      <c r="G30" s="25">
        <v>0</v>
      </c>
      <c r="H30" s="74"/>
      <c r="I30" s="25">
        <v>0</v>
      </c>
      <c r="J30" s="74"/>
      <c r="K30" s="25">
        <v>0</v>
      </c>
      <c r="L30" s="74"/>
      <c r="M30" s="24">
        <v>0</v>
      </c>
      <c r="N30" s="74"/>
      <c r="O30" s="25">
        <v>0</v>
      </c>
      <c r="P30" s="74"/>
      <c r="Q30" s="25">
        <v>0</v>
      </c>
      <c r="R30" s="33"/>
      <c r="S30" s="25">
        <v>0</v>
      </c>
      <c r="T30" s="33"/>
      <c r="U30" s="25">
        <v>0</v>
      </c>
      <c r="V30" s="33"/>
      <c r="W30" s="25">
        <v>0</v>
      </c>
      <c r="X30" s="33"/>
      <c r="Y30" s="470">
        <f t="shared" si="1"/>
        <v>860319</v>
      </c>
      <c r="Z30" s="33"/>
      <c r="AA30" s="20">
        <v>859158</v>
      </c>
    </row>
    <row r="31" spans="1:27" ht="15" customHeight="1">
      <c r="A31" s="12" t="s">
        <v>105</v>
      </c>
      <c r="B31" s="61" t="s">
        <v>22</v>
      </c>
      <c r="C31" s="77">
        <v>132884</v>
      </c>
      <c r="D31" s="61"/>
      <c r="E31" s="25">
        <v>0</v>
      </c>
      <c r="F31" s="74"/>
      <c r="G31" s="25">
        <v>0</v>
      </c>
      <c r="H31" s="74"/>
      <c r="I31" s="25">
        <v>0</v>
      </c>
      <c r="J31" s="74"/>
      <c r="K31" s="25">
        <v>0</v>
      </c>
      <c r="L31" s="74"/>
      <c r="M31" s="24">
        <v>0</v>
      </c>
      <c r="N31" s="74"/>
      <c r="O31" s="25">
        <v>0</v>
      </c>
      <c r="P31" s="74"/>
      <c r="Q31" s="25">
        <v>0</v>
      </c>
      <c r="R31" s="33"/>
      <c r="S31" s="25">
        <v>0</v>
      </c>
      <c r="T31" s="33"/>
      <c r="U31" s="25">
        <v>0</v>
      </c>
      <c r="V31" s="33"/>
      <c r="W31" s="25">
        <v>0</v>
      </c>
      <c r="X31" s="33"/>
      <c r="Y31" s="470">
        <f t="shared" si="1"/>
        <v>132884</v>
      </c>
      <c r="Z31" s="33"/>
      <c r="AA31" s="20">
        <v>184586</v>
      </c>
    </row>
    <row r="32" spans="1:27" ht="15" customHeight="1">
      <c r="A32" s="12" t="s">
        <v>106</v>
      </c>
      <c r="B32" s="61" t="s">
        <v>22</v>
      </c>
      <c r="C32" s="77">
        <v>2932762</v>
      </c>
      <c r="D32" s="61"/>
      <c r="E32" s="24">
        <v>0</v>
      </c>
      <c r="F32" s="74"/>
      <c r="G32" s="25">
        <v>0</v>
      </c>
      <c r="H32" s="74"/>
      <c r="I32" s="25">
        <v>0</v>
      </c>
      <c r="J32" s="74"/>
      <c r="K32" s="25">
        <v>0</v>
      </c>
      <c r="L32" s="74"/>
      <c r="M32" s="24">
        <v>0</v>
      </c>
      <c r="N32" s="74"/>
      <c r="O32" s="25">
        <v>0</v>
      </c>
      <c r="P32" s="74"/>
      <c r="Q32" s="25">
        <v>0</v>
      </c>
      <c r="R32" s="33"/>
      <c r="S32" s="25">
        <v>0</v>
      </c>
      <c r="T32" s="33"/>
      <c r="U32" s="25">
        <v>0</v>
      </c>
      <c r="V32" s="33"/>
      <c r="W32" s="25">
        <v>0</v>
      </c>
      <c r="X32" s="33"/>
      <c r="Y32" s="470">
        <f t="shared" si="1"/>
        <v>2932762</v>
      </c>
      <c r="Z32" s="33"/>
      <c r="AA32" s="20">
        <v>2825910</v>
      </c>
    </row>
    <row r="33" spans="1:32" ht="15" customHeight="1">
      <c r="A33" s="12" t="s">
        <v>46</v>
      </c>
      <c r="B33" s="61" t="s">
        <v>22</v>
      </c>
      <c r="C33" s="77">
        <v>119567</v>
      </c>
      <c r="D33" s="61"/>
      <c r="E33" s="25">
        <v>0</v>
      </c>
      <c r="F33" s="74"/>
      <c r="G33" s="25">
        <v>0</v>
      </c>
      <c r="H33" s="74"/>
      <c r="I33" s="25">
        <v>0</v>
      </c>
      <c r="J33" s="74"/>
      <c r="K33" s="25">
        <v>0</v>
      </c>
      <c r="L33" s="74"/>
      <c r="M33" s="24">
        <v>0</v>
      </c>
      <c r="N33" s="74"/>
      <c r="O33" s="25">
        <v>0</v>
      </c>
      <c r="P33" s="74"/>
      <c r="Q33" s="25">
        <v>0</v>
      </c>
      <c r="R33" s="33"/>
      <c r="S33" s="25">
        <v>0</v>
      </c>
      <c r="T33" s="33"/>
      <c r="U33" s="25">
        <v>0</v>
      </c>
      <c r="V33" s="33"/>
      <c r="W33" s="25">
        <v>0</v>
      </c>
      <c r="X33" s="33"/>
      <c r="Y33" s="470">
        <f t="shared" si="1"/>
        <v>119567</v>
      </c>
      <c r="Z33" s="33"/>
      <c r="AA33" s="20">
        <v>122662</v>
      </c>
    </row>
    <row r="34" spans="1:32" ht="15" customHeight="1">
      <c r="A34" s="12" t="s">
        <v>107</v>
      </c>
      <c r="B34" s="61" t="s">
        <v>22</v>
      </c>
      <c r="C34" s="77">
        <v>111351</v>
      </c>
      <c r="D34" s="61"/>
      <c r="E34" s="25">
        <v>0</v>
      </c>
      <c r="F34" s="74"/>
      <c r="G34" s="25">
        <v>0</v>
      </c>
      <c r="H34" s="74"/>
      <c r="I34" s="25">
        <v>0</v>
      </c>
      <c r="J34" s="74"/>
      <c r="K34" s="25">
        <v>0</v>
      </c>
      <c r="L34" s="74"/>
      <c r="M34" s="24">
        <v>0</v>
      </c>
      <c r="N34" s="74"/>
      <c r="O34" s="25">
        <v>0</v>
      </c>
      <c r="P34" s="74"/>
      <c r="Q34" s="25">
        <v>0</v>
      </c>
      <c r="R34" s="33"/>
      <c r="S34" s="25">
        <v>0</v>
      </c>
      <c r="T34" s="33"/>
      <c r="U34" s="25">
        <v>0</v>
      </c>
      <c r="V34" s="33"/>
      <c r="W34" s="25">
        <v>0</v>
      </c>
      <c r="X34" s="33"/>
      <c r="Y34" s="75">
        <f>ROUND(SUM(C34:X34),1)</f>
        <v>111351</v>
      </c>
      <c r="Z34" s="33"/>
      <c r="AA34" s="20">
        <v>97583</v>
      </c>
    </row>
    <row r="35" spans="1:32" ht="15.75" customHeight="1">
      <c r="A35" s="64" t="s">
        <v>1228</v>
      </c>
      <c r="B35" s="61" t="s">
        <v>108</v>
      </c>
      <c r="C35" s="460">
        <f>ROUND(SUM(C25:C34),1)</f>
        <v>43302164</v>
      </c>
      <c r="D35" s="32"/>
      <c r="E35" s="469">
        <f>ROUND(SUM(E25:E34),1)</f>
        <v>0</v>
      </c>
      <c r="F35" s="456"/>
      <c r="G35" s="469">
        <f>ROUND(SUM(G25:G34),1)</f>
        <v>0</v>
      </c>
      <c r="H35" s="456"/>
      <c r="I35" s="469">
        <f>ROUND(SUM(I25:I34),1)</f>
        <v>0</v>
      </c>
      <c r="J35" s="456"/>
      <c r="K35" s="469">
        <f>ROUND(SUM(K25:K34),1)</f>
        <v>0</v>
      </c>
      <c r="L35" s="456"/>
      <c r="M35" s="469">
        <f>ROUND(SUM(M25:M34),1)</f>
        <v>12165</v>
      </c>
      <c r="N35" s="456"/>
      <c r="O35" s="469">
        <f>ROUND(SUM(O25:O34),1)</f>
        <v>0</v>
      </c>
      <c r="P35" s="456"/>
      <c r="Q35" s="469">
        <f>ROUND(SUM(Q25:Q34),1)</f>
        <v>0</v>
      </c>
      <c r="R35" s="461"/>
      <c r="S35" s="469">
        <f>ROUND(SUM(S25:S34),1)</f>
        <v>0</v>
      </c>
      <c r="T35" s="461"/>
      <c r="U35" s="469">
        <f>ROUND(SUM(U25:U34),1)</f>
        <v>0</v>
      </c>
      <c r="V35" s="461"/>
      <c r="W35" s="469">
        <f>ROUND(SUM(W25:W34),1)</f>
        <v>0</v>
      </c>
      <c r="X35" s="461"/>
      <c r="Y35" s="469">
        <f>ROUND(SUM(Y25:Y34),1)</f>
        <v>43314329</v>
      </c>
      <c r="Z35" s="461"/>
      <c r="AA35" s="469">
        <f>ROUND(SUM(AA25:AA34),1)</f>
        <v>41591713</v>
      </c>
      <c r="AB35" s="5"/>
      <c r="AC35" s="462"/>
      <c r="AD35" s="462"/>
      <c r="AE35" s="462"/>
      <c r="AF35" s="462"/>
    </row>
    <row r="36" spans="1:32" ht="15" customHeight="1">
      <c r="A36" s="60" t="s">
        <v>109</v>
      </c>
      <c r="B36" s="61" t="s">
        <v>22</v>
      </c>
      <c r="C36" s="58"/>
      <c r="D36" s="61"/>
      <c r="E36" s="23"/>
      <c r="F36" s="74"/>
      <c r="G36" s="23"/>
      <c r="H36" s="74"/>
      <c r="I36" s="23"/>
      <c r="J36" s="74"/>
      <c r="K36" s="23"/>
      <c r="L36" s="74"/>
      <c r="M36" s="23"/>
      <c r="N36" s="74"/>
      <c r="O36" s="23"/>
      <c r="P36" s="74"/>
      <c r="Q36" s="23"/>
      <c r="R36" s="33"/>
      <c r="S36" s="23"/>
      <c r="T36" s="33"/>
      <c r="U36" s="23"/>
      <c r="V36" s="33"/>
      <c r="W36" s="23"/>
      <c r="X36" s="33"/>
      <c r="Y36" s="75"/>
      <c r="Z36" s="33"/>
      <c r="AA36" s="23"/>
    </row>
    <row r="37" spans="1:32" ht="15" customHeight="1">
      <c r="A37" s="60" t="s">
        <v>554</v>
      </c>
      <c r="B37" s="61" t="s">
        <v>22</v>
      </c>
      <c r="C37" s="25">
        <v>0</v>
      </c>
      <c r="D37" s="61"/>
      <c r="E37" s="33">
        <v>6010892</v>
      </c>
      <c r="F37" s="74"/>
      <c r="G37" s="25">
        <v>0</v>
      </c>
      <c r="H37" s="74"/>
      <c r="I37" s="25">
        <v>0</v>
      </c>
      <c r="J37" s="74"/>
      <c r="K37" s="25">
        <v>0</v>
      </c>
      <c r="L37" s="74"/>
      <c r="M37" s="85">
        <v>0</v>
      </c>
      <c r="N37" s="74"/>
      <c r="O37" s="25">
        <v>0</v>
      </c>
      <c r="P37" s="74"/>
      <c r="Q37" s="25">
        <v>0</v>
      </c>
      <c r="R37" s="33"/>
      <c r="S37" s="25">
        <v>0</v>
      </c>
      <c r="T37" s="33"/>
      <c r="U37" s="25">
        <v>0</v>
      </c>
      <c r="V37" s="33"/>
      <c r="W37" s="25">
        <v>0</v>
      </c>
      <c r="X37" s="33"/>
      <c r="Y37" s="75">
        <f>ROUND(SUM(C37:X37),1)</f>
        <v>6010892</v>
      </c>
      <c r="Z37" s="33"/>
      <c r="AA37" s="23">
        <v>5805805</v>
      </c>
    </row>
    <row r="38" spans="1:32" ht="15" customHeight="1">
      <c r="A38" s="60" t="s">
        <v>555</v>
      </c>
      <c r="B38" s="61" t="s">
        <v>22</v>
      </c>
      <c r="C38" s="25">
        <v>0</v>
      </c>
      <c r="D38" s="61"/>
      <c r="E38" s="33">
        <v>1944289</v>
      </c>
      <c r="F38" s="74"/>
      <c r="G38" s="25">
        <v>0</v>
      </c>
      <c r="H38" s="74"/>
      <c r="I38" s="25">
        <v>0</v>
      </c>
      <c r="J38" s="74"/>
      <c r="K38" s="25">
        <v>0</v>
      </c>
      <c r="L38" s="74"/>
      <c r="M38" s="38">
        <v>0</v>
      </c>
      <c r="N38" s="74"/>
      <c r="O38" s="25">
        <v>0</v>
      </c>
      <c r="P38" s="74"/>
      <c r="Q38" s="25">
        <v>0</v>
      </c>
      <c r="R38" s="33"/>
      <c r="S38" s="33">
        <v>118826</v>
      </c>
      <c r="T38" s="33"/>
      <c r="U38" s="25">
        <v>0</v>
      </c>
      <c r="V38" s="33"/>
      <c r="W38" s="33">
        <f>-$S$38</f>
        <v>-118826</v>
      </c>
      <c r="X38" s="33"/>
      <c r="Y38" s="470">
        <f>ROUND(SUM(C38:X38),1)</f>
        <v>1944289</v>
      </c>
      <c r="Z38" s="33"/>
      <c r="AA38" s="23">
        <v>1858549</v>
      </c>
    </row>
    <row r="39" spans="1:32" ht="15" customHeight="1">
      <c r="A39" s="73" t="s">
        <v>110</v>
      </c>
      <c r="B39" s="61" t="s">
        <v>22</v>
      </c>
      <c r="C39" s="86">
        <v>0</v>
      </c>
      <c r="D39" s="61" t="s">
        <v>22</v>
      </c>
      <c r="E39" s="87">
        <v>5397230</v>
      </c>
      <c r="F39" s="88"/>
      <c r="G39" s="86">
        <v>0</v>
      </c>
      <c r="H39" s="74"/>
      <c r="I39" s="86">
        <v>0</v>
      </c>
      <c r="J39" s="74"/>
      <c r="K39" s="86">
        <v>0</v>
      </c>
      <c r="L39" s="74"/>
      <c r="M39" s="86">
        <v>0</v>
      </c>
      <c r="N39" s="74"/>
      <c r="O39" s="86">
        <v>0</v>
      </c>
      <c r="P39" s="74"/>
      <c r="Q39" s="86">
        <v>0</v>
      </c>
      <c r="R39" s="33"/>
      <c r="S39" s="33">
        <v>2397905</v>
      </c>
      <c r="T39" s="33"/>
      <c r="U39" s="86">
        <v>0</v>
      </c>
      <c r="V39" s="33"/>
      <c r="W39" s="87">
        <f>-S39</f>
        <v>-2397905</v>
      </c>
      <c r="X39" s="33"/>
      <c r="Y39" s="89">
        <f>ROUND(SUM(C39:X39),1)</f>
        <v>5397230</v>
      </c>
      <c r="Z39" s="76"/>
      <c r="AA39" s="90">
        <v>4998687</v>
      </c>
    </row>
    <row r="40" spans="1:32" ht="22" customHeight="1">
      <c r="A40" s="64" t="s">
        <v>111</v>
      </c>
      <c r="B40" s="61" t="s">
        <v>22</v>
      </c>
      <c r="C40" s="41">
        <f>ROUND(SUM(C35:C39),1)</f>
        <v>43302164</v>
      </c>
      <c r="D40" s="32"/>
      <c r="E40" s="41">
        <f>ROUND(SUM(E35:E39),1)</f>
        <v>13352411</v>
      </c>
      <c r="F40" s="79"/>
      <c r="G40" s="41">
        <f>ROUND(SUM(G35:G39),1)</f>
        <v>0</v>
      </c>
      <c r="H40" s="79"/>
      <c r="I40" s="41">
        <f>ROUND(SUM(I35:I39),1)</f>
        <v>0</v>
      </c>
      <c r="J40" s="79"/>
      <c r="K40" s="41">
        <f>ROUND(SUM(K35:K39),1)</f>
        <v>0</v>
      </c>
      <c r="L40" s="79"/>
      <c r="M40" s="41">
        <f>ROUND(SUM(M35:M39),1)</f>
        <v>12165</v>
      </c>
      <c r="N40" s="79"/>
      <c r="O40" s="41">
        <f>ROUND(SUM(O35:O39),1)</f>
        <v>0</v>
      </c>
      <c r="P40" s="79"/>
      <c r="Q40" s="553">
        <f>ROUND(SUM(Q35:Q39),1)</f>
        <v>0</v>
      </c>
      <c r="R40" s="80"/>
      <c r="S40" s="553">
        <f>ROUND(SUM(S35:S39),1)</f>
        <v>2516731</v>
      </c>
      <c r="T40" s="80"/>
      <c r="U40" s="41">
        <f>ROUND(SUM(U35:U39),1)</f>
        <v>0</v>
      </c>
      <c r="V40" s="80"/>
      <c r="W40" s="41">
        <f>ROUND(SUM(W35:W39),1)</f>
        <v>-2516731</v>
      </c>
      <c r="X40" s="80"/>
      <c r="Y40" s="41">
        <f>ROUND(SUM(Y35:Y39),1)</f>
        <v>56666740</v>
      </c>
      <c r="Z40" s="80"/>
      <c r="AA40" s="41">
        <f>ROUND(SUM(AA35:AA39),1)</f>
        <v>54254754</v>
      </c>
    </row>
    <row r="41" spans="1:32" ht="11" customHeight="1">
      <c r="A41" s="64"/>
      <c r="B41" s="61" t="s">
        <v>22</v>
      </c>
      <c r="C41" s="22" t="s">
        <v>22</v>
      </c>
      <c r="D41" s="61"/>
      <c r="E41" s="22" t="s">
        <v>22</v>
      </c>
      <c r="F41" s="74"/>
      <c r="G41" s="22"/>
      <c r="H41" s="74"/>
      <c r="I41" s="22" t="s">
        <v>22</v>
      </c>
      <c r="J41" s="74"/>
      <c r="K41" s="22" t="s">
        <v>22</v>
      </c>
      <c r="L41" s="74"/>
      <c r="M41" s="22" t="s">
        <v>22</v>
      </c>
      <c r="N41" s="74"/>
      <c r="O41" s="22" t="s">
        <v>22</v>
      </c>
      <c r="P41" s="74"/>
      <c r="Q41" s="26"/>
      <c r="R41" s="33"/>
      <c r="S41" s="23"/>
      <c r="T41" s="33"/>
      <c r="U41" s="22" t="s">
        <v>22</v>
      </c>
      <c r="V41" s="33"/>
      <c r="W41" s="22" t="s">
        <v>22</v>
      </c>
      <c r="X41" s="33"/>
      <c r="Y41" s="82"/>
      <c r="Z41" s="33"/>
      <c r="AA41" s="22"/>
    </row>
    <row r="42" spans="1:32" ht="16" customHeight="1">
      <c r="A42" s="64" t="s">
        <v>112</v>
      </c>
      <c r="B42" s="61" t="s">
        <v>22</v>
      </c>
      <c r="C42" s="23"/>
      <c r="D42" s="61"/>
      <c r="E42" s="23"/>
      <c r="F42" s="74"/>
      <c r="G42" s="23"/>
      <c r="H42" s="74"/>
      <c r="I42" s="23"/>
      <c r="J42" s="74"/>
      <c r="K42" s="23"/>
      <c r="L42" s="74"/>
      <c r="M42" s="23"/>
      <c r="N42" s="74"/>
      <c r="O42" s="23"/>
      <c r="P42" s="74"/>
      <c r="Q42" s="23"/>
      <c r="R42" s="33"/>
      <c r="S42" s="23"/>
      <c r="T42" s="33"/>
      <c r="U42" s="23"/>
      <c r="V42" s="33"/>
      <c r="W42" s="23"/>
      <c r="X42" s="33"/>
      <c r="Y42" s="75"/>
      <c r="Z42" s="33"/>
      <c r="AA42" s="23"/>
    </row>
    <row r="43" spans="1:32" ht="16" customHeight="1">
      <c r="A43" s="64" t="s">
        <v>113</v>
      </c>
      <c r="B43" s="61" t="s">
        <v>22</v>
      </c>
      <c r="C43" s="26">
        <f>ROUND(SUM(C20-C40),1)</f>
        <v>-43301905</v>
      </c>
      <c r="D43" s="32"/>
      <c r="E43" s="26">
        <f>ROUND(SUM(E20-E40),1)</f>
        <v>38452617</v>
      </c>
      <c r="F43" s="79"/>
      <c r="G43" s="26">
        <f>ROUND(SUM(G20-G40),1)</f>
        <v>0</v>
      </c>
      <c r="H43" s="79"/>
      <c r="I43" s="26">
        <f>ROUND(SUM(I20-I40),1)</f>
        <v>0</v>
      </c>
      <c r="J43" s="79"/>
      <c r="K43" s="26">
        <f>ROUND(SUM(K20-K40),1)</f>
        <v>0</v>
      </c>
      <c r="L43" s="79"/>
      <c r="M43" s="26">
        <f>ROUND(SUM(M20-M40),1)</f>
        <v>-12165</v>
      </c>
      <c r="N43" s="79"/>
      <c r="O43" s="26">
        <f>ROUND(SUM(O20-O40),1)</f>
        <v>0</v>
      </c>
      <c r="P43" s="79"/>
      <c r="Q43" s="26">
        <f>ROUND(SUM(Q20-Q40),1)</f>
        <v>0</v>
      </c>
      <c r="R43" s="80"/>
      <c r="S43" s="554">
        <f>ROUND(SUM(S20-S40),1)</f>
        <v>0</v>
      </c>
      <c r="T43" s="80"/>
      <c r="U43" s="26">
        <f>ROUND(SUM(U20-U40),1)</f>
        <v>0</v>
      </c>
      <c r="V43" s="80"/>
      <c r="W43" s="26">
        <f>ROUND(SUM(W20-W40),1)</f>
        <v>0</v>
      </c>
      <c r="X43" s="80"/>
      <c r="Y43" s="26">
        <f>ROUND(SUM(Y20-Y40),1)</f>
        <v>-4861453</v>
      </c>
      <c r="Z43" s="80"/>
      <c r="AA43" s="26">
        <f>ROUND(SUM(AA20-AA40),1)</f>
        <v>-2274940</v>
      </c>
    </row>
    <row r="44" spans="1:32" ht="12" customHeight="1">
      <c r="A44" s="60"/>
      <c r="B44" s="61" t="s">
        <v>22</v>
      </c>
      <c r="C44" s="22"/>
      <c r="D44" s="61"/>
      <c r="E44" s="22"/>
      <c r="F44" s="74"/>
      <c r="G44" s="22"/>
      <c r="H44" s="74"/>
      <c r="I44" s="22"/>
      <c r="J44" s="74"/>
      <c r="K44" s="22"/>
      <c r="L44" s="74"/>
      <c r="M44" s="22"/>
      <c r="N44" s="74"/>
      <c r="O44" s="22"/>
      <c r="P44" s="74"/>
      <c r="Q44" s="22"/>
      <c r="R44" s="33"/>
      <c r="S44" s="23"/>
      <c r="T44" s="33"/>
      <c r="U44" s="22"/>
      <c r="V44" s="33"/>
      <c r="W44" s="22"/>
      <c r="X44" s="33"/>
      <c r="Y44" s="82"/>
      <c r="Z44" s="33"/>
      <c r="AA44" s="22"/>
    </row>
    <row r="45" spans="1:32" ht="15" customHeight="1">
      <c r="A45" s="64" t="s">
        <v>17</v>
      </c>
      <c r="B45" s="61" t="s">
        <v>22</v>
      </c>
      <c r="C45" s="23"/>
      <c r="D45" s="61"/>
      <c r="E45" s="23"/>
      <c r="F45" s="74"/>
      <c r="G45" s="23"/>
      <c r="H45" s="74"/>
      <c r="I45" s="23"/>
      <c r="J45" s="74"/>
      <c r="K45" s="23"/>
      <c r="L45" s="74"/>
      <c r="M45" s="23"/>
      <c r="N45" s="74"/>
      <c r="O45" s="23"/>
      <c r="P45" s="74"/>
      <c r="Q45" s="23"/>
      <c r="R45" s="33"/>
      <c r="S45" s="23"/>
      <c r="T45" s="33"/>
      <c r="U45" s="23"/>
      <c r="V45" s="33"/>
      <c r="W45" s="23"/>
      <c r="X45" s="33"/>
      <c r="Y45" s="75"/>
      <c r="Z45" s="33"/>
      <c r="AA45" s="23"/>
    </row>
    <row r="46" spans="1:32" ht="14" customHeight="1">
      <c r="A46" s="528" t="s">
        <v>930</v>
      </c>
      <c r="B46" s="61" t="s">
        <v>22</v>
      </c>
      <c r="C46" s="77">
        <v>45717654</v>
      </c>
      <c r="D46" s="61"/>
      <c r="E46" s="77">
        <v>23106965</v>
      </c>
      <c r="F46" s="74"/>
      <c r="G46" s="24">
        <v>0</v>
      </c>
      <c r="H46" s="74"/>
      <c r="I46" s="24">
        <v>0</v>
      </c>
      <c r="J46" s="74"/>
      <c r="K46" s="24">
        <v>0</v>
      </c>
      <c r="L46" s="74"/>
      <c r="M46" s="20">
        <v>1000</v>
      </c>
      <c r="N46" s="74"/>
      <c r="O46" s="25">
        <v>0</v>
      </c>
      <c r="P46" s="74"/>
      <c r="Q46" s="33">
        <v>7052890</v>
      </c>
      <c r="R46" s="33"/>
      <c r="S46" s="24">
        <v>0</v>
      </c>
      <c r="T46" s="33"/>
      <c r="U46" s="24">
        <v>0</v>
      </c>
      <c r="V46" s="33"/>
      <c r="W46" s="20">
        <v>-58007682</v>
      </c>
      <c r="X46" s="33"/>
      <c r="Y46" s="75">
        <f>ROUND(SUM(C46:X46),1)</f>
        <v>17870827</v>
      </c>
      <c r="Z46" s="33"/>
      <c r="AA46" s="23">
        <v>15940378</v>
      </c>
    </row>
    <row r="47" spans="1:32" ht="14" customHeight="1">
      <c r="A47" s="528" t="s">
        <v>931</v>
      </c>
      <c r="B47" s="61" t="s">
        <v>22</v>
      </c>
      <c r="C47" s="87">
        <v>-2415749</v>
      </c>
      <c r="D47" s="61"/>
      <c r="E47" s="33">
        <v>-61559582</v>
      </c>
      <c r="F47" s="74"/>
      <c r="G47" s="24">
        <v>0</v>
      </c>
      <c r="H47" s="74"/>
      <c r="I47" s="24">
        <v>0</v>
      </c>
      <c r="J47" s="74"/>
      <c r="K47" s="24">
        <v>0</v>
      </c>
      <c r="L47" s="74"/>
      <c r="M47" s="24">
        <v>0</v>
      </c>
      <c r="N47" s="74"/>
      <c r="O47" s="24">
        <v>0</v>
      </c>
      <c r="P47" s="74"/>
      <c r="Q47" s="20">
        <v>-5407138</v>
      </c>
      <c r="R47" s="33"/>
      <c r="S47" s="24">
        <v>0</v>
      </c>
      <c r="T47" s="33"/>
      <c r="U47" s="24">
        <v>0</v>
      </c>
      <c r="V47" s="33"/>
      <c r="W47" s="20">
        <v>58007682</v>
      </c>
      <c r="X47" s="33"/>
      <c r="Y47" s="470">
        <f>ROUND(SUM(C47:X47),1)</f>
        <v>-11374787</v>
      </c>
      <c r="Z47" s="33"/>
      <c r="AA47" s="23">
        <v>-8601133</v>
      </c>
    </row>
    <row r="48" spans="1:32" ht="10" customHeight="1">
      <c r="A48" s="60"/>
      <c r="B48" s="61" t="s">
        <v>22</v>
      </c>
      <c r="C48" s="22"/>
      <c r="D48" s="61"/>
      <c r="E48" s="94"/>
      <c r="F48" s="74"/>
      <c r="G48" s="22"/>
      <c r="H48" s="74"/>
      <c r="I48" s="22"/>
      <c r="J48" s="74"/>
      <c r="K48" s="22"/>
      <c r="L48" s="74"/>
      <c r="M48" s="22"/>
      <c r="N48" s="74"/>
      <c r="O48" s="22"/>
      <c r="P48" s="74"/>
      <c r="Q48" s="22"/>
      <c r="R48" s="33"/>
      <c r="S48" s="22"/>
      <c r="T48" s="33"/>
      <c r="U48" s="22"/>
      <c r="V48" s="33"/>
      <c r="W48" s="22"/>
      <c r="X48" s="33"/>
      <c r="Y48" s="82"/>
      <c r="Z48" s="33"/>
      <c r="AA48" s="22"/>
    </row>
    <row r="49" spans="1:27" ht="16" customHeight="1">
      <c r="A49" s="64" t="s">
        <v>114</v>
      </c>
      <c r="B49" s="61" t="s">
        <v>22</v>
      </c>
      <c r="C49" s="26">
        <f>ROUND(SUM(C46:C47),1)</f>
        <v>43301905</v>
      </c>
      <c r="D49" s="32"/>
      <c r="E49" s="26">
        <f>ROUND(SUM(E46:E47),1)</f>
        <v>-38452617</v>
      </c>
      <c r="F49" s="95"/>
      <c r="G49" s="26">
        <f>ROUND(SUM(G46:G47),1)</f>
        <v>0</v>
      </c>
      <c r="H49" s="79"/>
      <c r="I49" s="26">
        <f>ROUND(SUM(I46:I47),1)</f>
        <v>0</v>
      </c>
      <c r="J49" s="79"/>
      <c r="K49" s="26">
        <f>ROUND(SUM(K46:K47),1)</f>
        <v>0</v>
      </c>
      <c r="L49" s="79"/>
      <c r="M49" s="26">
        <f>ROUND(SUM(M46:M47),1)</f>
        <v>1000</v>
      </c>
      <c r="N49" s="95"/>
      <c r="O49" s="26">
        <f>ROUND(SUM(O46:O47),1)</f>
        <v>0</v>
      </c>
      <c r="P49" s="79"/>
      <c r="Q49" s="26">
        <f>ROUND(SUM(Q46:Q47),1)</f>
        <v>1645752</v>
      </c>
      <c r="R49" s="80"/>
      <c r="S49" s="554">
        <f>ROUND(SUM(S46:S47),1)</f>
        <v>0</v>
      </c>
      <c r="T49" s="80"/>
      <c r="U49" s="26">
        <f>ROUND(SUM(U46:U47),1)</f>
        <v>0</v>
      </c>
      <c r="V49" s="80"/>
      <c r="W49" s="26">
        <f>ROUND(SUM(W46:W47),1)</f>
        <v>0</v>
      </c>
      <c r="X49" s="80"/>
      <c r="Y49" s="26">
        <f>ROUND(SUM(Y46:Y47),1)</f>
        <v>6496040</v>
      </c>
      <c r="Z49" s="80"/>
      <c r="AA49" s="26">
        <f>ROUND(SUM(AA46:AA47),1)</f>
        <v>7339245</v>
      </c>
    </row>
    <row r="50" spans="1:27" ht="15" customHeight="1">
      <c r="A50" s="60"/>
      <c r="B50" s="61" t="s">
        <v>22</v>
      </c>
      <c r="C50" s="22" t="s">
        <v>22</v>
      </c>
      <c r="D50" s="61"/>
      <c r="E50" s="22" t="s">
        <v>22</v>
      </c>
      <c r="F50" s="74"/>
      <c r="G50" s="22" t="s">
        <v>22</v>
      </c>
      <c r="H50" s="74"/>
      <c r="I50" s="22" t="s">
        <v>22</v>
      </c>
      <c r="J50" s="74"/>
      <c r="K50" s="22" t="s">
        <v>22</v>
      </c>
      <c r="L50" s="74"/>
      <c r="M50" s="22" t="s">
        <v>22</v>
      </c>
      <c r="N50" s="74"/>
      <c r="O50" s="22" t="s">
        <v>22</v>
      </c>
      <c r="P50" s="74"/>
      <c r="Q50" s="22" t="s">
        <v>22</v>
      </c>
      <c r="R50" s="33"/>
      <c r="S50" s="23"/>
      <c r="T50" s="33"/>
      <c r="U50" s="22" t="s">
        <v>22</v>
      </c>
      <c r="V50" s="33"/>
      <c r="W50" s="22" t="s">
        <v>22</v>
      </c>
      <c r="X50" s="33"/>
      <c r="Y50" s="82"/>
      <c r="Z50" s="33"/>
      <c r="AA50" s="22"/>
    </row>
    <row r="51" spans="1:27" ht="16" customHeight="1">
      <c r="A51" s="64" t="s">
        <v>115</v>
      </c>
      <c r="B51" s="61" t="s">
        <v>22</v>
      </c>
      <c r="C51" s="23"/>
      <c r="D51" s="61"/>
      <c r="E51" s="23"/>
      <c r="F51" s="74"/>
      <c r="G51" s="23"/>
      <c r="H51" s="74"/>
      <c r="I51" s="23"/>
      <c r="J51" s="74"/>
      <c r="K51" s="23"/>
      <c r="L51" s="74"/>
      <c r="M51" s="23"/>
      <c r="N51" s="74"/>
      <c r="O51" s="23"/>
      <c r="P51" s="74"/>
      <c r="Q51" s="23"/>
      <c r="R51" s="33"/>
      <c r="S51" s="23"/>
      <c r="T51" s="33"/>
      <c r="U51" s="23"/>
      <c r="V51" s="33"/>
      <c r="W51" s="23"/>
      <c r="X51" s="33"/>
      <c r="Y51" s="75"/>
      <c r="Z51" s="33"/>
      <c r="AA51" s="23"/>
    </row>
    <row r="52" spans="1:27" ht="16" customHeight="1">
      <c r="A52" s="64" t="s">
        <v>116</v>
      </c>
      <c r="B52" s="61" t="s">
        <v>22</v>
      </c>
      <c r="C52" s="26">
        <f>ROUND(SUM(C43)+SUM(C49),1)</f>
        <v>0</v>
      </c>
      <c r="D52" s="95"/>
      <c r="E52" s="26">
        <f>ROUND(SUM(E43)+SUM(E49),1)</f>
        <v>0</v>
      </c>
      <c r="F52" s="74"/>
      <c r="G52" s="26">
        <f>ROUND(SUM(G43)+SUM(G49),1)</f>
        <v>0</v>
      </c>
      <c r="H52" s="74"/>
      <c r="I52" s="26">
        <f>ROUND(SUM(I43)+SUM(I49),1)</f>
        <v>0</v>
      </c>
      <c r="J52" s="74"/>
      <c r="K52" s="26">
        <f>ROUND(SUM(K43)+SUM(K49),1)</f>
        <v>0</v>
      </c>
      <c r="L52" s="74"/>
      <c r="M52" s="26">
        <f>ROUND(SUM(M43)+SUM(M49),1)</f>
        <v>-11165</v>
      </c>
      <c r="N52" s="95"/>
      <c r="O52" s="26">
        <f>ROUND(SUM(O43)+SUM(O49),1)</f>
        <v>0</v>
      </c>
      <c r="P52" s="74"/>
      <c r="Q52" s="26">
        <f>ROUND(SUM(Q43)+SUM(Q49),1)</f>
        <v>1645752</v>
      </c>
      <c r="R52" s="33"/>
      <c r="S52" s="26">
        <f>ROUND(SUM(S43)+SUM(S49),1)</f>
        <v>0</v>
      </c>
      <c r="T52" s="33"/>
      <c r="U52" s="26">
        <f>ROUND(SUM(U43)+SUM(U49),1)</f>
        <v>0</v>
      </c>
      <c r="V52" s="33"/>
      <c r="W52" s="26">
        <f>ROUND(SUM(W43)+SUM(W49),1)</f>
        <v>0</v>
      </c>
      <c r="X52" s="33"/>
      <c r="Y52" s="26">
        <f>ROUND(SUM(Y43)+SUM(Y49),1)</f>
        <v>1634587</v>
      </c>
      <c r="Z52" s="33"/>
      <c r="AA52" s="26">
        <f>ROUND(SUM(AA43)+SUM(AA49),1)</f>
        <v>5064305</v>
      </c>
    </row>
    <row r="53" spans="1:27" ht="12" customHeight="1">
      <c r="A53" s="60"/>
      <c r="B53" s="61" t="s">
        <v>22</v>
      </c>
      <c r="C53" s="23"/>
      <c r="D53" s="61"/>
      <c r="E53" s="23"/>
      <c r="F53" s="74"/>
      <c r="G53" s="79"/>
      <c r="H53" s="74"/>
      <c r="I53" s="23"/>
      <c r="J53" s="74"/>
      <c r="K53" s="23"/>
      <c r="L53" s="74"/>
      <c r="M53" s="26"/>
      <c r="N53" s="74"/>
      <c r="O53" s="23"/>
      <c r="P53" s="74"/>
      <c r="Q53" s="26"/>
      <c r="R53" s="33"/>
      <c r="S53" s="23"/>
      <c r="T53" s="33"/>
      <c r="U53" s="23"/>
      <c r="V53" s="33"/>
      <c r="W53" s="23"/>
      <c r="X53" s="33"/>
      <c r="Y53" s="41"/>
      <c r="Z53" s="33"/>
      <c r="AA53" s="26"/>
    </row>
    <row r="54" spans="1:27" ht="16" customHeight="1">
      <c r="A54" s="96" t="s">
        <v>117</v>
      </c>
      <c r="B54" s="61" t="s">
        <v>22</v>
      </c>
      <c r="C54" s="91">
        <v>0</v>
      </c>
      <c r="D54" s="61"/>
      <c r="E54" s="91">
        <v>0</v>
      </c>
      <c r="F54" s="74"/>
      <c r="G54" s="79">
        <v>1257763</v>
      </c>
      <c r="H54" s="74"/>
      <c r="I54" s="80">
        <v>20624</v>
      </c>
      <c r="J54" s="74"/>
      <c r="K54" s="92">
        <v>0</v>
      </c>
      <c r="L54" s="74"/>
      <c r="M54" s="97">
        <v>74449</v>
      </c>
      <c r="N54" s="74"/>
      <c r="O54" s="97">
        <v>539544</v>
      </c>
      <c r="P54" s="74"/>
      <c r="Q54" s="26">
        <v>5407137</v>
      </c>
      <c r="R54" s="33"/>
      <c r="S54" s="93">
        <v>0</v>
      </c>
      <c r="T54" s="33"/>
      <c r="U54" s="92">
        <v>0</v>
      </c>
      <c r="V54" s="33"/>
      <c r="W54" s="91">
        <v>0</v>
      </c>
      <c r="X54" s="33"/>
      <c r="Y54" s="41">
        <v>7299517</v>
      </c>
      <c r="Z54" s="76"/>
      <c r="AA54" s="26">
        <v>2235212</v>
      </c>
    </row>
    <row r="55" spans="1:27" ht="12" customHeight="1">
      <c r="A55" s="64"/>
      <c r="B55" s="61" t="s">
        <v>22</v>
      </c>
      <c r="C55" s="22" t="s">
        <v>22</v>
      </c>
      <c r="D55" s="61"/>
      <c r="E55" s="22" t="s">
        <v>22</v>
      </c>
      <c r="F55" s="74"/>
      <c r="G55" s="81" t="s">
        <v>22</v>
      </c>
      <c r="H55" s="74"/>
      <c r="I55" s="22" t="s">
        <v>22</v>
      </c>
      <c r="J55" s="74"/>
      <c r="K55" s="22" t="s">
        <v>22</v>
      </c>
      <c r="L55" s="74"/>
      <c r="M55" s="22" t="s">
        <v>22</v>
      </c>
      <c r="N55" s="74"/>
      <c r="O55" s="22" t="s">
        <v>22</v>
      </c>
      <c r="P55" s="74"/>
      <c r="Q55" s="22" t="s">
        <v>22</v>
      </c>
      <c r="R55" s="33"/>
      <c r="S55" s="23"/>
      <c r="T55" s="33"/>
      <c r="U55" s="22" t="s">
        <v>22</v>
      </c>
      <c r="V55" s="33"/>
      <c r="W55" s="22" t="s">
        <v>22</v>
      </c>
      <c r="X55" s="33"/>
      <c r="Y55" s="82"/>
      <c r="Z55" s="33"/>
      <c r="AA55" s="22"/>
    </row>
    <row r="56" spans="1:27" ht="20" customHeight="1" thickBot="1">
      <c r="A56" s="64" t="s">
        <v>118</v>
      </c>
      <c r="B56" s="32" t="s">
        <v>22</v>
      </c>
      <c r="C56" s="495">
        <f>ROUND(SUM(C52)+SUM(C54),1)</f>
        <v>0</v>
      </c>
      <c r="D56" s="496"/>
      <c r="E56" s="495">
        <f>ROUND(SUM(E52)+SUM(E54),1)</f>
        <v>0</v>
      </c>
      <c r="F56" s="496"/>
      <c r="G56" s="495">
        <f>ROUND(SUM(G52)+SUM(G54),1)</f>
        <v>1257763</v>
      </c>
      <c r="H56" s="497"/>
      <c r="I56" s="555">
        <f>ROUND(SUM(I52)+SUM(I54),1)</f>
        <v>20624</v>
      </c>
      <c r="J56" s="496"/>
      <c r="K56" s="555">
        <f>ROUND(SUM(K52)+SUM(K54),1)</f>
        <v>0</v>
      </c>
      <c r="L56" s="496"/>
      <c r="M56" s="495">
        <f>ROUND(SUM(M52)+SUM(M54),1)</f>
        <v>63284</v>
      </c>
      <c r="N56" s="496"/>
      <c r="O56" s="555">
        <f>ROUND(SUM(O52)+SUM(O54),1)</f>
        <v>539544</v>
      </c>
      <c r="P56" s="496"/>
      <c r="Q56" s="495">
        <f>ROUND(SUM(Q52)+SUM(Q54),1)</f>
        <v>7052889</v>
      </c>
      <c r="R56" s="496"/>
      <c r="S56" s="555">
        <f>ROUND(SUM(S52)+SUM(S54),1)</f>
        <v>0</v>
      </c>
      <c r="T56" s="496"/>
      <c r="U56" s="555">
        <f>ROUND(SUM(U52)+SUM(U54),1)</f>
        <v>0</v>
      </c>
      <c r="V56" s="496"/>
      <c r="W56" s="495">
        <f>ROUND(SUM(W52)+SUM(W54),1)</f>
        <v>0</v>
      </c>
      <c r="X56" s="496"/>
      <c r="Y56" s="495">
        <f>ROUND(SUM(Y52)+SUM(Y54),1)</f>
        <v>8934104</v>
      </c>
      <c r="Z56" s="496"/>
      <c r="AA56" s="495">
        <f>ROUND(SUM(AA52)+SUM(AA54),1)</f>
        <v>7299517</v>
      </c>
    </row>
    <row r="57" spans="1:27" ht="30.75" customHeight="1" thickTop="1">
      <c r="A57" s="2"/>
      <c r="B57" s="99"/>
      <c r="C57" s="100"/>
      <c r="D57" s="99"/>
      <c r="E57" s="100"/>
      <c r="F57" s="99"/>
      <c r="G57" s="101"/>
      <c r="H57" s="99"/>
      <c r="I57" s="102"/>
      <c r="J57" s="99"/>
      <c r="K57" s="102"/>
      <c r="L57" s="99"/>
      <c r="M57" s="103"/>
      <c r="N57" s="99"/>
      <c r="O57" s="102"/>
      <c r="P57" s="99"/>
      <c r="Q57" s="101"/>
      <c r="R57" s="99"/>
      <c r="S57" s="104"/>
      <c r="T57" s="99"/>
      <c r="U57" s="102"/>
      <c r="V57" s="99"/>
      <c r="W57" s="103"/>
      <c r="X57" s="99"/>
      <c r="Y57" s="105"/>
      <c r="Z57" s="99"/>
      <c r="AA57" s="100"/>
    </row>
    <row r="58" spans="1:27" ht="15" customHeight="1">
      <c r="A58" s="1045" t="s">
        <v>1361</v>
      </c>
      <c r="B58" s="99"/>
      <c r="C58" s="106"/>
      <c r="D58" s="99"/>
      <c r="E58" s="106"/>
      <c r="F58" s="99"/>
      <c r="G58" s="107"/>
      <c r="H58" s="99"/>
      <c r="I58" s="107"/>
      <c r="J58" s="99"/>
      <c r="K58" s="107"/>
      <c r="L58" s="99"/>
      <c r="M58" s="104"/>
      <c r="N58" s="99"/>
      <c r="O58" s="107"/>
      <c r="P58" s="99"/>
      <c r="Q58" s="107"/>
      <c r="R58" s="99"/>
      <c r="S58" s="104"/>
      <c r="T58" s="99"/>
      <c r="U58" s="107"/>
      <c r="V58" s="99"/>
      <c r="W58" s="104"/>
      <c r="X58" s="99"/>
      <c r="Y58" s="108"/>
      <c r="Z58" s="99"/>
      <c r="AA58" s="106"/>
    </row>
    <row r="59" spans="1:27" ht="15" customHeight="1">
      <c r="A59" s="2"/>
      <c r="B59" s="99"/>
      <c r="C59" s="106"/>
      <c r="D59" s="99"/>
      <c r="E59" s="106"/>
      <c r="F59" s="99"/>
      <c r="G59" s="107"/>
      <c r="H59" s="99"/>
      <c r="I59" s="104"/>
      <c r="J59" s="99"/>
      <c r="K59" s="104"/>
      <c r="L59" s="99"/>
      <c r="M59" s="104"/>
      <c r="N59" s="99"/>
      <c r="O59" s="104"/>
      <c r="P59" s="99"/>
      <c r="Q59" s="104"/>
      <c r="R59" s="99"/>
      <c r="S59" s="104"/>
      <c r="T59" s="99"/>
      <c r="U59" s="104"/>
      <c r="V59" s="99"/>
      <c r="W59" s="109"/>
      <c r="X59" s="99"/>
      <c r="Y59" s="108"/>
      <c r="Z59" s="99"/>
      <c r="AA59" s="106"/>
    </row>
    <row r="60" spans="1:27" ht="15" customHeight="1">
      <c r="A60" s="2"/>
      <c r="E60" s="47"/>
      <c r="F60" s="44"/>
      <c r="G60" s="53"/>
      <c r="H60" s="44"/>
      <c r="I60" s="53"/>
      <c r="J60" s="44"/>
      <c r="K60" s="53"/>
      <c r="L60" s="44"/>
      <c r="M60" s="53"/>
      <c r="N60" s="44"/>
      <c r="O60" s="53"/>
      <c r="P60" s="44"/>
      <c r="Q60" s="53"/>
      <c r="R60" s="44"/>
      <c r="S60" s="53"/>
      <c r="T60" s="44"/>
      <c r="U60" s="53"/>
      <c r="V60" s="44"/>
      <c r="W60" s="53"/>
      <c r="X60" s="44"/>
      <c r="Y60" s="48"/>
      <c r="Z60" s="44"/>
      <c r="AA60" s="47"/>
    </row>
    <row r="61" spans="1:27" ht="17.25" customHeight="1">
      <c r="A61" s="110"/>
      <c r="E61" s="47"/>
      <c r="F61" s="44"/>
      <c r="G61" s="53"/>
      <c r="H61" s="44"/>
      <c r="I61" s="53"/>
      <c r="J61" s="44"/>
      <c r="K61" s="53"/>
      <c r="L61" s="44"/>
      <c r="M61" s="53"/>
      <c r="N61" s="44"/>
      <c r="O61" s="53"/>
      <c r="P61" s="44"/>
      <c r="Q61" s="53"/>
      <c r="R61" s="44"/>
      <c r="S61" s="53"/>
      <c r="T61" s="44"/>
      <c r="U61" s="53"/>
      <c r="V61" s="44"/>
      <c r="W61" s="53"/>
      <c r="X61" s="44"/>
      <c r="Z61" s="44"/>
      <c r="AA61" s="47"/>
    </row>
    <row r="62" spans="1:27">
      <c r="E62" s="47"/>
      <c r="F62" s="44"/>
      <c r="G62" s="53"/>
      <c r="H62" s="44"/>
      <c r="I62" s="53"/>
      <c r="J62" s="44"/>
      <c r="K62" s="53"/>
      <c r="L62" s="44"/>
      <c r="M62" s="53"/>
      <c r="N62" s="44"/>
      <c r="O62" s="53"/>
      <c r="P62" s="44"/>
      <c r="Q62" s="53"/>
      <c r="R62" s="44"/>
      <c r="S62" s="53"/>
      <c r="T62" s="44"/>
      <c r="U62" s="53"/>
      <c r="V62" s="44"/>
      <c r="W62" s="111"/>
      <c r="X62" s="44"/>
      <c r="Y62" s="48"/>
      <c r="Z62" s="44"/>
      <c r="AA62" s="47"/>
    </row>
    <row r="63" spans="1:27">
      <c r="E63" s="47"/>
      <c r="F63" s="44"/>
      <c r="G63" s="53"/>
      <c r="H63" s="44"/>
      <c r="I63" s="53"/>
      <c r="J63" s="44"/>
      <c r="K63" s="53"/>
      <c r="L63" s="44"/>
      <c r="M63" s="53"/>
      <c r="N63" s="44"/>
      <c r="O63" s="53"/>
      <c r="P63" s="44"/>
      <c r="Q63" s="53"/>
      <c r="R63" s="44"/>
      <c r="S63" s="53"/>
      <c r="T63" s="44"/>
      <c r="U63" s="53"/>
      <c r="V63" s="44"/>
      <c r="W63" s="53"/>
      <c r="X63" s="44"/>
      <c r="Y63" s="48"/>
      <c r="Z63" s="44"/>
      <c r="AA63" s="53"/>
    </row>
    <row r="64" spans="1:27">
      <c r="M64" s="47"/>
      <c r="S64" s="47"/>
    </row>
  </sheetData>
  <mergeCells count="1">
    <mergeCell ref="Y10:AA10"/>
  </mergeCells>
  <hyperlinks>
    <hyperlink ref="A58" location="'Footnotes 1 - 11'!A1" display="(*) See Accompanying Footnotes"/>
  </hyperlinks>
  <pageMargins left="0.7" right="0.46" top="0.9" bottom="0.25" header="0.5" footer="0.25"/>
  <pageSetup scale="54" firstPageNumber="28" orientation="landscape" useFirstPageNumber="1"/>
  <headerFooter scaleWithDoc="0">
    <oddFooter>&amp;R&amp;8&amp;P</oddFooter>
  </headerFooter>
  <colBreaks count="1" manualBreakCount="1">
    <brk id="13" max="1048575" man="1"/>
  </colBreak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C100"/>
  <sheetViews>
    <sheetView showGridLines="0" showOutlineSymbols="0" zoomScale="70" zoomScaleNormal="70" zoomScaleSheetLayoutView="70" zoomScalePageLayoutView="70" workbookViewId="0"/>
  </sheetViews>
  <sheetFormatPr baseColWidth="10" defaultColWidth="8.85546875" defaultRowHeight="12" x14ac:dyDescent="0"/>
  <cols>
    <col min="1" max="1" width="56.42578125" style="57" customWidth="1"/>
    <col min="2" max="2" width="2.140625" style="57" customWidth="1"/>
    <col min="3" max="3" width="20.85546875" style="57" customWidth="1"/>
    <col min="4" max="4" width="2.42578125" style="57" customWidth="1"/>
    <col min="5" max="5" width="20.85546875" style="57" customWidth="1"/>
    <col min="6" max="6" width="2.42578125" style="57" customWidth="1"/>
    <col min="7" max="7" width="20.85546875" style="57" customWidth="1"/>
    <col min="8" max="8" width="2.85546875" style="57" customWidth="1"/>
    <col min="9" max="9" width="20.85546875" style="57" customWidth="1"/>
    <col min="10" max="10" width="2.85546875" style="57" customWidth="1"/>
    <col min="11" max="11" width="20.85546875" style="57" customWidth="1"/>
    <col min="12" max="12" width="2.140625" style="57" customWidth="1"/>
    <col min="13" max="13" width="20.85546875" style="57" customWidth="1"/>
    <col min="14" max="14" width="4.42578125" style="57" customWidth="1"/>
    <col min="15" max="15" width="20.85546875" style="57" customWidth="1"/>
    <col min="16" max="16" width="2.5703125" style="57" customWidth="1"/>
    <col min="17" max="17" width="20.85546875" style="57" customWidth="1"/>
    <col min="18" max="18" width="2.5703125" style="57" customWidth="1"/>
    <col min="19" max="19" width="20.85546875" style="57" customWidth="1"/>
    <col min="20" max="20" width="2.5703125" style="57" customWidth="1"/>
    <col min="21" max="21" width="20.85546875" style="57" customWidth="1"/>
    <col min="22" max="22" width="2.5703125" style="57" customWidth="1"/>
    <col min="23" max="23" width="20.85546875" style="57" customWidth="1"/>
    <col min="24" max="24" width="2.5703125" style="57" customWidth="1"/>
    <col min="25" max="25" width="20.85546875" style="57" customWidth="1"/>
    <col min="26" max="26" width="2.5703125" style="57" customWidth="1"/>
    <col min="27" max="27" width="20.85546875" style="57" customWidth="1"/>
    <col min="28" max="28" width="2.5703125" style="57" customWidth="1"/>
    <col min="29" max="29" width="20.85546875" style="57" customWidth="1"/>
    <col min="30" max="30" width="2.5703125" style="57" customWidth="1"/>
    <col min="31" max="31" width="20.85546875" style="57" customWidth="1"/>
    <col min="32" max="32" width="2.5703125" style="57" customWidth="1"/>
    <col min="33" max="33" width="20.85546875" style="57" customWidth="1"/>
    <col min="34" max="34" width="2.5703125" style="57" customWidth="1"/>
    <col min="35" max="35" width="20.85546875" style="57" customWidth="1"/>
    <col min="36" max="36" width="3.140625" style="57" customWidth="1"/>
    <col min="37" max="37" width="20.85546875" style="57" customWidth="1"/>
    <col min="38" max="38" width="2.5703125" style="57" customWidth="1"/>
    <col min="39" max="39" width="20.85546875" style="57" customWidth="1"/>
    <col min="40" max="40" width="2.5703125" style="57" customWidth="1"/>
    <col min="41" max="41" width="20.85546875" style="57" customWidth="1"/>
    <col min="42" max="42" width="2.42578125" style="57" customWidth="1"/>
    <col min="43" max="43" width="20.85546875" style="57" customWidth="1"/>
    <col min="44" max="44" width="2.5703125" style="57" customWidth="1"/>
    <col min="45" max="45" width="20.85546875" style="57" customWidth="1"/>
    <col min="46" max="46" width="2.5703125" style="57" customWidth="1"/>
    <col min="47" max="47" width="20.85546875" style="57" customWidth="1"/>
    <col min="48" max="48" width="2.5703125" style="57" customWidth="1"/>
    <col min="49" max="49" width="20.85546875" style="57" customWidth="1"/>
    <col min="50" max="50" width="2.5703125" style="57" customWidth="1"/>
    <col min="51" max="51" width="20.85546875" style="57" customWidth="1"/>
    <col min="52" max="52" width="2.5703125" style="57" customWidth="1"/>
    <col min="53" max="53" width="20.85546875" style="57" customWidth="1"/>
    <col min="54" max="54" width="2.5703125" style="57" customWidth="1"/>
    <col min="55" max="55" width="20.85546875" style="57" customWidth="1"/>
    <col min="56" max="56" width="2.5703125" style="57" customWidth="1"/>
    <col min="57" max="57" width="20.85546875" style="57" customWidth="1"/>
    <col min="58" max="58" width="2.5703125" style="57" customWidth="1"/>
    <col min="59" max="59" width="20.85546875" style="57" customWidth="1"/>
    <col min="60" max="60" width="2.5703125" style="57" customWidth="1"/>
    <col min="61" max="61" width="20.85546875" style="57" customWidth="1"/>
    <col min="62" max="62" width="2.5703125" style="57" customWidth="1"/>
    <col min="63" max="63" width="20.85546875" style="57" customWidth="1"/>
    <col min="64" max="64" width="2.5703125" style="142" customWidth="1"/>
    <col min="65" max="65" width="20.85546875" style="57" customWidth="1"/>
    <col min="66" max="66" width="2.5703125" style="57" customWidth="1"/>
    <col min="67" max="67" width="20.85546875" style="57" customWidth="1"/>
    <col min="68" max="68" width="2.5703125" style="57" customWidth="1"/>
    <col min="69" max="69" width="20.85546875" style="57" customWidth="1"/>
    <col min="70" max="70" width="2.5703125" style="57" customWidth="1"/>
    <col min="71" max="71" width="20.85546875" style="57" customWidth="1"/>
    <col min="72" max="72" width="2.5703125" style="57" customWidth="1"/>
    <col min="73" max="73" width="20.85546875" style="57" customWidth="1"/>
    <col min="74" max="74" width="2.5703125" style="57" customWidth="1"/>
    <col min="75" max="75" width="20.85546875" style="57" customWidth="1"/>
    <col min="76" max="76" width="2.5703125" style="57" customWidth="1"/>
    <col min="77" max="77" width="20.85546875" style="57" customWidth="1"/>
    <col min="78" max="78" width="2.5703125" style="57" customWidth="1"/>
    <col min="79" max="79" width="20.85546875" style="57" customWidth="1"/>
    <col min="80" max="80" width="2.5703125" style="57" customWidth="1"/>
    <col min="81" max="81" width="19.5703125" style="57" customWidth="1"/>
    <col min="82" max="82" width="2.5703125" style="57" customWidth="1"/>
    <col min="83" max="83" width="17.85546875" style="57" customWidth="1"/>
    <col min="84" max="84" width="2.5703125" style="57" customWidth="1"/>
    <col min="85" max="85" width="19.42578125" style="57" customWidth="1"/>
    <col min="86" max="86" width="2.5703125" style="57" customWidth="1"/>
    <col min="87" max="87" width="20" style="57" customWidth="1"/>
    <col min="88" max="88" width="2.5703125" style="57" customWidth="1"/>
    <col min="89" max="89" width="17.140625" style="57" customWidth="1"/>
    <col min="90" max="90" width="2.5703125" style="57" customWidth="1"/>
    <col min="91" max="91" width="31.42578125" style="57" customWidth="1"/>
    <col min="92" max="92" width="2.5703125" style="57" customWidth="1"/>
    <col min="93" max="93" width="21.85546875" style="57" customWidth="1"/>
    <col min="94" max="94" width="2.5703125" style="57" customWidth="1"/>
    <col min="95" max="95" width="18.85546875" style="57" customWidth="1"/>
    <col min="96" max="96" width="2.5703125" style="57" customWidth="1"/>
    <col min="97" max="97" width="18.85546875" style="57" customWidth="1"/>
    <col min="98" max="98" width="2.5703125" style="57" customWidth="1"/>
    <col min="99" max="99" width="18.5703125" style="57" customWidth="1"/>
    <col min="100" max="100" width="3" style="57" customWidth="1"/>
    <col min="101" max="101" width="20.85546875" style="57" customWidth="1"/>
    <col min="102" max="102" width="2.5703125" style="142" customWidth="1"/>
    <col min="103" max="103" width="20.85546875" style="57" customWidth="1"/>
    <col min="104" max="104" width="2.5703125" style="57" customWidth="1"/>
    <col min="105" max="105" width="20.85546875" style="57" customWidth="1"/>
    <col min="106" max="106" width="2.5703125" style="57" customWidth="1"/>
    <col min="107" max="107" width="20.85546875" style="57" customWidth="1"/>
    <col min="108" max="108" width="2.5703125" style="142" customWidth="1"/>
    <col min="109" max="109" width="20.85546875" style="1" customWidth="1"/>
    <col min="110" max="110" width="2.5703125" style="1" customWidth="1"/>
    <col min="111" max="111" width="20.85546875" style="1" customWidth="1"/>
    <col min="112" max="112" width="2.85546875" style="1" customWidth="1"/>
    <col min="113" max="113" width="17.85546875" style="1" customWidth="1"/>
    <col min="114" max="114" width="6.140625" style="159" customWidth="1"/>
    <col min="115" max="116" width="15.140625" style="159" customWidth="1"/>
    <col min="117" max="117" width="12.85546875" style="159" customWidth="1"/>
    <col min="118" max="118" width="6.140625" style="159" customWidth="1"/>
    <col min="119" max="16384" width="8.85546875" style="1"/>
  </cols>
  <sheetData>
    <row r="1" spans="1:126" ht="15" customHeight="1">
      <c r="A1" s="778" t="s">
        <v>936</v>
      </c>
    </row>
    <row r="3" spans="1:126" s="57" customFormat="1" ht="18" customHeight="1">
      <c r="A3" s="529" t="s">
        <v>60</v>
      </c>
      <c r="B3" s="113"/>
      <c r="C3" s="113"/>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5"/>
      <c r="BM3" s="114"/>
      <c r="BN3" s="114"/>
      <c r="BO3" s="114"/>
      <c r="BP3" s="114"/>
      <c r="BQ3" s="114"/>
      <c r="BR3" s="114"/>
      <c r="BS3" s="114"/>
      <c r="BT3" s="114"/>
      <c r="BU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6"/>
      <c r="CW3" s="116"/>
      <c r="CX3" s="117"/>
      <c r="CY3" s="116"/>
      <c r="CZ3" s="116" t="s">
        <v>22</v>
      </c>
      <c r="DA3" s="116"/>
      <c r="DB3" s="116"/>
      <c r="DC3" s="116"/>
      <c r="DD3" s="117"/>
      <c r="DE3" s="116"/>
      <c r="DF3" s="116"/>
      <c r="DG3" s="116"/>
      <c r="DH3" s="116"/>
      <c r="DI3" s="116"/>
      <c r="DJ3" s="117"/>
      <c r="DK3" s="142"/>
      <c r="DL3" s="142"/>
      <c r="DM3" s="142"/>
      <c r="DN3" s="142"/>
    </row>
    <row r="4" spans="1:126" s="57" customFormat="1" ht="19.5" customHeight="1">
      <c r="A4" s="242" t="s">
        <v>119</v>
      </c>
      <c r="B4" s="113"/>
      <c r="C4" s="113"/>
      <c r="D4" s="113"/>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5"/>
      <c r="BM4" s="114"/>
      <c r="BN4" s="114"/>
      <c r="BO4" s="114"/>
      <c r="BP4" s="114"/>
      <c r="BQ4" s="114"/>
      <c r="BR4" s="114"/>
      <c r="BS4" s="114"/>
      <c r="BT4" s="114"/>
      <c r="BU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6"/>
      <c r="CW4" s="116"/>
      <c r="CX4" s="117"/>
      <c r="CY4" s="116"/>
      <c r="CZ4" s="116"/>
      <c r="DA4" s="116"/>
      <c r="DB4" s="116"/>
      <c r="DC4" s="116"/>
      <c r="DD4" s="117"/>
      <c r="DE4" s="116"/>
      <c r="DF4" s="116"/>
      <c r="DG4" s="116"/>
      <c r="DH4" s="116"/>
      <c r="DI4" s="116"/>
      <c r="DJ4" s="117"/>
      <c r="DK4" s="142"/>
      <c r="DL4" s="142"/>
      <c r="DM4" s="142"/>
      <c r="DN4" s="142"/>
    </row>
    <row r="5" spans="1:126" s="57" customFormat="1" ht="18" customHeight="1">
      <c r="A5" s="529" t="s">
        <v>1010</v>
      </c>
      <c r="B5" s="113"/>
      <c r="C5" s="113"/>
      <c r="D5" s="113"/>
      <c r="E5" s="114"/>
      <c r="F5" s="114"/>
      <c r="G5" s="114"/>
      <c r="H5" s="114"/>
      <c r="J5" s="114"/>
      <c r="L5" s="114"/>
      <c r="M5" s="238" t="s">
        <v>121</v>
      </c>
      <c r="N5" s="114"/>
      <c r="P5" s="114"/>
      <c r="Q5" s="114"/>
      <c r="R5" s="114"/>
      <c r="T5" s="114"/>
      <c r="V5" s="114"/>
      <c r="W5" s="114"/>
      <c r="X5" s="114"/>
      <c r="Y5" s="238" t="s">
        <v>121</v>
      </c>
      <c r="Z5" s="114"/>
      <c r="AB5" s="114"/>
      <c r="AD5" s="114"/>
      <c r="AF5" s="114"/>
      <c r="AG5" s="114"/>
      <c r="AH5" s="114"/>
      <c r="AJ5" s="114"/>
      <c r="AK5" s="238" t="s">
        <v>121</v>
      </c>
      <c r="AL5" s="114"/>
      <c r="AN5" s="114"/>
      <c r="AP5" s="114"/>
      <c r="AQ5" s="114"/>
      <c r="AR5" s="114"/>
      <c r="AT5" s="114"/>
      <c r="AV5" s="114"/>
      <c r="AW5" s="544" t="s">
        <v>121</v>
      </c>
      <c r="AX5" s="114"/>
      <c r="AY5" s="114"/>
      <c r="AZ5" s="114"/>
      <c r="BB5" s="114"/>
      <c r="BD5" s="114"/>
      <c r="BH5" s="114"/>
      <c r="BI5" s="238" t="s">
        <v>121</v>
      </c>
      <c r="BJ5" s="114"/>
      <c r="BL5" s="115"/>
      <c r="BM5" s="114"/>
      <c r="BN5" s="118"/>
      <c r="BP5" s="114"/>
      <c r="BR5" s="114"/>
      <c r="BU5" s="238" t="s">
        <v>121</v>
      </c>
      <c r="BV5" s="118"/>
      <c r="BX5" s="114"/>
      <c r="BZ5" s="114"/>
      <c r="CB5" s="114"/>
      <c r="CD5" s="118"/>
      <c r="CF5" s="114"/>
      <c r="CG5" s="238" t="s">
        <v>121</v>
      </c>
      <c r="CH5" s="114"/>
      <c r="CJ5" s="114"/>
      <c r="CL5" s="114"/>
      <c r="CP5" s="114"/>
      <c r="CR5" s="114"/>
      <c r="CU5" s="238" t="s">
        <v>121</v>
      </c>
      <c r="CV5" s="116"/>
      <c r="CX5" s="117"/>
      <c r="CY5" s="118"/>
      <c r="CZ5" s="116"/>
      <c r="DB5" s="116"/>
      <c r="DD5" s="117"/>
      <c r="DE5" s="116"/>
      <c r="DF5" s="116"/>
      <c r="DG5" s="116"/>
      <c r="DH5" s="120" t="s">
        <v>22</v>
      </c>
      <c r="DI5" s="238" t="s">
        <v>121</v>
      </c>
      <c r="DJ5" s="121"/>
      <c r="DK5" s="142"/>
      <c r="DL5" s="142"/>
      <c r="DM5" s="142"/>
      <c r="DN5" s="142"/>
    </row>
    <row r="6" spans="1:126" s="57" customFormat="1" ht="18" customHeight="1">
      <c r="A6" s="529" t="s">
        <v>1011</v>
      </c>
      <c r="B6" s="113"/>
      <c r="C6" s="113"/>
      <c r="D6" s="113"/>
      <c r="E6" s="114"/>
      <c r="F6" s="114"/>
      <c r="G6" s="114"/>
      <c r="H6" s="114"/>
      <c r="J6" s="114"/>
      <c r="L6" s="114"/>
      <c r="M6" s="114"/>
      <c r="N6" s="114"/>
      <c r="O6" s="114"/>
      <c r="P6" s="114"/>
      <c r="Q6" s="114"/>
      <c r="R6" s="114"/>
      <c r="S6" s="114"/>
      <c r="T6" s="114"/>
      <c r="V6" s="114"/>
      <c r="W6" s="114"/>
      <c r="X6" s="114"/>
      <c r="Y6" s="118" t="s">
        <v>123</v>
      </c>
      <c r="Z6" s="114"/>
      <c r="AB6" s="114"/>
      <c r="AC6" s="114"/>
      <c r="AD6" s="114"/>
      <c r="AF6" s="114"/>
      <c r="AG6" s="114"/>
      <c r="AH6" s="114"/>
      <c r="AJ6" s="114"/>
      <c r="AK6" s="118" t="s">
        <v>123</v>
      </c>
      <c r="AL6" s="114"/>
      <c r="AN6" s="114"/>
      <c r="AP6" s="114"/>
      <c r="AQ6" s="114"/>
      <c r="AR6" s="114"/>
      <c r="AT6" s="114"/>
      <c r="AV6" s="114"/>
      <c r="AW6" s="118" t="s">
        <v>123</v>
      </c>
      <c r="AX6" s="114"/>
      <c r="AY6" s="114"/>
      <c r="AZ6" s="114"/>
      <c r="BB6" s="114"/>
      <c r="BD6" s="114"/>
      <c r="BH6" s="114"/>
      <c r="BI6" s="118" t="s">
        <v>123</v>
      </c>
      <c r="BJ6" s="114"/>
      <c r="BL6" s="115"/>
      <c r="BM6" s="114"/>
      <c r="BN6" s="118"/>
      <c r="BP6" s="114"/>
      <c r="BR6" s="114"/>
      <c r="BU6" s="118" t="s">
        <v>123</v>
      </c>
      <c r="BV6" s="118"/>
      <c r="BX6" s="114"/>
      <c r="BZ6" s="114"/>
      <c r="CB6" s="114"/>
      <c r="CD6" s="118"/>
      <c r="CF6" s="114"/>
      <c r="CG6" s="118" t="s">
        <v>123</v>
      </c>
      <c r="CH6" s="114"/>
      <c r="CJ6" s="114"/>
      <c r="CL6" s="114"/>
      <c r="CP6" s="114"/>
      <c r="CR6" s="114"/>
      <c r="CU6" s="118" t="s">
        <v>123</v>
      </c>
      <c r="CV6" s="116"/>
      <c r="CX6" s="117"/>
      <c r="CY6" s="118"/>
      <c r="CZ6" s="116"/>
      <c r="DB6" s="116"/>
      <c r="DD6" s="117"/>
      <c r="DE6" s="116"/>
      <c r="DF6" s="116"/>
      <c r="DG6" s="116"/>
      <c r="DH6" s="120" t="s">
        <v>22</v>
      </c>
      <c r="DI6" s="118" t="s">
        <v>123</v>
      </c>
      <c r="DJ6" s="121"/>
      <c r="DK6" s="142"/>
      <c r="DL6" s="142"/>
      <c r="DM6" s="142"/>
      <c r="DN6" s="142"/>
    </row>
    <row r="7" spans="1:126" s="57" customFormat="1" ht="18" customHeight="1">
      <c r="A7" s="529" t="s">
        <v>1286</v>
      </c>
      <c r="B7" s="113"/>
      <c r="C7" s="113"/>
      <c r="D7" s="113"/>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5"/>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V7" s="116"/>
      <c r="CW7" s="116"/>
      <c r="CX7" s="117"/>
      <c r="CY7" s="116"/>
      <c r="CZ7" s="116"/>
      <c r="DA7" s="116"/>
      <c r="DB7" s="116"/>
      <c r="DC7" s="116"/>
      <c r="DD7" s="117"/>
      <c r="DE7" s="116"/>
      <c r="DF7" s="116"/>
      <c r="DG7" s="116"/>
      <c r="DH7" s="116"/>
      <c r="DI7" s="116" t="s">
        <v>22</v>
      </c>
      <c r="DJ7" s="117"/>
      <c r="DK7" s="142"/>
      <c r="DL7" s="142"/>
      <c r="DM7" s="142"/>
      <c r="DN7" s="142"/>
    </row>
    <row r="8" spans="1:126" s="57" customFormat="1" ht="16" customHeight="1">
      <c r="A8" s="113" t="s">
        <v>31</v>
      </c>
      <c r="B8" s="113"/>
      <c r="C8" s="113"/>
      <c r="D8" s="113"/>
      <c r="E8" s="114"/>
      <c r="F8" s="114"/>
      <c r="G8" s="114"/>
      <c r="H8" s="114"/>
      <c r="I8" s="114"/>
      <c r="J8" s="114"/>
      <c r="K8" s="114"/>
      <c r="L8" s="114"/>
      <c r="M8" s="114"/>
      <c r="N8" s="114"/>
      <c r="O8" s="114"/>
      <c r="P8" s="114"/>
      <c r="Q8" s="114"/>
      <c r="R8" s="114"/>
      <c r="S8" s="114"/>
      <c r="T8" s="114"/>
      <c r="U8" s="114"/>
      <c r="V8" s="114"/>
      <c r="W8" s="114"/>
      <c r="X8" s="114"/>
      <c r="Y8" s="114"/>
      <c r="Z8" s="114"/>
      <c r="AA8" s="116"/>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5"/>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6"/>
      <c r="CW8" s="116"/>
      <c r="CX8" s="117"/>
      <c r="CY8" s="116"/>
      <c r="CZ8" s="116"/>
      <c r="DA8" s="116"/>
      <c r="DB8" s="116"/>
      <c r="DC8" s="116"/>
      <c r="DD8" s="117"/>
      <c r="DE8" s="116"/>
      <c r="DF8" s="116"/>
      <c r="DG8" s="116"/>
      <c r="DH8" s="116"/>
      <c r="DI8" s="116"/>
      <c r="DJ8" s="117"/>
      <c r="DK8" s="142"/>
      <c r="DL8" s="142"/>
      <c r="DM8" s="142"/>
      <c r="DN8" s="142"/>
    </row>
    <row r="9" spans="1:126" s="57" customFormat="1" ht="13.5" customHeight="1">
      <c r="A9" s="114"/>
      <c r="B9" s="114"/>
      <c r="C9" s="114"/>
      <c r="D9" s="114"/>
      <c r="E9" s="114"/>
      <c r="F9" s="114"/>
      <c r="G9" s="114"/>
      <c r="H9" s="113"/>
      <c r="I9" s="113"/>
      <c r="J9" s="113"/>
      <c r="K9" s="113"/>
      <c r="L9" s="113"/>
      <c r="M9" s="113"/>
      <c r="N9" s="113"/>
      <c r="O9" s="114"/>
      <c r="P9" s="114"/>
      <c r="Q9" s="114"/>
      <c r="R9" s="114"/>
      <c r="S9" s="114"/>
      <c r="T9" s="114"/>
      <c r="U9" s="114"/>
      <c r="V9" s="113"/>
      <c r="W9" s="120"/>
      <c r="X9" s="113"/>
      <c r="Y9" s="113"/>
      <c r="Z9" s="113"/>
      <c r="AA9" s="114"/>
      <c r="AB9" s="113"/>
      <c r="AC9" s="120" t="s">
        <v>124</v>
      </c>
      <c r="AD9" s="113"/>
      <c r="AE9" s="113"/>
      <c r="AF9" s="113"/>
      <c r="AG9" s="114"/>
      <c r="AH9" s="114"/>
      <c r="AI9" s="113"/>
      <c r="AJ9" s="113"/>
      <c r="AK9" s="113"/>
      <c r="AL9" s="113"/>
      <c r="AM9" s="113"/>
      <c r="AN9" s="114"/>
      <c r="AO9" s="114"/>
      <c r="AP9" s="114"/>
      <c r="AQ9" s="114"/>
      <c r="AR9" s="113"/>
      <c r="AS9" s="113"/>
      <c r="AT9" s="113"/>
      <c r="AU9" s="113"/>
      <c r="AV9" s="113"/>
      <c r="AW9" s="113"/>
      <c r="AX9" s="113"/>
      <c r="AY9" s="113"/>
      <c r="AZ9" s="113"/>
      <c r="BA9" s="113"/>
      <c r="BB9" s="113"/>
      <c r="BC9" s="120" t="s">
        <v>125</v>
      </c>
      <c r="BD9" s="113"/>
      <c r="BE9" s="113"/>
      <c r="BF9" s="113"/>
      <c r="BG9" s="113"/>
      <c r="BH9" s="113"/>
      <c r="BI9" s="113"/>
      <c r="BJ9" s="113"/>
      <c r="BK9" s="113"/>
      <c r="BL9" s="122"/>
      <c r="BM9" s="113"/>
      <c r="BN9" s="113"/>
      <c r="BO9" s="113"/>
      <c r="BP9" s="113"/>
      <c r="BQ9" s="113"/>
      <c r="BR9" s="113"/>
      <c r="BS9" s="113"/>
      <c r="BT9" s="113"/>
      <c r="BV9" s="113"/>
      <c r="BW9" s="113"/>
      <c r="BX9" s="113"/>
      <c r="BY9" s="113"/>
      <c r="BZ9" s="113"/>
      <c r="CB9" s="113"/>
      <c r="CC9" s="113"/>
      <c r="CD9" s="113"/>
      <c r="CE9" s="113"/>
      <c r="CF9" s="113"/>
      <c r="CG9" s="113"/>
      <c r="CH9" s="113"/>
      <c r="CI9" s="120" t="s">
        <v>126</v>
      </c>
      <c r="CJ9" s="113"/>
      <c r="CK9" s="113"/>
      <c r="CL9" s="113"/>
      <c r="CM9" s="126" t="s">
        <v>145</v>
      </c>
      <c r="CN9" s="836"/>
      <c r="CO9" s="836"/>
      <c r="CP9" s="113"/>
      <c r="CQ9" s="113"/>
      <c r="CR9" s="113"/>
      <c r="CS9" s="126" t="s">
        <v>146</v>
      </c>
      <c r="CT9" s="113"/>
      <c r="CU9" s="113"/>
      <c r="CV9" s="120"/>
      <c r="CW9" s="120"/>
      <c r="CX9" s="123"/>
      <c r="CY9" s="120" t="s">
        <v>127</v>
      </c>
      <c r="CZ9" s="120"/>
      <c r="DA9" s="120"/>
      <c r="DB9" s="120"/>
      <c r="DC9" s="120"/>
      <c r="DD9" s="123"/>
      <c r="DE9" s="120"/>
      <c r="DF9" s="120"/>
      <c r="DG9" s="120"/>
      <c r="DH9" s="120"/>
      <c r="DI9" s="116"/>
      <c r="DJ9" s="117"/>
      <c r="DK9" s="142"/>
      <c r="DL9" s="142"/>
      <c r="DM9" s="142"/>
      <c r="DN9" s="142"/>
    </row>
    <row r="10" spans="1:126" s="127" customFormat="1" ht="13.5" customHeight="1">
      <c r="A10" s="124"/>
      <c r="B10" s="125"/>
      <c r="C10" s="125"/>
      <c r="D10" s="125"/>
      <c r="E10" s="125"/>
      <c r="F10" s="125"/>
      <c r="G10" s="125"/>
      <c r="H10" s="126"/>
      <c r="I10" s="126"/>
      <c r="J10" s="126"/>
      <c r="K10" s="126"/>
      <c r="L10" s="126"/>
      <c r="M10" s="126" t="s">
        <v>128</v>
      </c>
      <c r="N10" s="126"/>
      <c r="O10" s="125"/>
      <c r="P10" s="125"/>
      <c r="Q10" s="125"/>
      <c r="R10" s="125"/>
      <c r="S10" s="126" t="s">
        <v>129</v>
      </c>
      <c r="T10" s="125"/>
      <c r="U10" s="125"/>
      <c r="V10" s="126"/>
      <c r="W10" s="126"/>
      <c r="X10" s="126"/>
      <c r="Y10" s="126"/>
      <c r="Z10" s="126"/>
      <c r="AA10" s="126" t="s">
        <v>130</v>
      </c>
      <c r="AB10" s="126"/>
      <c r="AC10" s="126" t="s">
        <v>131</v>
      </c>
      <c r="AD10" s="126"/>
      <c r="AE10" s="126"/>
      <c r="AF10" s="126"/>
      <c r="AG10" s="126"/>
      <c r="AH10" s="125"/>
      <c r="AI10" s="126" t="s">
        <v>132</v>
      </c>
      <c r="AJ10" s="126" t="s">
        <v>22</v>
      </c>
      <c r="AK10" s="126" t="s">
        <v>133</v>
      </c>
      <c r="AL10" s="126"/>
      <c r="AM10" s="126" t="s">
        <v>134</v>
      </c>
      <c r="AN10" s="125"/>
      <c r="AP10" s="126"/>
      <c r="AQ10" s="126"/>
      <c r="AR10" s="126"/>
      <c r="AS10" s="126"/>
      <c r="AT10" s="126"/>
      <c r="AU10" s="126" t="s">
        <v>135</v>
      </c>
      <c r="AV10" s="126"/>
      <c r="AW10" s="126"/>
      <c r="AX10" s="126"/>
      <c r="AY10" s="128" t="s">
        <v>136</v>
      </c>
      <c r="AZ10" s="126"/>
      <c r="BA10" s="126"/>
      <c r="BB10" s="126"/>
      <c r="BC10" s="126" t="s">
        <v>137</v>
      </c>
      <c r="BD10" s="126"/>
      <c r="BE10" s="126" t="s">
        <v>138</v>
      </c>
      <c r="BF10" s="126"/>
      <c r="BG10" s="126"/>
      <c r="BH10" s="126"/>
      <c r="BI10" s="126" t="s">
        <v>139</v>
      </c>
      <c r="BJ10" s="126"/>
      <c r="BK10" s="126"/>
      <c r="BL10" s="129"/>
      <c r="BM10" s="126"/>
      <c r="BN10" s="126"/>
      <c r="BO10" s="128"/>
      <c r="BP10" s="126"/>
      <c r="BQ10" s="126" t="s">
        <v>140</v>
      </c>
      <c r="BR10" s="126"/>
      <c r="BT10" s="126"/>
      <c r="BU10" s="126" t="s">
        <v>141</v>
      </c>
      <c r="BV10" s="126"/>
      <c r="BW10" s="126" t="s">
        <v>142</v>
      </c>
      <c r="BX10" s="126"/>
      <c r="BY10" s="126"/>
      <c r="BZ10" s="126"/>
      <c r="CA10" s="126" t="s">
        <v>562</v>
      </c>
      <c r="CB10" s="126"/>
      <c r="CD10" s="128"/>
      <c r="CE10" s="126" t="s">
        <v>143</v>
      </c>
      <c r="CF10" s="126"/>
      <c r="CG10" s="126"/>
      <c r="CH10" s="126"/>
      <c r="CI10" s="126" t="s">
        <v>144</v>
      </c>
      <c r="CJ10" s="126"/>
      <c r="CK10" s="126"/>
      <c r="CL10" s="126"/>
      <c r="CM10" s="120" t="s">
        <v>1214</v>
      </c>
      <c r="CN10" s="126"/>
      <c r="CO10" s="784" t="s">
        <v>50</v>
      </c>
      <c r="CP10" s="126"/>
      <c r="CQ10" s="126"/>
      <c r="CR10" s="126"/>
      <c r="CS10" s="838" t="s">
        <v>178</v>
      </c>
      <c r="CT10" s="126"/>
      <c r="CU10" s="126"/>
      <c r="CV10" s="126"/>
      <c r="CW10" s="126" t="s">
        <v>147</v>
      </c>
      <c r="CX10" s="129"/>
      <c r="CY10" s="126" t="s">
        <v>148</v>
      </c>
      <c r="CZ10" s="126"/>
      <c r="DA10" s="126"/>
      <c r="DB10" s="129"/>
      <c r="DC10" s="126" t="s">
        <v>149</v>
      </c>
      <c r="DD10" s="129"/>
      <c r="DE10" s="126"/>
      <c r="DF10" s="126"/>
      <c r="DG10" s="125"/>
      <c r="DH10" s="125"/>
      <c r="DI10" s="125"/>
      <c r="DJ10" s="130"/>
      <c r="DK10" s="498"/>
      <c r="DL10" s="498"/>
      <c r="DM10" s="498"/>
      <c r="DN10" s="498"/>
    </row>
    <row r="11" spans="1:126" s="57" customFormat="1" ht="14.25" customHeight="1">
      <c r="A11" s="114"/>
      <c r="B11" s="114"/>
      <c r="C11" s="120" t="s">
        <v>150</v>
      </c>
      <c r="D11" s="114"/>
      <c r="E11" s="120" t="s">
        <v>151</v>
      </c>
      <c r="F11" s="113"/>
      <c r="G11" s="120" t="s">
        <v>152</v>
      </c>
      <c r="H11" s="113"/>
      <c r="I11" s="120" t="s">
        <v>153</v>
      </c>
      <c r="J11" s="113"/>
      <c r="K11" s="120" t="s">
        <v>154</v>
      </c>
      <c r="L11" s="113"/>
      <c r="M11" s="120" t="s">
        <v>155</v>
      </c>
      <c r="N11" s="113"/>
      <c r="O11" s="114"/>
      <c r="P11" s="114"/>
      <c r="Q11" s="120" t="s">
        <v>129</v>
      </c>
      <c r="R11" s="114"/>
      <c r="S11" s="120" t="s">
        <v>156</v>
      </c>
      <c r="T11" s="114"/>
      <c r="V11" s="113"/>
      <c r="W11" s="113"/>
      <c r="X11" s="113"/>
      <c r="Y11" s="120" t="s">
        <v>157</v>
      </c>
      <c r="Z11" s="113"/>
      <c r="AA11" s="120" t="s">
        <v>138</v>
      </c>
      <c r="AB11" s="113"/>
      <c r="AC11" s="120" t="s">
        <v>177</v>
      </c>
      <c r="AD11" s="113"/>
      <c r="AE11" s="113"/>
      <c r="AF11" s="113"/>
      <c r="AG11" s="836" t="s">
        <v>158</v>
      </c>
      <c r="AH11" s="114"/>
      <c r="AI11" s="120" t="s">
        <v>159</v>
      </c>
      <c r="AJ11" s="120"/>
      <c r="AK11" s="120" t="s">
        <v>160</v>
      </c>
      <c r="AL11" s="113"/>
      <c r="AM11" s="120" t="s">
        <v>55</v>
      </c>
      <c r="AN11" s="114"/>
      <c r="AO11" s="836" t="s">
        <v>161</v>
      </c>
      <c r="AP11" s="836"/>
      <c r="AQ11" s="836"/>
      <c r="AR11" s="113"/>
      <c r="AS11" s="120" t="s">
        <v>162</v>
      </c>
      <c r="AT11" s="113"/>
      <c r="AU11" s="836" t="s">
        <v>163</v>
      </c>
      <c r="AV11" s="113"/>
      <c r="AW11" s="113"/>
      <c r="AX11" s="113"/>
      <c r="AY11" s="836" t="s">
        <v>164</v>
      </c>
      <c r="AZ11" s="113"/>
      <c r="BA11" s="120" t="s">
        <v>165</v>
      </c>
      <c r="BB11" s="113"/>
      <c r="BC11" s="120" t="s">
        <v>166</v>
      </c>
      <c r="BD11" s="113"/>
      <c r="BE11" s="120" t="s">
        <v>167</v>
      </c>
      <c r="BF11" s="120"/>
      <c r="BG11" s="126" t="s">
        <v>940</v>
      </c>
      <c r="BH11" s="120"/>
      <c r="BI11" s="120" t="s">
        <v>168</v>
      </c>
      <c r="BJ11" s="113"/>
      <c r="BK11" s="120" t="s">
        <v>169</v>
      </c>
      <c r="BL11" s="123"/>
      <c r="BM11" s="120"/>
      <c r="BN11" s="120"/>
      <c r="BO11" s="120" t="s">
        <v>171</v>
      </c>
      <c r="BP11" s="113"/>
      <c r="BQ11" s="120" t="s">
        <v>172</v>
      </c>
      <c r="BR11" s="113"/>
      <c r="BS11" s="120" t="s">
        <v>141</v>
      </c>
      <c r="BT11" s="113"/>
      <c r="BU11" s="120" t="s">
        <v>173</v>
      </c>
      <c r="BV11" s="120"/>
      <c r="BW11" s="120" t="s">
        <v>174</v>
      </c>
      <c r="BX11" s="113"/>
      <c r="BY11" s="120" t="s">
        <v>142</v>
      </c>
      <c r="BZ11" s="113"/>
      <c r="CA11" s="126" t="s">
        <v>175</v>
      </c>
      <c r="CB11" s="113"/>
      <c r="CC11" s="120" t="s">
        <v>142</v>
      </c>
      <c r="CD11" s="120"/>
      <c r="CE11" s="120" t="s">
        <v>176</v>
      </c>
      <c r="CF11" s="113"/>
      <c r="CG11" s="120"/>
      <c r="CH11" s="113"/>
      <c r="CI11" s="120" t="s">
        <v>177</v>
      </c>
      <c r="CJ11" s="113"/>
      <c r="CK11" s="113"/>
      <c r="CL11" s="113"/>
      <c r="CM11" s="120" t="s">
        <v>1215</v>
      </c>
      <c r="CN11" s="120"/>
      <c r="CO11" s="784" t="s">
        <v>219</v>
      </c>
      <c r="CP11" s="113"/>
      <c r="CQ11" s="120" t="s">
        <v>50</v>
      </c>
      <c r="CR11" s="113"/>
      <c r="CS11" s="120" t="s">
        <v>220</v>
      </c>
      <c r="CT11" s="113"/>
      <c r="CU11" s="113"/>
      <c r="CV11" s="120"/>
      <c r="CW11" s="120" t="s">
        <v>179</v>
      </c>
      <c r="CX11" s="123"/>
      <c r="CY11" s="120" t="s">
        <v>180</v>
      </c>
      <c r="CZ11" s="120"/>
      <c r="DA11" s="120"/>
      <c r="DB11" s="123"/>
      <c r="DC11" s="120" t="s">
        <v>181</v>
      </c>
      <c r="DD11" s="123"/>
      <c r="DE11" s="120"/>
      <c r="DF11" s="120"/>
      <c r="DG11" s="1207" t="s">
        <v>50</v>
      </c>
      <c r="DH11" s="1208"/>
      <c r="DI11" s="1208"/>
      <c r="DJ11" s="117"/>
      <c r="DK11" s="142"/>
      <c r="DL11" s="142"/>
      <c r="DM11" s="142"/>
      <c r="DN11" s="142"/>
    </row>
    <row r="12" spans="1:126" s="57" customFormat="1" ht="13.5" customHeight="1">
      <c r="A12" s="114"/>
      <c r="B12" s="114"/>
      <c r="C12" s="120" t="s">
        <v>182</v>
      </c>
      <c r="D12" s="114"/>
      <c r="E12" s="120" t="s">
        <v>183</v>
      </c>
      <c r="F12" s="113"/>
      <c r="G12" s="120" t="s">
        <v>184</v>
      </c>
      <c r="H12" s="113"/>
      <c r="I12" s="120" t="s">
        <v>185</v>
      </c>
      <c r="J12" s="113"/>
      <c r="K12" s="120" t="s">
        <v>186</v>
      </c>
      <c r="L12" s="113"/>
      <c r="M12" s="120" t="s">
        <v>187</v>
      </c>
      <c r="N12" s="113"/>
      <c r="O12" s="120" t="s">
        <v>188</v>
      </c>
      <c r="P12" s="120"/>
      <c r="Q12" s="120" t="s">
        <v>189</v>
      </c>
      <c r="R12" s="120"/>
      <c r="S12" s="836" t="s">
        <v>189</v>
      </c>
      <c r="T12" s="120"/>
      <c r="U12" s="120" t="s">
        <v>129</v>
      </c>
      <c r="V12" s="113"/>
      <c r="W12" s="113"/>
      <c r="X12" s="113"/>
      <c r="Y12" s="120" t="s">
        <v>190</v>
      </c>
      <c r="Z12" s="113"/>
      <c r="AA12" s="120" t="s">
        <v>167</v>
      </c>
      <c r="AB12" s="113"/>
      <c r="AC12" s="120" t="s">
        <v>218</v>
      </c>
      <c r="AD12" s="113"/>
      <c r="AE12" s="120" t="s">
        <v>191</v>
      </c>
      <c r="AF12" s="113"/>
      <c r="AG12" s="836" t="s">
        <v>192</v>
      </c>
      <c r="AH12" s="114"/>
      <c r="AI12" s="120" t="s">
        <v>193</v>
      </c>
      <c r="AJ12" s="120"/>
      <c r="AK12" s="836" t="s">
        <v>194</v>
      </c>
      <c r="AL12" s="113"/>
      <c r="AM12" s="120" t="s">
        <v>195</v>
      </c>
      <c r="AN12" s="114"/>
      <c r="AO12" s="836" t="s">
        <v>196</v>
      </c>
      <c r="AP12" s="836"/>
      <c r="AQ12" s="120" t="s">
        <v>197</v>
      </c>
      <c r="AR12" s="131"/>
      <c r="AS12" s="120" t="s">
        <v>198</v>
      </c>
      <c r="AT12" s="113"/>
      <c r="AU12" s="836" t="s">
        <v>199</v>
      </c>
      <c r="AV12" s="113"/>
      <c r="AW12" s="120" t="s">
        <v>200</v>
      </c>
      <c r="AX12" s="113"/>
      <c r="AY12" s="120" t="s">
        <v>201</v>
      </c>
      <c r="AZ12" s="113"/>
      <c r="BA12" s="120" t="s">
        <v>202</v>
      </c>
      <c r="BB12" s="113"/>
      <c r="BC12" s="120" t="s">
        <v>203</v>
      </c>
      <c r="BD12" s="113"/>
      <c r="BE12" s="120" t="s">
        <v>204</v>
      </c>
      <c r="BF12" s="120"/>
      <c r="BG12" s="120" t="s">
        <v>941</v>
      </c>
      <c r="BH12" s="120"/>
      <c r="BI12" s="120" t="s">
        <v>205</v>
      </c>
      <c r="BJ12" s="113"/>
      <c r="BK12" s="120" t="s">
        <v>206</v>
      </c>
      <c r="BL12" s="123"/>
      <c r="BM12" s="120" t="s">
        <v>170</v>
      </c>
      <c r="BN12" s="120"/>
      <c r="BO12" s="120" t="s">
        <v>208</v>
      </c>
      <c r="BP12" s="113"/>
      <c r="BQ12" s="120" t="s">
        <v>209</v>
      </c>
      <c r="BR12" s="113"/>
      <c r="BS12" s="120" t="s">
        <v>210</v>
      </c>
      <c r="BT12" s="113"/>
      <c r="BU12" s="120" t="s">
        <v>211</v>
      </c>
      <c r="BV12" s="120"/>
      <c r="BW12" s="120" t="s">
        <v>212</v>
      </c>
      <c r="BX12" s="113"/>
      <c r="BY12" s="120" t="s">
        <v>213</v>
      </c>
      <c r="BZ12" s="113"/>
      <c r="CA12" s="120" t="s">
        <v>214</v>
      </c>
      <c r="CB12" s="113"/>
      <c r="CC12" s="120" t="s">
        <v>215</v>
      </c>
      <c r="CD12" s="120"/>
      <c r="CE12" s="120" t="s">
        <v>216</v>
      </c>
      <c r="CF12" s="113"/>
      <c r="CG12" s="120" t="s">
        <v>217</v>
      </c>
      <c r="CH12" s="113"/>
      <c r="CI12" s="120" t="s">
        <v>218</v>
      </c>
      <c r="CJ12" s="113"/>
      <c r="CK12" s="120" t="s">
        <v>50</v>
      </c>
      <c r="CL12" s="113"/>
      <c r="CM12" s="120" t="s">
        <v>1216</v>
      </c>
      <c r="CN12" s="120"/>
      <c r="CO12" s="120" t="s">
        <v>369</v>
      </c>
      <c r="CP12" s="113"/>
      <c r="CQ12" s="120" t="s">
        <v>219</v>
      </c>
      <c r="CR12" s="113"/>
      <c r="CS12" s="120" t="s">
        <v>333</v>
      </c>
      <c r="CT12" s="113"/>
      <c r="CU12" s="120" t="s">
        <v>187</v>
      </c>
      <c r="CV12" s="120"/>
      <c r="CW12" s="120" t="s">
        <v>221</v>
      </c>
      <c r="CX12" s="123"/>
      <c r="CY12" s="120" t="s">
        <v>222</v>
      </c>
      <c r="CZ12" s="120"/>
      <c r="DA12" s="120" t="s">
        <v>223</v>
      </c>
      <c r="DB12" s="123"/>
      <c r="DC12" s="836" t="s">
        <v>224</v>
      </c>
      <c r="DD12" s="123"/>
      <c r="DE12" s="120"/>
      <c r="DF12" s="120"/>
      <c r="DG12" s="1209" t="s">
        <v>225</v>
      </c>
      <c r="DH12" s="1210"/>
      <c r="DI12" s="1210"/>
      <c r="DJ12" s="123"/>
      <c r="DK12" s="142"/>
      <c r="DL12" s="142"/>
      <c r="DM12" s="142"/>
      <c r="DN12" s="142"/>
    </row>
    <row r="13" spans="1:126" s="57" customFormat="1" ht="13.5" customHeight="1">
      <c r="A13" s="114"/>
      <c r="B13" s="114"/>
      <c r="C13" s="120" t="s">
        <v>216</v>
      </c>
      <c r="D13" s="114"/>
      <c r="E13" s="120" t="s">
        <v>226</v>
      </c>
      <c r="F13" s="113"/>
      <c r="G13" s="120" t="s">
        <v>227</v>
      </c>
      <c r="H13" s="113"/>
      <c r="I13" s="120" t="s">
        <v>56</v>
      </c>
      <c r="J13" s="113"/>
      <c r="K13" s="120" t="s">
        <v>159</v>
      </c>
      <c r="L13" s="113"/>
      <c r="M13" s="120" t="s">
        <v>228</v>
      </c>
      <c r="N13" s="113"/>
      <c r="O13" s="120" t="s">
        <v>229</v>
      </c>
      <c r="P13" s="120"/>
      <c r="Q13" s="120" t="s">
        <v>230</v>
      </c>
      <c r="R13" s="120"/>
      <c r="S13" s="836" t="s">
        <v>230</v>
      </c>
      <c r="T13" s="120"/>
      <c r="U13" s="836" t="s">
        <v>231</v>
      </c>
      <c r="V13" s="113"/>
      <c r="W13" s="120" t="s">
        <v>232</v>
      </c>
      <c r="X13" s="113"/>
      <c r="Y13" s="120" t="s">
        <v>233</v>
      </c>
      <c r="Z13" s="113"/>
      <c r="AA13" s="120" t="s">
        <v>230</v>
      </c>
      <c r="AB13" s="113"/>
      <c r="AC13" s="120" t="s">
        <v>234</v>
      </c>
      <c r="AD13" s="113"/>
      <c r="AE13" s="120" t="s">
        <v>235</v>
      </c>
      <c r="AF13" s="113"/>
      <c r="AG13" s="120" t="s">
        <v>55</v>
      </c>
      <c r="AH13" s="114"/>
      <c r="AI13" s="120" t="s">
        <v>236</v>
      </c>
      <c r="AJ13" s="120"/>
      <c r="AK13" s="120" t="s">
        <v>237</v>
      </c>
      <c r="AL13" s="113"/>
      <c r="AM13" s="120" t="s">
        <v>238</v>
      </c>
      <c r="AN13" s="114"/>
      <c r="AO13" s="836" t="s">
        <v>239</v>
      </c>
      <c r="AP13" s="836"/>
      <c r="AQ13" s="120" t="s">
        <v>240</v>
      </c>
      <c r="AR13" s="131"/>
      <c r="AS13" s="120" t="s">
        <v>241</v>
      </c>
      <c r="AT13" s="113"/>
      <c r="AU13" s="120" t="s">
        <v>242</v>
      </c>
      <c r="AV13" s="113"/>
      <c r="AW13" s="120" t="s">
        <v>243</v>
      </c>
      <c r="AX13" s="113"/>
      <c r="AY13" s="120" t="s">
        <v>159</v>
      </c>
      <c r="AZ13" s="113"/>
      <c r="BA13" s="120" t="s">
        <v>241</v>
      </c>
      <c r="BB13" s="113"/>
      <c r="BC13" s="120" t="s">
        <v>244</v>
      </c>
      <c r="BD13" s="113"/>
      <c r="BE13" s="120" t="s">
        <v>73</v>
      </c>
      <c r="BF13" s="120"/>
      <c r="BG13" s="120" t="s">
        <v>230</v>
      </c>
      <c r="BH13" s="120"/>
      <c r="BI13" s="120" t="s">
        <v>245</v>
      </c>
      <c r="BJ13" s="113"/>
      <c r="BK13" s="120" t="s">
        <v>55</v>
      </c>
      <c r="BL13" s="123"/>
      <c r="BM13" s="120" t="s">
        <v>207</v>
      </c>
      <c r="BN13" s="120"/>
      <c r="BO13" s="120" t="s">
        <v>1020</v>
      </c>
      <c r="BP13" s="113"/>
      <c r="BQ13" s="120" t="s">
        <v>242</v>
      </c>
      <c r="BR13" s="113"/>
      <c r="BS13" s="120" t="s">
        <v>159</v>
      </c>
      <c r="BT13" s="113"/>
      <c r="BU13" s="120" t="s">
        <v>82</v>
      </c>
      <c r="BV13" s="120"/>
      <c r="BW13" s="120" t="s">
        <v>230</v>
      </c>
      <c r="BX13" s="113"/>
      <c r="BY13" s="120" t="s">
        <v>1221</v>
      </c>
      <c r="BZ13" s="113"/>
      <c r="CA13" s="120" t="s">
        <v>177</v>
      </c>
      <c r="CB13" s="113"/>
      <c r="CC13" s="120" t="s">
        <v>230</v>
      </c>
      <c r="CD13" s="120"/>
      <c r="CE13" s="120" t="s">
        <v>246</v>
      </c>
      <c r="CF13" s="113"/>
      <c r="CG13" s="120" t="s">
        <v>247</v>
      </c>
      <c r="CH13" s="113"/>
      <c r="CI13" s="120" t="s">
        <v>234</v>
      </c>
      <c r="CJ13" s="113"/>
      <c r="CK13" s="120" t="s">
        <v>248</v>
      </c>
      <c r="CL13" s="113"/>
      <c r="CM13" s="113" t="s">
        <v>1217</v>
      </c>
      <c r="CN13" s="120"/>
      <c r="CO13" s="120" t="s">
        <v>375</v>
      </c>
      <c r="CP13" s="113"/>
      <c r="CQ13" s="120" t="s">
        <v>249</v>
      </c>
      <c r="CR13" s="113"/>
      <c r="CS13" s="120" t="s">
        <v>552</v>
      </c>
      <c r="CT13" s="113"/>
      <c r="CU13" s="120" t="s">
        <v>228</v>
      </c>
      <c r="CV13" s="120"/>
      <c r="CW13" s="120" t="s">
        <v>250</v>
      </c>
      <c r="CX13" s="123"/>
      <c r="CY13" s="120" t="s">
        <v>235</v>
      </c>
      <c r="CZ13" s="120"/>
      <c r="DA13" s="120" t="s">
        <v>251</v>
      </c>
      <c r="DB13" s="123"/>
      <c r="DC13" s="120" t="s">
        <v>230</v>
      </c>
      <c r="DD13" s="123"/>
      <c r="DE13" s="120"/>
      <c r="DF13" s="120"/>
      <c r="DG13" s="123"/>
      <c r="DH13" s="123"/>
      <c r="DI13" s="116" t="s">
        <v>22</v>
      </c>
      <c r="DJ13" s="117"/>
      <c r="DK13" s="142"/>
      <c r="DL13" s="142"/>
      <c r="DM13" s="142"/>
      <c r="DN13" s="142"/>
    </row>
    <row r="14" spans="1:126" s="57" customFormat="1" ht="15.75" customHeight="1">
      <c r="A14" s="114"/>
      <c r="B14" s="114"/>
      <c r="C14" s="837" t="s">
        <v>252</v>
      </c>
      <c r="D14" s="114"/>
      <c r="E14" s="120" t="s">
        <v>253</v>
      </c>
      <c r="F14" s="114"/>
      <c r="G14" s="120" t="s">
        <v>254</v>
      </c>
      <c r="H14" s="113"/>
      <c r="I14" s="839" t="s">
        <v>255</v>
      </c>
      <c r="J14" s="113"/>
      <c r="K14" s="837" t="s">
        <v>256</v>
      </c>
      <c r="L14" s="113"/>
      <c r="M14" s="120" t="s">
        <v>571</v>
      </c>
      <c r="N14" s="113"/>
      <c r="O14" s="120" t="s">
        <v>257</v>
      </c>
      <c r="P14" s="123"/>
      <c r="Q14" s="836" t="s">
        <v>258</v>
      </c>
      <c r="R14" s="123"/>
      <c r="S14" s="836" t="s">
        <v>259</v>
      </c>
      <c r="T14" s="123"/>
      <c r="U14" s="836" t="s">
        <v>260</v>
      </c>
      <c r="V14" s="122"/>
      <c r="W14" s="120" t="s">
        <v>261</v>
      </c>
      <c r="X14" s="113"/>
      <c r="Y14" s="120" t="s">
        <v>262</v>
      </c>
      <c r="Z14" s="113"/>
      <c r="AA14" s="120" t="s">
        <v>263</v>
      </c>
      <c r="AB14" s="114"/>
      <c r="AC14" s="120" t="s">
        <v>264</v>
      </c>
      <c r="AD14" s="113"/>
      <c r="AE14" s="120" t="s">
        <v>265</v>
      </c>
      <c r="AF14" s="113"/>
      <c r="AG14" s="120" t="s">
        <v>266</v>
      </c>
      <c r="AH14" s="114"/>
      <c r="AI14" s="120" t="s">
        <v>267</v>
      </c>
      <c r="AJ14" s="123"/>
      <c r="AK14" s="836" t="s">
        <v>268</v>
      </c>
      <c r="AL14" s="113"/>
      <c r="AM14" s="120" t="s">
        <v>269</v>
      </c>
      <c r="AN14" s="114"/>
      <c r="AO14" s="837" t="s">
        <v>270</v>
      </c>
      <c r="AP14" s="132"/>
      <c r="AQ14" s="837" t="s">
        <v>271</v>
      </c>
      <c r="AR14" s="131"/>
      <c r="AS14" s="836" t="s">
        <v>272</v>
      </c>
      <c r="AT14" s="113"/>
      <c r="AU14" s="120" t="s">
        <v>273</v>
      </c>
      <c r="AV14" s="113"/>
      <c r="AW14" s="120" t="s">
        <v>274</v>
      </c>
      <c r="AX14" s="113"/>
      <c r="AY14" s="120" t="s">
        <v>275</v>
      </c>
      <c r="AZ14" s="113"/>
      <c r="BA14" s="120" t="s">
        <v>537</v>
      </c>
      <c r="BB14" s="113"/>
      <c r="BC14" s="120" t="s">
        <v>276</v>
      </c>
      <c r="BD14" s="113"/>
      <c r="BE14" s="120" t="s">
        <v>277</v>
      </c>
      <c r="BF14" s="120"/>
      <c r="BG14" s="120" t="s">
        <v>942</v>
      </c>
      <c r="BH14" s="123"/>
      <c r="BI14" s="836" t="s">
        <v>278</v>
      </c>
      <c r="BJ14" s="113"/>
      <c r="BK14" s="120" t="s">
        <v>279</v>
      </c>
      <c r="BL14" s="123"/>
      <c r="BM14" s="836" t="s">
        <v>280</v>
      </c>
      <c r="BN14" s="123"/>
      <c r="BO14" s="836" t="s">
        <v>281</v>
      </c>
      <c r="BP14" s="113"/>
      <c r="BQ14" s="120" t="s">
        <v>282</v>
      </c>
      <c r="BR14" s="122"/>
      <c r="BS14" s="120" t="s">
        <v>283</v>
      </c>
      <c r="BT14" s="113"/>
      <c r="BU14" s="120" t="s">
        <v>284</v>
      </c>
      <c r="BV14" s="123"/>
      <c r="BW14" s="836" t="s">
        <v>285</v>
      </c>
      <c r="BX14" s="113"/>
      <c r="BY14" s="120" t="s">
        <v>939</v>
      </c>
      <c r="BZ14" s="113"/>
      <c r="CA14" s="120" t="s">
        <v>286</v>
      </c>
      <c r="CB14" s="113"/>
      <c r="CC14" s="120" t="s">
        <v>287</v>
      </c>
      <c r="CD14" s="123"/>
      <c r="CE14" s="836" t="s">
        <v>288</v>
      </c>
      <c r="CF14" s="113"/>
      <c r="CG14" s="120" t="s">
        <v>289</v>
      </c>
      <c r="CH14" s="113"/>
      <c r="CI14" s="120" t="s">
        <v>290</v>
      </c>
      <c r="CJ14" s="113"/>
      <c r="CK14" s="120" t="s">
        <v>291</v>
      </c>
      <c r="CL14" s="113"/>
      <c r="CM14" s="120" t="s">
        <v>292</v>
      </c>
      <c r="CN14" s="120"/>
      <c r="CO14" s="784" t="s">
        <v>383</v>
      </c>
      <c r="CP14" s="113"/>
      <c r="CQ14" s="120" t="s">
        <v>293</v>
      </c>
      <c r="CR14" s="122"/>
      <c r="CS14" s="120" t="s">
        <v>294</v>
      </c>
      <c r="CT14" s="113"/>
      <c r="CU14" s="120" t="s">
        <v>295</v>
      </c>
      <c r="CV14" s="120"/>
      <c r="CW14" s="120" t="s">
        <v>296</v>
      </c>
      <c r="CX14" s="123"/>
      <c r="CY14" s="120" t="s">
        <v>297</v>
      </c>
      <c r="CZ14" s="120"/>
      <c r="DA14" s="120" t="s">
        <v>298</v>
      </c>
      <c r="DB14" s="123"/>
      <c r="DC14" s="836" t="s">
        <v>299</v>
      </c>
      <c r="DD14" s="123"/>
      <c r="DE14" s="836" t="s">
        <v>932</v>
      </c>
      <c r="DF14" s="120"/>
      <c r="DG14" s="1046" t="s">
        <v>1285</v>
      </c>
      <c r="DH14" s="116"/>
      <c r="DI14" s="1046" t="s">
        <v>997</v>
      </c>
      <c r="DJ14" s="132"/>
      <c r="DK14" s="499"/>
      <c r="DL14" s="500"/>
      <c r="DM14" s="500"/>
      <c r="DN14" s="142"/>
    </row>
    <row r="15" spans="1:126" s="57" customFormat="1" ht="15">
      <c r="A15" s="113" t="s">
        <v>0</v>
      </c>
      <c r="B15" s="114"/>
      <c r="C15" s="114"/>
      <c r="D15" s="114"/>
      <c r="E15" s="133"/>
      <c r="F15" s="114"/>
      <c r="G15" s="133"/>
      <c r="H15" s="114"/>
      <c r="I15" s="115"/>
      <c r="J15" s="114"/>
      <c r="K15" s="115"/>
      <c r="L15" s="114"/>
      <c r="M15" s="133"/>
      <c r="N15" s="114"/>
      <c r="O15" s="133"/>
      <c r="P15" s="115"/>
      <c r="Q15" s="133"/>
      <c r="R15" s="115"/>
      <c r="S15" s="133"/>
      <c r="T15" s="115"/>
      <c r="U15" s="133"/>
      <c r="V15" s="114"/>
      <c r="W15" s="133"/>
      <c r="X15" s="114"/>
      <c r="Y15" s="133"/>
      <c r="Z15" s="114"/>
      <c r="AA15" s="133"/>
      <c r="AB15" s="113"/>
      <c r="AC15" s="133"/>
      <c r="AD15" s="114"/>
      <c r="AE15" s="133"/>
      <c r="AF15" s="114"/>
      <c r="AG15" s="133"/>
      <c r="AH15" s="114"/>
      <c r="AI15" s="133"/>
      <c r="AJ15" s="115"/>
      <c r="AK15" s="133"/>
      <c r="AL15" s="114"/>
      <c r="AM15" s="133"/>
      <c r="AN15" s="114"/>
      <c r="AO15" s="114"/>
      <c r="AP15" s="114"/>
      <c r="AQ15" s="114"/>
      <c r="AR15" s="114"/>
      <c r="AS15" s="133"/>
      <c r="AT15" s="114"/>
      <c r="AU15" s="133"/>
      <c r="AV15" s="114"/>
      <c r="AW15" s="133"/>
      <c r="AX15" s="114"/>
      <c r="AY15" s="133"/>
      <c r="AZ15" s="114"/>
      <c r="BA15" s="133"/>
      <c r="BB15" s="114"/>
      <c r="BC15" s="133"/>
      <c r="BD15" s="114"/>
      <c r="BE15" s="133"/>
      <c r="BF15" s="115"/>
      <c r="BG15" s="133"/>
      <c r="BH15" s="115"/>
      <c r="BI15" s="133"/>
      <c r="BJ15" s="114"/>
      <c r="BK15" s="133"/>
      <c r="BL15" s="115"/>
      <c r="BM15" s="133"/>
      <c r="BN15" s="115"/>
      <c r="BO15" s="133"/>
      <c r="BP15" s="114"/>
      <c r="BQ15" s="133"/>
      <c r="BR15" s="114"/>
      <c r="BS15" s="133"/>
      <c r="BT15" s="114"/>
      <c r="BU15" s="133"/>
      <c r="BV15" s="115"/>
      <c r="BW15" s="133"/>
      <c r="BX15" s="114"/>
      <c r="BY15" s="133"/>
      <c r="BZ15" s="114"/>
      <c r="CA15" s="133"/>
      <c r="CB15" s="114"/>
      <c r="CC15" s="133"/>
      <c r="CD15" s="115"/>
      <c r="CE15" s="133"/>
      <c r="CF15" s="114"/>
      <c r="CG15" s="134" t="s">
        <v>22</v>
      </c>
      <c r="CH15" s="114"/>
      <c r="CI15" s="133"/>
      <c r="CJ15" s="114"/>
      <c r="CK15" s="133"/>
      <c r="CL15" s="114"/>
      <c r="CM15" s="133"/>
      <c r="CN15" s="115"/>
      <c r="CO15" s="133"/>
      <c r="CP15" s="114"/>
      <c r="CQ15" s="133"/>
      <c r="CR15" s="115"/>
      <c r="CS15" s="133"/>
      <c r="CT15" s="114"/>
      <c r="CU15" s="133"/>
      <c r="CV15" s="116"/>
      <c r="CW15" s="135"/>
      <c r="CX15" s="117"/>
      <c r="CY15" s="135"/>
      <c r="CZ15" s="116"/>
      <c r="DA15" s="135"/>
      <c r="DB15" s="116"/>
      <c r="DC15" s="135"/>
      <c r="DD15" s="117"/>
      <c r="DE15" s="135"/>
      <c r="DF15" s="116"/>
      <c r="DG15" s="135"/>
      <c r="DH15" s="116"/>
      <c r="DI15" s="135"/>
      <c r="DJ15" s="117"/>
      <c r="DK15" s="142"/>
      <c r="DL15" s="142"/>
      <c r="DM15" s="142"/>
      <c r="DN15" s="142"/>
    </row>
    <row r="16" spans="1:126" s="57" customFormat="1" ht="14.25" customHeight="1">
      <c r="A16" s="136" t="s">
        <v>544</v>
      </c>
      <c r="B16" s="137" t="s">
        <v>22</v>
      </c>
      <c r="C16" s="494">
        <v>0</v>
      </c>
      <c r="D16" s="502"/>
      <c r="E16" s="494">
        <v>0</v>
      </c>
      <c r="F16" s="517"/>
      <c r="G16" s="494">
        <v>0</v>
      </c>
      <c r="H16" s="517"/>
      <c r="I16" s="494">
        <v>0</v>
      </c>
      <c r="J16" s="517"/>
      <c r="K16" s="494">
        <v>0</v>
      </c>
      <c r="L16" s="517"/>
      <c r="M16" s="494">
        <v>0</v>
      </c>
      <c r="N16" s="517"/>
      <c r="O16" s="494">
        <v>0</v>
      </c>
      <c r="P16" s="517"/>
      <c r="Q16" s="494">
        <v>0</v>
      </c>
      <c r="R16" s="517"/>
      <c r="S16" s="494">
        <v>0</v>
      </c>
      <c r="T16" s="517"/>
      <c r="U16" s="494">
        <v>0</v>
      </c>
      <c r="V16" s="517"/>
      <c r="W16" s="494">
        <v>0</v>
      </c>
      <c r="X16" s="517"/>
      <c r="Y16" s="494">
        <v>0</v>
      </c>
      <c r="Z16" s="517"/>
      <c r="AA16" s="494">
        <v>0</v>
      </c>
      <c r="AB16" s="517"/>
      <c r="AC16" s="494">
        <v>0</v>
      </c>
      <c r="AD16" s="517"/>
      <c r="AE16" s="494">
        <v>0</v>
      </c>
      <c r="AF16" s="517"/>
      <c r="AG16" s="494">
        <v>0</v>
      </c>
      <c r="AH16" s="517"/>
      <c r="AI16" s="494">
        <v>0</v>
      </c>
      <c r="AJ16" s="517"/>
      <c r="AK16" s="494">
        <v>0</v>
      </c>
      <c r="AL16" s="517"/>
      <c r="AM16" s="494">
        <v>0</v>
      </c>
      <c r="AN16" s="517"/>
      <c r="AO16" s="494">
        <v>0</v>
      </c>
      <c r="AP16" s="517"/>
      <c r="AQ16" s="494">
        <v>0</v>
      </c>
      <c r="AR16" s="517"/>
      <c r="AS16" s="494">
        <v>0</v>
      </c>
      <c r="AT16" s="517"/>
      <c r="AU16" s="494">
        <v>0</v>
      </c>
      <c r="AV16" s="517"/>
      <c r="AW16" s="494">
        <v>0</v>
      </c>
      <c r="AX16" s="517"/>
      <c r="AY16" s="494">
        <v>0</v>
      </c>
      <c r="AZ16" s="517"/>
      <c r="BA16" s="494">
        <v>0</v>
      </c>
      <c r="BB16" s="517"/>
      <c r="BC16" s="494">
        <v>0</v>
      </c>
      <c r="BD16" s="517"/>
      <c r="BE16" s="494">
        <v>0</v>
      </c>
      <c r="BF16" s="494"/>
      <c r="BG16" s="494">
        <v>0</v>
      </c>
      <c r="BH16" s="517"/>
      <c r="BI16" s="494">
        <v>0</v>
      </c>
      <c r="BJ16" s="517"/>
      <c r="BK16" s="494">
        <v>0</v>
      </c>
      <c r="BL16" s="517"/>
      <c r="BM16" s="494">
        <v>0</v>
      </c>
      <c r="BN16" s="517"/>
      <c r="BO16" s="494">
        <v>0</v>
      </c>
      <c r="BP16" s="517"/>
      <c r="BQ16" s="494">
        <v>0</v>
      </c>
      <c r="BR16" s="517"/>
      <c r="BS16" s="494">
        <v>0</v>
      </c>
      <c r="BT16" s="517"/>
      <c r="BU16" s="494">
        <v>0</v>
      </c>
      <c r="BV16" s="517"/>
      <c r="BW16" s="494">
        <v>0</v>
      </c>
      <c r="BX16" s="517"/>
      <c r="BY16" s="494">
        <v>0</v>
      </c>
      <c r="BZ16" s="517"/>
      <c r="CA16" s="494">
        <v>0</v>
      </c>
      <c r="CB16" s="517"/>
      <c r="CC16" s="494">
        <v>0</v>
      </c>
      <c r="CD16" s="517"/>
      <c r="CE16" s="494">
        <v>0</v>
      </c>
      <c r="CF16" s="517"/>
      <c r="CG16" s="494">
        <v>3334700</v>
      </c>
      <c r="CH16" s="517"/>
      <c r="CI16" s="494">
        <v>0</v>
      </c>
      <c r="CJ16" s="137" t="s">
        <v>22</v>
      </c>
      <c r="CK16" s="494">
        <v>0</v>
      </c>
      <c r="CL16" s="517"/>
      <c r="CM16" s="494">
        <v>0</v>
      </c>
      <c r="CN16" s="494"/>
      <c r="CO16" s="494">
        <v>0</v>
      </c>
      <c r="CP16" s="517"/>
      <c r="CQ16" s="494">
        <v>0</v>
      </c>
      <c r="CR16" s="517"/>
      <c r="CS16" s="494">
        <v>0</v>
      </c>
      <c r="CT16" s="517"/>
      <c r="CU16" s="494">
        <v>0</v>
      </c>
      <c r="CV16" s="518"/>
      <c r="CW16" s="494">
        <v>0</v>
      </c>
      <c r="CX16" s="547"/>
      <c r="CY16" s="494">
        <v>0</v>
      </c>
      <c r="CZ16" s="517"/>
      <c r="DA16" s="494">
        <v>0</v>
      </c>
      <c r="DB16" s="517"/>
      <c r="DC16" s="494">
        <v>0</v>
      </c>
      <c r="DD16" s="527"/>
      <c r="DE16" s="494">
        <v>0</v>
      </c>
      <c r="DF16" s="517"/>
      <c r="DG16" s="517">
        <f>ROUND(SUM(C16:DE16),1)</f>
        <v>3334700</v>
      </c>
      <c r="DH16" s="517"/>
      <c r="DI16" s="517">
        <v>3296950</v>
      </c>
      <c r="DJ16" s="510"/>
      <c r="DK16" s="510"/>
      <c r="DL16" s="510"/>
      <c r="DM16" s="510"/>
      <c r="DN16" s="510"/>
      <c r="DO16" s="511"/>
      <c r="DP16" s="511"/>
      <c r="DQ16" s="511"/>
      <c r="DR16" s="511"/>
      <c r="DS16" s="511"/>
      <c r="DT16" s="511"/>
      <c r="DU16" s="511"/>
      <c r="DV16" s="511"/>
    </row>
    <row r="17" spans="1:118" s="57" customFormat="1" ht="13.5" customHeight="1">
      <c r="A17" s="136" t="s">
        <v>301</v>
      </c>
      <c r="B17" s="137" t="s">
        <v>22</v>
      </c>
      <c r="C17" s="470">
        <v>0</v>
      </c>
      <c r="D17" s="141"/>
      <c r="E17" s="470">
        <v>0</v>
      </c>
      <c r="F17" s="152"/>
      <c r="G17" s="470">
        <v>0</v>
      </c>
      <c r="H17" s="141" t="s">
        <v>22</v>
      </c>
      <c r="I17" s="470">
        <v>0</v>
      </c>
      <c r="J17" s="141" t="s">
        <v>22</v>
      </c>
      <c r="K17" s="470">
        <v>0</v>
      </c>
      <c r="L17" s="141" t="s">
        <v>22</v>
      </c>
      <c r="M17" s="470">
        <v>0</v>
      </c>
      <c r="N17" s="141"/>
      <c r="O17" s="470">
        <v>0</v>
      </c>
      <c r="P17" s="152"/>
      <c r="Q17" s="470">
        <v>0</v>
      </c>
      <c r="R17" s="152"/>
      <c r="S17" s="470">
        <v>0</v>
      </c>
      <c r="T17" s="152"/>
      <c r="U17" s="470">
        <v>0</v>
      </c>
      <c r="V17" s="141" t="s">
        <v>22</v>
      </c>
      <c r="W17" s="470">
        <v>0</v>
      </c>
      <c r="X17" s="141" t="s">
        <v>22</v>
      </c>
      <c r="Y17" s="470">
        <v>0</v>
      </c>
      <c r="Z17" s="141" t="s">
        <v>22</v>
      </c>
      <c r="AA17" s="470">
        <v>104993</v>
      </c>
      <c r="AB17" s="141" t="s">
        <v>22</v>
      </c>
      <c r="AC17" s="470">
        <v>0</v>
      </c>
      <c r="AD17" s="141" t="s">
        <v>22</v>
      </c>
      <c r="AE17" s="470">
        <v>0</v>
      </c>
      <c r="AF17" s="141" t="s">
        <v>22</v>
      </c>
      <c r="AG17" s="470">
        <v>0</v>
      </c>
      <c r="AH17" s="141" t="s">
        <v>22</v>
      </c>
      <c r="AI17" s="470">
        <v>0</v>
      </c>
      <c r="AJ17" s="503" t="s">
        <v>22</v>
      </c>
      <c r="AK17" s="470">
        <v>0</v>
      </c>
      <c r="AL17" s="141" t="s">
        <v>22</v>
      </c>
      <c r="AM17" s="470">
        <v>0</v>
      </c>
      <c r="AN17" s="470"/>
      <c r="AO17" s="470">
        <v>928379</v>
      </c>
      <c r="AP17" s="84"/>
      <c r="AQ17" s="470">
        <v>0</v>
      </c>
      <c r="AR17" s="141" t="s">
        <v>22</v>
      </c>
      <c r="AS17" s="470">
        <v>0</v>
      </c>
      <c r="AT17" s="141" t="s">
        <v>22</v>
      </c>
      <c r="AU17" s="470">
        <v>0</v>
      </c>
      <c r="AV17" s="141" t="s">
        <v>22</v>
      </c>
      <c r="AW17" s="470">
        <v>0</v>
      </c>
      <c r="AX17" s="141" t="s">
        <v>22</v>
      </c>
      <c r="AY17" s="470">
        <v>0</v>
      </c>
      <c r="AZ17" s="141" t="s">
        <v>22</v>
      </c>
      <c r="BA17" s="470">
        <v>0</v>
      </c>
      <c r="BB17" s="141" t="s">
        <v>22</v>
      </c>
      <c r="BC17" s="470">
        <v>0</v>
      </c>
      <c r="BD17" s="141" t="s">
        <v>22</v>
      </c>
      <c r="BE17" s="470">
        <v>874211</v>
      </c>
      <c r="BF17" s="470"/>
      <c r="BG17" s="470">
        <v>11</v>
      </c>
      <c r="BH17" s="141"/>
      <c r="BI17" s="470">
        <v>0</v>
      </c>
      <c r="BJ17" s="141" t="s">
        <v>22</v>
      </c>
      <c r="BK17" s="470">
        <v>0</v>
      </c>
      <c r="BL17" s="504"/>
      <c r="BM17" s="470">
        <v>120158</v>
      </c>
      <c r="BN17" s="152"/>
      <c r="BO17" s="470">
        <v>0</v>
      </c>
      <c r="BP17" s="141" t="s">
        <v>22</v>
      </c>
      <c r="BQ17" s="470">
        <v>0</v>
      </c>
      <c r="BR17" s="141" t="s">
        <v>22</v>
      </c>
      <c r="BS17" s="470">
        <v>0</v>
      </c>
      <c r="BT17" s="141" t="s">
        <v>22</v>
      </c>
      <c r="BU17" s="470">
        <v>0</v>
      </c>
      <c r="BV17" s="152"/>
      <c r="BW17" s="470">
        <v>0</v>
      </c>
      <c r="BX17" s="141" t="s">
        <v>22</v>
      </c>
      <c r="BY17" s="470">
        <v>0</v>
      </c>
      <c r="BZ17" s="141" t="s">
        <v>22</v>
      </c>
      <c r="CA17" s="470">
        <v>0</v>
      </c>
      <c r="CB17" s="141" t="s">
        <v>22</v>
      </c>
      <c r="CC17" s="470">
        <v>0</v>
      </c>
      <c r="CD17" s="503"/>
      <c r="CE17" s="470">
        <v>0</v>
      </c>
      <c r="CF17" s="141" t="s">
        <v>22</v>
      </c>
      <c r="CG17" s="470">
        <v>0</v>
      </c>
      <c r="CH17" s="141" t="s">
        <v>22</v>
      </c>
      <c r="CI17" s="470">
        <v>0</v>
      </c>
      <c r="CJ17" s="137" t="s">
        <v>22</v>
      </c>
      <c r="CK17" s="470">
        <v>0</v>
      </c>
      <c r="CL17" s="152"/>
      <c r="CM17" s="470">
        <v>0</v>
      </c>
      <c r="CN17" s="470"/>
      <c r="CO17" s="470">
        <v>0</v>
      </c>
      <c r="CP17" s="152"/>
      <c r="CQ17" s="470">
        <v>0</v>
      </c>
      <c r="CR17" s="152"/>
      <c r="CS17" s="470">
        <v>0</v>
      </c>
      <c r="CT17" s="152"/>
      <c r="CU17" s="470">
        <v>0</v>
      </c>
      <c r="CV17" s="152"/>
      <c r="CW17" s="470">
        <v>0</v>
      </c>
      <c r="CX17" s="503"/>
      <c r="CY17" s="470">
        <v>0</v>
      </c>
      <c r="CZ17" s="152" t="s">
        <v>22</v>
      </c>
      <c r="DA17" s="470">
        <v>0</v>
      </c>
      <c r="DB17" s="152"/>
      <c r="DC17" s="470">
        <v>0</v>
      </c>
      <c r="DD17" s="152"/>
      <c r="DE17" s="470">
        <v>0</v>
      </c>
      <c r="DF17" s="152"/>
      <c r="DG17" s="141">
        <f>ROUND(SUM(C17:DE17),1)</f>
        <v>2027752</v>
      </c>
      <c r="DH17" s="152"/>
      <c r="DI17" s="141">
        <v>2040785</v>
      </c>
      <c r="DJ17" s="145"/>
      <c r="DK17" s="142"/>
      <c r="DL17" s="142"/>
      <c r="DM17" s="142"/>
      <c r="DN17" s="142"/>
    </row>
    <row r="18" spans="1:118" s="57" customFormat="1" ht="13.5" customHeight="1">
      <c r="A18" s="114" t="s">
        <v>1219</v>
      </c>
      <c r="B18" s="137" t="s">
        <v>22</v>
      </c>
      <c r="C18" s="470">
        <v>0</v>
      </c>
      <c r="D18" s="470"/>
      <c r="E18" s="470">
        <v>0</v>
      </c>
      <c r="F18" s="152"/>
      <c r="G18" s="470">
        <v>0</v>
      </c>
      <c r="H18" s="470"/>
      <c r="I18" s="470">
        <v>0</v>
      </c>
      <c r="J18" s="470"/>
      <c r="K18" s="470">
        <v>0</v>
      </c>
      <c r="L18" s="470"/>
      <c r="M18" s="470">
        <v>0</v>
      </c>
      <c r="N18" s="470"/>
      <c r="O18" s="470">
        <v>0</v>
      </c>
      <c r="P18" s="152"/>
      <c r="Q18" s="470">
        <v>0</v>
      </c>
      <c r="R18" s="152"/>
      <c r="S18" s="470">
        <v>0</v>
      </c>
      <c r="T18" s="152"/>
      <c r="U18" s="470">
        <v>0</v>
      </c>
      <c r="V18" s="470"/>
      <c r="W18" s="470">
        <v>0</v>
      </c>
      <c r="X18" s="470" t="s">
        <v>302</v>
      </c>
      <c r="Y18" s="470">
        <v>0</v>
      </c>
      <c r="Z18" s="470" t="s">
        <v>22</v>
      </c>
      <c r="AA18" s="470">
        <v>367007</v>
      </c>
      <c r="AB18" s="41"/>
      <c r="AC18" s="470">
        <v>0</v>
      </c>
      <c r="AD18" s="470" t="s">
        <v>302</v>
      </c>
      <c r="AE18" s="470">
        <v>0</v>
      </c>
      <c r="AF18" s="470"/>
      <c r="AG18" s="470">
        <v>0</v>
      </c>
      <c r="AH18" s="470"/>
      <c r="AI18" s="470">
        <v>0</v>
      </c>
      <c r="AJ18" s="503" t="s">
        <v>22</v>
      </c>
      <c r="AK18" s="470">
        <v>0</v>
      </c>
      <c r="AL18" s="470"/>
      <c r="AM18" s="470">
        <v>0</v>
      </c>
      <c r="AN18" s="470"/>
      <c r="AO18" s="470">
        <v>0</v>
      </c>
      <c r="AP18" s="84"/>
      <c r="AQ18" s="470">
        <v>0</v>
      </c>
      <c r="AR18" s="470"/>
      <c r="AS18" s="470">
        <v>0</v>
      </c>
      <c r="AT18" s="470"/>
      <c r="AU18" s="470">
        <v>0</v>
      </c>
      <c r="AV18" s="470"/>
      <c r="AW18" s="470">
        <v>0</v>
      </c>
      <c r="AX18" s="470"/>
      <c r="AY18" s="470">
        <v>0</v>
      </c>
      <c r="AZ18" s="470"/>
      <c r="BA18" s="470">
        <v>0</v>
      </c>
      <c r="BB18" s="470"/>
      <c r="BC18" s="470">
        <v>0</v>
      </c>
      <c r="BD18" s="470"/>
      <c r="BE18" s="470">
        <v>1229949</v>
      </c>
      <c r="BF18" s="470"/>
      <c r="BG18" s="470">
        <v>0</v>
      </c>
      <c r="BH18" s="470"/>
      <c r="BI18" s="470">
        <v>0</v>
      </c>
      <c r="BJ18" s="470"/>
      <c r="BK18" s="470">
        <v>0</v>
      </c>
      <c r="BL18" s="503"/>
      <c r="BM18" s="470">
        <v>0</v>
      </c>
      <c r="BN18" s="503"/>
      <c r="BO18" s="470">
        <v>0</v>
      </c>
      <c r="BP18" s="470"/>
      <c r="BQ18" s="470">
        <v>0</v>
      </c>
      <c r="BR18" s="470"/>
      <c r="BS18" s="470">
        <v>0</v>
      </c>
      <c r="BT18" s="470"/>
      <c r="BU18" s="470">
        <v>0</v>
      </c>
      <c r="BV18" s="152"/>
      <c r="BW18" s="470">
        <v>0</v>
      </c>
      <c r="BX18" s="470"/>
      <c r="BY18" s="470">
        <v>0</v>
      </c>
      <c r="BZ18" s="470"/>
      <c r="CA18" s="470">
        <v>0</v>
      </c>
      <c r="CB18" s="470"/>
      <c r="CC18" s="470">
        <v>0</v>
      </c>
      <c r="CD18" s="503"/>
      <c r="CE18" s="470">
        <v>0</v>
      </c>
      <c r="CF18" s="470" t="s">
        <v>22</v>
      </c>
      <c r="CG18" s="470">
        <v>0</v>
      </c>
      <c r="CH18" s="470" t="s">
        <v>302</v>
      </c>
      <c r="CI18" s="470">
        <v>0</v>
      </c>
      <c r="CJ18" s="137" t="s">
        <v>22</v>
      </c>
      <c r="CK18" s="470">
        <v>0</v>
      </c>
      <c r="CL18" s="152"/>
      <c r="CM18" s="470">
        <v>0</v>
      </c>
      <c r="CN18" s="470"/>
      <c r="CO18" s="470">
        <v>0</v>
      </c>
      <c r="CP18" s="152"/>
      <c r="CQ18" s="470">
        <v>0</v>
      </c>
      <c r="CR18" s="152"/>
      <c r="CS18" s="470">
        <v>0</v>
      </c>
      <c r="CT18" s="152"/>
      <c r="CU18" s="470">
        <v>0</v>
      </c>
      <c r="CV18" s="152"/>
      <c r="CW18" s="470">
        <v>0</v>
      </c>
      <c r="CX18" s="503"/>
      <c r="CY18" s="470">
        <v>0</v>
      </c>
      <c r="CZ18" s="152" t="s">
        <v>22</v>
      </c>
      <c r="DA18" s="470">
        <v>0</v>
      </c>
      <c r="DB18" s="152"/>
      <c r="DC18" s="470">
        <v>0</v>
      </c>
      <c r="DD18" s="152"/>
      <c r="DE18" s="470">
        <v>0</v>
      </c>
      <c r="DF18" s="152"/>
      <c r="DG18" s="141">
        <f t="shared" ref="DG18:DG21" si="0">ROUND(SUM(C18:DE18),1)</f>
        <v>1596956</v>
      </c>
      <c r="DH18" s="152"/>
      <c r="DI18" s="141">
        <v>1584570</v>
      </c>
      <c r="DJ18" s="147"/>
      <c r="DK18" s="142"/>
      <c r="DL18" s="142"/>
      <c r="DM18" s="142"/>
      <c r="DN18" s="142"/>
    </row>
    <row r="19" spans="1:118" s="57" customFormat="1" ht="13.5" customHeight="1">
      <c r="A19" s="114" t="s">
        <v>1220</v>
      </c>
      <c r="B19" s="137" t="s">
        <v>22</v>
      </c>
      <c r="C19" s="470">
        <v>0</v>
      </c>
      <c r="D19" s="470"/>
      <c r="E19" s="470">
        <v>0</v>
      </c>
      <c r="F19" s="152"/>
      <c r="G19" s="470">
        <v>0</v>
      </c>
      <c r="H19" s="470"/>
      <c r="I19" s="470">
        <v>0</v>
      </c>
      <c r="J19" s="470"/>
      <c r="K19" s="470">
        <v>0</v>
      </c>
      <c r="L19" s="470"/>
      <c r="M19" s="470">
        <v>0</v>
      </c>
      <c r="N19" s="470"/>
      <c r="O19" s="470">
        <v>0</v>
      </c>
      <c r="P19" s="152"/>
      <c r="Q19" s="470">
        <v>0</v>
      </c>
      <c r="R19" s="152"/>
      <c r="S19" s="470">
        <v>0</v>
      </c>
      <c r="T19" s="152"/>
      <c r="U19" s="470">
        <v>0</v>
      </c>
      <c r="V19" s="470"/>
      <c r="W19" s="470">
        <v>0</v>
      </c>
      <c r="X19" s="470" t="s">
        <v>302</v>
      </c>
      <c r="Y19" s="470">
        <v>0</v>
      </c>
      <c r="Z19" s="470"/>
      <c r="AA19" s="470">
        <v>0</v>
      </c>
      <c r="AB19" s="41"/>
      <c r="AC19" s="470">
        <v>0</v>
      </c>
      <c r="AD19" s="470" t="s">
        <v>302</v>
      </c>
      <c r="AE19" s="470">
        <v>0</v>
      </c>
      <c r="AF19" s="470"/>
      <c r="AG19" s="470">
        <v>0</v>
      </c>
      <c r="AH19" s="470"/>
      <c r="AI19" s="470">
        <v>0</v>
      </c>
      <c r="AJ19" s="503"/>
      <c r="AK19" s="470">
        <v>0</v>
      </c>
      <c r="AL19" s="470"/>
      <c r="AM19" s="470">
        <v>0</v>
      </c>
      <c r="AN19" s="470"/>
      <c r="AO19" s="470">
        <v>0</v>
      </c>
      <c r="AP19" s="84"/>
      <c r="AQ19" s="470">
        <v>0</v>
      </c>
      <c r="AR19" s="470"/>
      <c r="AS19" s="470">
        <v>0</v>
      </c>
      <c r="AT19" s="470"/>
      <c r="AU19" s="470">
        <v>0</v>
      </c>
      <c r="AV19" s="470"/>
      <c r="AW19" s="470">
        <v>0</v>
      </c>
      <c r="AX19" s="470"/>
      <c r="AY19" s="470">
        <v>0</v>
      </c>
      <c r="AZ19" s="470"/>
      <c r="BA19" s="470">
        <v>0</v>
      </c>
      <c r="BB19" s="470"/>
      <c r="BC19" s="470">
        <v>0</v>
      </c>
      <c r="BD19" s="470"/>
      <c r="BE19" s="470">
        <v>0</v>
      </c>
      <c r="BF19" s="470"/>
      <c r="BG19" s="470">
        <v>0</v>
      </c>
      <c r="BH19" s="470"/>
      <c r="BI19" s="470">
        <v>0</v>
      </c>
      <c r="BJ19" s="470"/>
      <c r="BK19" s="470">
        <v>0</v>
      </c>
      <c r="BL19" s="503"/>
      <c r="BM19" s="470">
        <v>1306235</v>
      </c>
      <c r="BN19" s="503"/>
      <c r="BO19" s="470">
        <v>0</v>
      </c>
      <c r="BP19" s="470"/>
      <c r="BQ19" s="470">
        <v>0</v>
      </c>
      <c r="BR19" s="470"/>
      <c r="BS19" s="470">
        <v>0</v>
      </c>
      <c r="BT19" s="470"/>
      <c r="BU19" s="470">
        <v>0</v>
      </c>
      <c r="BV19" s="152"/>
      <c r="BW19" s="470">
        <v>0</v>
      </c>
      <c r="BX19" s="470"/>
      <c r="BY19" s="470">
        <v>0</v>
      </c>
      <c r="BZ19" s="470"/>
      <c r="CA19" s="470">
        <v>0</v>
      </c>
      <c r="CB19" s="470"/>
      <c r="CC19" s="470">
        <v>0</v>
      </c>
      <c r="CD19" s="503"/>
      <c r="CE19" s="470">
        <v>0</v>
      </c>
      <c r="CF19" s="470"/>
      <c r="CG19" s="470">
        <v>0</v>
      </c>
      <c r="CH19" s="470" t="s">
        <v>302</v>
      </c>
      <c r="CI19" s="470">
        <v>0</v>
      </c>
      <c r="CJ19" s="137" t="s">
        <v>22</v>
      </c>
      <c r="CK19" s="470">
        <v>0</v>
      </c>
      <c r="CL19" s="152"/>
      <c r="CM19" s="470">
        <v>0</v>
      </c>
      <c r="CN19" s="470"/>
      <c r="CO19" s="470">
        <v>0</v>
      </c>
      <c r="CP19" s="152"/>
      <c r="CQ19" s="470">
        <v>0</v>
      </c>
      <c r="CR19" s="152"/>
      <c r="CS19" s="470">
        <v>0</v>
      </c>
      <c r="CT19" s="152"/>
      <c r="CU19" s="470">
        <v>0</v>
      </c>
      <c r="CV19" s="152"/>
      <c r="CW19" s="470">
        <v>0</v>
      </c>
      <c r="CX19" s="503"/>
      <c r="CY19" s="470">
        <v>0</v>
      </c>
      <c r="CZ19" s="141" t="s">
        <v>22</v>
      </c>
      <c r="DA19" s="470">
        <v>0</v>
      </c>
      <c r="DB19" s="152"/>
      <c r="DC19" s="470">
        <v>0</v>
      </c>
      <c r="DD19" s="152"/>
      <c r="DE19" s="470">
        <v>0</v>
      </c>
      <c r="DF19" s="152"/>
      <c r="DG19" s="141">
        <f t="shared" si="0"/>
        <v>1306235</v>
      </c>
      <c r="DH19" s="152"/>
      <c r="DI19" s="141">
        <v>1271303</v>
      </c>
      <c r="DJ19" s="147"/>
      <c r="DK19" s="142"/>
      <c r="DL19" s="142"/>
      <c r="DM19" s="142"/>
      <c r="DN19" s="142"/>
    </row>
    <row r="20" spans="1:118" s="57" customFormat="1" ht="13.5" customHeight="1">
      <c r="A20" s="114" t="s">
        <v>543</v>
      </c>
      <c r="B20" s="137" t="s">
        <v>22</v>
      </c>
      <c r="C20" s="470">
        <v>11</v>
      </c>
      <c r="D20" s="470"/>
      <c r="E20" s="470">
        <v>0</v>
      </c>
      <c r="F20" s="152"/>
      <c r="G20" s="470">
        <v>4</v>
      </c>
      <c r="H20" s="470"/>
      <c r="I20" s="470">
        <v>321377</v>
      </c>
      <c r="J20" s="470"/>
      <c r="K20" s="470">
        <v>115</v>
      </c>
      <c r="L20" s="470"/>
      <c r="M20" s="470">
        <v>131771</v>
      </c>
      <c r="N20" s="470" t="s">
        <v>22</v>
      </c>
      <c r="O20" s="470">
        <v>42932</v>
      </c>
      <c r="P20" s="470"/>
      <c r="Q20" s="470">
        <v>7251</v>
      </c>
      <c r="R20" s="470"/>
      <c r="S20" s="470">
        <v>8</v>
      </c>
      <c r="T20" s="470"/>
      <c r="U20" s="470">
        <v>26568</v>
      </c>
      <c r="V20" s="470"/>
      <c r="W20" s="470">
        <v>44997</v>
      </c>
      <c r="X20" s="470"/>
      <c r="Y20" s="470">
        <v>69</v>
      </c>
      <c r="Z20" s="470" t="s">
        <v>22</v>
      </c>
      <c r="AA20" s="470">
        <v>138798</v>
      </c>
      <c r="AB20" s="41"/>
      <c r="AC20" s="470">
        <v>6300</v>
      </c>
      <c r="AD20" s="470"/>
      <c r="AE20" s="470">
        <v>0</v>
      </c>
      <c r="AF20" s="470"/>
      <c r="AG20" s="470">
        <v>90454</v>
      </c>
      <c r="AH20" s="470"/>
      <c r="AI20" s="470">
        <v>47417</v>
      </c>
      <c r="AJ20" s="485" t="s">
        <v>22</v>
      </c>
      <c r="AK20" s="470">
        <v>47</v>
      </c>
      <c r="AL20" s="470"/>
      <c r="AM20" s="470">
        <v>0</v>
      </c>
      <c r="AN20" s="470"/>
      <c r="AO20" s="470">
        <v>4726629</v>
      </c>
      <c r="AP20" s="482"/>
      <c r="AQ20" s="470">
        <v>16</v>
      </c>
      <c r="AR20" s="470"/>
      <c r="AS20" s="470">
        <v>97229</v>
      </c>
      <c r="AT20" s="470"/>
      <c r="AU20" s="470">
        <v>34493</v>
      </c>
      <c r="AV20" s="470"/>
      <c r="AW20" s="470">
        <v>1204</v>
      </c>
      <c r="AX20" s="470"/>
      <c r="AY20" s="470">
        <v>8147</v>
      </c>
      <c r="AZ20" s="470"/>
      <c r="BA20" s="470">
        <v>1473</v>
      </c>
      <c r="BB20" s="470"/>
      <c r="BC20" s="470">
        <v>9018</v>
      </c>
      <c r="BD20" s="470"/>
      <c r="BE20" s="470">
        <v>16547</v>
      </c>
      <c r="BF20" s="470"/>
      <c r="BG20" s="470">
        <v>1430</v>
      </c>
      <c r="BH20" s="485"/>
      <c r="BI20" s="470">
        <v>82</v>
      </c>
      <c r="BJ20" s="470"/>
      <c r="BK20" s="470">
        <v>2232712</v>
      </c>
      <c r="BL20" s="504"/>
      <c r="BM20" s="470">
        <v>180772</v>
      </c>
      <c r="BN20" s="485"/>
      <c r="BO20" s="470">
        <v>0</v>
      </c>
      <c r="BP20" s="470"/>
      <c r="BQ20" s="470">
        <v>25228</v>
      </c>
      <c r="BR20" s="470"/>
      <c r="BS20" s="470">
        <v>261</v>
      </c>
      <c r="BT20" s="470"/>
      <c r="BU20" s="470">
        <v>38103</v>
      </c>
      <c r="BV20" s="470"/>
      <c r="BW20" s="470">
        <v>273</v>
      </c>
      <c r="BX20" s="470"/>
      <c r="BY20" s="470">
        <v>151000</v>
      </c>
      <c r="BZ20" s="470"/>
      <c r="CA20" s="470">
        <v>2115</v>
      </c>
      <c r="CB20" s="470"/>
      <c r="CC20" s="470">
        <v>0</v>
      </c>
      <c r="CD20" s="485"/>
      <c r="CE20" s="470">
        <v>0</v>
      </c>
      <c r="CF20" s="470" t="s">
        <v>22</v>
      </c>
      <c r="CG20" s="470">
        <v>0</v>
      </c>
      <c r="CH20" s="470"/>
      <c r="CI20" s="470">
        <v>4384</v>
      </c>
      <c r="CJ20" s="137" t="s">
        <v>22</v>
      </c>
      <c r="CK20" s="470">
        <v>3471919</v>
      </c>
      <c r="CL20" s="152"/>
      <c r="CM20" s="470">
        <v>123541</v>
      </c>
      <c r="CN20" s="470"/>
      <c r="CO20" s="470">
        <v>322423</v>
      </c>
      <c r="CP20" s="152"/>
      <c r="CQ20" s="470">
        <v>4561140</v>
      </c>
      <c r="CR20" s="152"/>
      <c r="CS20" s="470">
        <v>41319</v>
      </c>
      <c r="CT20" s="152"/>
      <c r="CU20" s="470">
        <v>4842</v>
      </c>
      <c r="CV20" s="152"/>
      <c r="CW20" s="470">
        <v>11690</v>
      </c>
      <c r="CX20" s="503"/>
      <c r="CY20" s="470">
        <v>53</v>
      </c>
      <c r="CZ20" s="152" t="s">
        <v>22</v>
      </c>
      <c r="DA20" s="470">
        <v>73</v>
      </c>
      <c r="DB20" s="152"/>
      <c r="DC20" s="470">
        <v>0</v>
      </c>
      <c r="DD20" s="152"/>
      <c r="DE20" s="470">
        <v>0</v>
      </c>
      <c r="DF20" s="152"/>
      <c r="DG20" s="141">
        <f t="shared" si="0"/>
        <v>16926235</v>
      </c>
      <c r="DH20" s="152"/>
      <c r="DI20" s="141">
        <v>16381602</v>
      </c>
      <c r="DJ20" s="148"/>
      <c r="DK20" s="142"/>
      <c r="DL20" s="142"/>
      <c r="DM20" s="142"/>
      <c r="DN20" s="142"/>
    </row>
    <row r="21" spans="1:118" s="57" customFormat="1" ht="13.5" customHeight="1">
      <c r="A21" s="136" t="s">
        <v>305</v>
      </c>
      <c r="B21" s="137" t="s">
        <v>22</v>
      </c>
      <c r="C21" s="470">
        <v>0</v>
      </c>
      <c r="D21" s="470"/>
      <c r="E21" s="470">
        <v>0</v>
      </c>
      <c r="F21" s="470"/>
      <c r="G21" s="470">
        <v>0</v>
      </c>
      <c r="H21" s="470"/>
      <c r="I21" s="470">
        <v>0</v>
      </c>
      <c r="J21" s="470"/>
      <c r="K21" s="470">
        <v>0</v>
      </c>
      <c r="L21" s="470"/>
      <c r="M21" s="470">
        <v>0</v>
      </c>
      <c r="N21" s="470" t="s">
        <v>22</v>
      </c>
      <c r="O21" s="470">
        <v>0</v>
      </c>
      <c r="P21" s="152"/>
      <c r="Q21" s="470">
        <v>0</v>
      </c>
      <c r="R21" s="152"/>
      <c r="S21" s="470">
        <v>0</v>
      </c>
      <c r="T21" s="152"/>
      <c r="U21" s="470">
        <v>0</v>
      </c>
      <c r="V21" s="470"/>
      <c r="W21" s="470">
        <v>0</v>
      </c>
      <c r="X21" s="470"/>
      <c r="Y21" s="470">
        <v>0</v>
      </c>
      <c r="Z21" s="470" t="s">
        <v>22</v>
      </c>
      <c r="AA21" s="470">
        <v>0</v>
      </c>
      <c r="AB21" s="41"/>
      <c r="AC21" s="470">
        <v>0</v>
      </c>
      <c r="AD21" s="470"/>
      <c r="AE21" s="470">
        <v>0</v>
      </c>
      <c r="AF21" s="470"/>
      <c r="AG21" s="470">
        <v>0</v>
      </c>
      <c r="AH21" s="470"/>
      <c r="AI21" s="470">
        <v>0</v>
      </c>
      <c r="AJ21" s="503" t="s">
        <v>22</v>
      </c>
      <c r="AK21" s="470">
        <v>0</v>
      </c>
      <c r="AL21" s="470"/>
      <c r="AM21" s="470">
        <v>0</v>
      </c>
      <c r="AN21" s="470"/>
      <c r="AO21" s="470">
        <v>0</v>
      </c>
      <c r="AP21" s="85"/>
      <c r="AQ21" s="470">
        <v>0</v>
      </c>
      <c r="AR21" s="470"/>
      <c r="AS21" s="470">
        <v>0</v>
      </c>
      <c r="AT21" s="470"/>
      <c r="AU21" s="470">
        <v>0</v>
      </c>
      <c r="AV21" s="470"/>
      <c r="AW21" s="470">
        <v>0</v>
      </c>
      <c r="AX21" s="470"/>
      <c r="AY21" s="470">
        <v>0</v>
      </c>
      <c r="AZ21" s="470"/>
      <c r="BA21" s="470">
        <v>0</v>
      </c>
      <c r="BB21" s="470"/>
      <c r="BC21" s="470">
        <v>0</v>
      </c>
      <c r="BD21" s="470"/>
      <c r="BE21" s="470">
        <v>0</v>
      </c>
      <c r="BF21" s="470"/>
      <c r="BG21" s="470">
        <v>0</v>
      </c>
      <c r="BH21" s="503"/>
      <c r="BI21" s="470">
        <v>0</v>
      </c>
      <c r="BJ21" s="470"/>
      <c r="BK21" s="470">
        <v>72</v>
      </c>
      <c r="BL21" s="505"/>
      <c r="BM21" s="470">
        <v>0</v>
      </c>
      <c r="BN21" s="503"/>
      <c r="BO21" s="470">
        <v>0</v>
      </c>
      <c r="BP21" s="470"/>
      <c r="BQ21" s="470">
        <v>0</v>
      </c>
      <c r="BR21" s="470"/>
      <c r="BS21" s="470">
        <v>0</v>
      </c>
      <c r="BT21" s="470"/>
      <c r="BU21" s="470">
        <v>0</v>
      </c>
      <c r="BV21" s="503"/>
      <c r="BW21" s="470">
        <v>0</v>
      </c>
      <c r="BX21" s="470"/>
      <c r="BY21" s="470">
        <v>0</v>
      </c>
      <c r="BZ21" s="470"/>
      <c r="CA21" s="470">
        <v>0</v>
      </c>
      <c r="CB21" s="470"/>
      <c r="CC21" s="470">
        <v>0</v>
      </c>
      <c r="CD21" s="503"/>
      <c r="CE21" s="470">
        <v>0</v>
      </c>
      <c r="CF21" s="470" t="s">
        <v>22</v>
      </c>
      <c r="CG21" s="470">
        <v>0</v>
      </c>
      <c r="CH21" s="470"/>
      <c r="CI21" s="470">
        <v>0</v>
      </c>
      <c r="CJ21" s="137" t="s">
        <v>22</v>
      </c>
      <c r="CK21" s="470">
        <v>0</v>
      </c>
      <c r="CL21" s="152"/>
      <c r="CM21" s="470">
        <v>0</v>
      </c>
      <c r="CN21" s="470"/>
      <c r="CO21" s="470">
        <v>0</v>
      </c>
      <c r="CP21" s="152"/>
      <c r="CQ21" s="470">
        <v>0</v>
      </c>
      <c r="CR21" s="152"/>
      <c r="CS21" s="470">
        <v>0</v>
      </c>
      <c r="CT21" s="152"/>
      <c r="CU21" s="470">
        <v>0</v>
      </c>
      <c r="CV21" s="152"/>
      <c r="CW21" s="470">
        <v>0</v>
      </c>
      <c r="CX21" s="503"/>
      <c r="CY21" s="470">
        <v>0</v>
      </c>
      <c r="CZ21" s="152" t="s">
        <v>22</v>
      </c>
      <c r="DA21" s="470">
        <v>0</v>
      </c>
      <c r="DB21" s="152"/>
      <c r="DC21" s="470">
        <v>0</v>
      </c>
      <c r="DD21" s="152"/>
      <c r="DE21" s="470">
        <v>0</v>
      </c>
      <c r="DF21" s="152"/>
      <c r="DG21" s="141">
        <f t="shared" si="0"/>
        <v>72</v>
      </c>
      <c r="DH21" s="152"/>
      <c r="DI21" s="141">
        <v>0</v>
      </c>
      <c r="DJ21" s="147"/>
      <c r="DK21" s="142"/>
      <c r="DL21" s="142"/>
      <c r="DM21" s="142"/>
      <c r="DN21" s="142"/>
    </row>
    <row r="22" spans="1:118" s="57" customFormat="1" ht="15.75" customHeight="1">
      <c r="A22" s="112" t="s">
        <v>306</v>
      </c>
      <c r="B22" s="137" t="s">
        <v>22</v>
      </c>
      <c r="C22" s="469">
        <f>ROUND(SUM(C16:C21),1)</f>
        <v>11</v>
      </c>
      <c r="D22" s="41"/>
      <c r="E22" s="469">
        <f>ROUND(SUM(E16:E21),1)</f>
        <v>0</v>
      </c>
      <c r="F22" s="41"/>
      <c r="G22" s="469">
        <f>ROUND(SUM(G16:G21),1)</f>
        <v>4</v>
      </c>
      <c r="H22" s="41"/>
      <c r="I22" s="469">
        <f>ROUND(SUM(I16:I21),1)</f>
        <v>321377</v>
      </c>
      <c r="J22" s="41"/>
      <c r="K22" s="469">
        <f>ROUND(SUM(K16:K21),1)</f>
        <v>115</v>
      </c>
      <c r="L22" s="41"/>
      <c r="M22" s="469">
        <f>ROUND(SUM(M16:M21),1)</f>
        <v>131771</v>
      </c>
      <c r="N22" s="41" t="s">
        <v>22</v>
      </c>
      <c r="O22" s="469">
        <f>ROUND(SUM(O16:O21),1)</f>
        <v>42932</v>
      </c>
      <c r="P22" s="29"/>
      <c r="Q22" s="469">
        <f>ROUND(SUM(Q16:Q21),1)</f>
        <v>7251</v>
      </c>
      <c r="R22" s="29"/>
      <c r="S22" s="469">
        <f>ROUND(SUM(S16:S21),1)</f>
        <v>8</v>
      </c>
      <c r="T22" s="29"/>
      <c r="U22" s="469">
        <f>ROUND(SUM(U16:U21),1)</f>
        <v>26568</v>
      </c>
      <c r="V22" s="41"/>
      <c r="W22" s="469">
        <f>ROUND(SUM(W16:W21),1)</f>
        <v>44997</v>
      </c>
      <c r="X22" s="41"/>
      <c r="Y22" s="469">
        <f>ROUND(SUM(Y16:Y21),1)</f>
        <v>69</v>
      </c>
      <c r="Z22" s="41" t="s">
        <v>22</v>
      </c>
      <c r="AA22" s="469">
        <f>ROUND(SUM(AA16:AA21),1)</f>
        <v>610798</v>
      </c>
      <c r="AB22" s="41"/>
      <c r="AC22" s="469">
        <f>ROUND(SUM(AC16:AC21),1)</f>
        <v>6300</v>
      </c>
      <c r="AD22" s="41"/>
      <c r="AE22" s="469">
        <f>ROUND(SUM(AE16:AE21),1)</f>
        <v>0</v>
      </c>
      <c r="AF22" s="41"/>
      <c r="AG22" s="469">
        <f>ROUND(SUM(AG16:AG21),1)</f>
        <v>90454</v>
      </c>
      <c r="AH22" s="41"/>
      <c r="AI22" s="469">
        <f>ROUND(SUM(AI16:AI21),1)</f>
        <v>47417</v>
      </c>
      <c r="AJ22" s="29" t="s">
        <v>22</v>
      </c>
      <c r="AK22" s="469">
        <f>ROUND(SUM(AK16:AK21),1)</f>
        <v>47</v>
      </c>
      <c r="AL22" s="41"/>
      <c r="AM22" s="469">
        <f>ROUND(SUM(AM16:AM21),1)</f>
        <v>0</v>
      </c>
      <c r="AN22" s="470"/>
      <c r="AO22" s="469">
        <f>ROUND(SUM(AO16:AO21),1)</f>
        <v>5655008</v>
      </c>
      <c r="AP22" s="29"/>
      <c r="AQ22" s="469">
        <f>ROUND(SUM(AQ16:AQ21),1)</f>
        <v>16</v>
      </c>
      <c r="AR22" s="41"/>
      <c r="AS22" s="469">
        <f>ROUND(SUM(AS16:AS21),1)</f>
        <v>97229</v>
      </c>
      <c r="AT22" s="41"/>
      <c r="AU22" s="469">
        <f>ROUND(SUM(AU16:AU21),1)</f>
        <v>34493</v>
      </c>
      <c r="AV22" s="41"/>
      <c r="AW22" s="469">
        <f>ROUND(SUM(AW16:AW21),1)</f>
        <v>1204</v>
      </c>
      <c r="AX22" s="41"/>
      <c r="AY22" s="469">
        <f>ROUND(SUM(AY16:AY21),1)</f>
        <v>8147</v>
      </c>
      <c r="AZ22" s="41"/>
      <c r="BA22" s="469">
        <f>ROUND(SUM(BA16:BA21),1)</f>
        <v>1473</v>
      </c>
      <c r="BB22" s="41"/>
      <c r="BC22" s="469">
        <f>ROUND(SUM(BC16:BC21),1)</f>
        <v>9018</v>
      </c>
      <c r="BD22" s="41"/>
      <c r="BE22" s="469">
        <f>ROUND(SUM(BE16:BE21),1)</f>
        <v>2120707</v>
      </c>
      <c r="BF22" s="29"/>
      <c r="BG22" s="469">
        <f>ROUND(SUM(BG16:BG21),1)</f>
        <v>1441</v>
      </c>
      <c r="BH22" s="29"/>
      <c r="BI22" s="469">
        <f>ROUND(SUM(BI16:BI21),1)</f>
        <v>82</v>
      </c>
      <c r="BJ22" s="41"/>
      <c r="BK22" s="469">
        <f>ROUND(SUM(BK16:BK21),1)</f>
        <v>2232784</v>
      </c>
      <c r="BL22" s="29"/>
      <c r="BM22" s="469">
        <f>ROUND(SUM(BM16:BM21),1)</f>
        <v>1607165</v>
      </c>
      <c r="BN22" s="29"/>
      <c r="BO22" s="469">
        <f>ROUND(SUM(BO16:BO21),1)</f>
        <v>0</v>
      </c>
      <c r="BP22" s="41"/>
      <c r="BQ22" s="469">
        <f>ROUND(SUM(BQ16:BQ21),1)</f>
        <v>25228</v>
      </c>
      <c r="BR22" s="41"/>
      <c r="BS22" s="469">
        <f>ROUND(SUM(BS16:BS21),1)</f>
        <v>261</v>
      </c>
      <c r="BT22" s="41"/>
      <c r="BU22" s="469">
        <f>ROUND(SUM(BU16:BU21),1)</f>
        <v>38103</v>
      </c>
      <c r="BV22" s="29"/>
      <c r="BW22" s="469">
        <f>ROUND(SUM(BW16:BW21),1)</f>
        <v>273</v>
      </c>
      <c r="BX22" s="41"/>
      <c r="BY22" s="469">
        <f>ROUND(SUM(BY16:BY21),1)</f>
        <v>151000</v>
      </c>
      <c r="BZ22" s="41"/>
      <c r="CA22" s="469">
        <f>ROUND(SUM(CA16:CA21),1)</f>
        <v>2115</v>
      </c>
      <c r="CB22" s="41"/>
      <c r="CC22" s="469">
        <f>ROUND(SUM(CC16:CC21),1)</f>
        <v>0</v>
      </c>
      <c r="CD22" s="29"/>
      <c r="CE22" s="469">
        <f>ROUND(SUM(CE16:CE21),1)</f>
        <v>0</v>
      </c>
      <c r="CF22" s="41" t="s">
        <v>22</v>
      </c>
      <c r="CG22" s="469">
        <f>ROUND(SUM(CG16:CG21),1)</f>
        <v>3334700</v>
      </c>
      <c r="CH22" s="41"/>
      <c r="CI22" s="469">
        <f>ROUND(SUM(CI16:CI21),1)</f>
        <v>4384</v>
      </c>
      <c r="CJ22" s="137" t="s">
        <v>22</v>
      </c>
      <c r="CK22" s="469">
        <f>ROUND(SUM(CK16:CK21),1)</f>
        <v>3471919</v>
      </c>
      <c r="CL22" s="506"/>
      <c r="CM22" s="469">
        <f>ROUND(SUM(CM16:CM21),1)</f>
        <v>123541</v>
      </c>
      <c r="CN22" s="29"/>
      <c r="CO22" s="469">
        <f>ROUND(SUM(CO16:CO21),1)</f>
        <v>322423</v>
      </c>
      <c r="CP22" s="506"/>
      <c r="CQ22" s="469">
        <f>ROUND(SUM(CQ16:CQ21),1)</f>
        <v>4561140</v>
      </c>
      <c r="CR22" s="506"/>
      <c r="CS22" s="469">
        <f>ROUND(SUM(CS16:CS21),1)</f>
        <v>41319</v>
      </c>
      <c r="CT22" s="506"/>
      <c r="CU22" s="469">
        <f>ROUND(SUM(CU16:CU21),1)</f>
        <v>4842</v>
      </c>
      <c r="CV22" s="506"/>
      <c r="CW22" s="469">
        <f>ROUND(SUM(CW16:CW21),1)</f>
        <v>11690</v>
      </c>
      <c r="CX22" s="507"/>
      <c r="CY22" s="469">
        <f>ROUND(SUM(CY16:CY21),1)</f>
        <v>53</v>
      </c>
      <c r="CZ22" s="506" t="s">
        <v>22</v>
      </c>
      <c r="DA22" s="469">
        <f>ROUND(SUM(DA16:DA21),1)</f>
        <v>73</v>
      </c>
      <c r="DB22" s="506"/>
      <c r="DC22" s="469">
        <f>ROUND(SUM(DC16:DC21),1)</f>
        <v>0</v>
      </c>
      <c r="DD22" s="506"/>
      <c r="DE22" s="469">
        <f>ROUND(SUM(DE16:DE21),1)</f>
        <v>0</v>
      </c>
      <c r="DF22" s="506"/>
      <c r="DG22" s="469">
        <f>ROUND(SUM(DG16:DG21),1)</f>
        <v>25191950</v>
      </c>
      <c r="DH22" s="152"/>
      <c r="DI22" s="469">
        <f>ROUND(SUM(DI16:DI21),1)</f>
        <v>24575210</v>
      </c>
      <c r="DJ22" s="459"/>
      <c r="DK22" s="142"/>
      <c r="DL22" s="142"/>
      <c r="DM22" s="142"/>
      <c r="DN22" s="142"/>
    </row>
    <row r="23" spans="1:118" s="57" customFormat="1" ht="13" customHeight="1">
      <c r="A23" s="114"/>
      <c r="B23" s="114" t="s">
        <v>22</v>
      </c>
      <c r="C23" s="82"/>
      <c r="D23" s="470"/>
      <c r="E23" s="82"/>
      <c r="F23" s="470"/>
      <c r="G23" s="82"/>
      <c r="H23" s="470"/>
      <c r="I23" s="82"/>
      <c r="J23" s="470"/>
      <c r="K23" s="82"/>
      <c r="L23" s="470"/>
      <c r="M23" s="82"/>
      <c r="N23" s="470"/>
      <c r="O23" s="82"/>
      <c r="P23" s="485"/>
      <c r="Q23" s="82"/>
      <c r="R23" s="485"/>
      <c r="S23" s="82"/>
      <c r="T23" s="485"/>
      <c r="U23" s="82"/>
      <c r="V23" s="470"/>
      <c r="W23" s="82"/>
      <c r="X23" s="470"/>
      <c r="Y23" s="82"/>
      <c r="Z23" s="470"/>
      <c r="AA23" s="82"/>
      <c r="AB23" s="41"/>
      <c r="AC23" s="82"/>
      <c r="AD23" s="470"/>
      <c r="AE23" s="82"/>
      <c r="AF23" s="470"/>
      <c r="AG23" s="82"/>
      <c r="AH23" s="470"/>
      <c r="AI23" s="82"/>
      <c r="AJ23" s="485"/>
      <c r="AK23" s="82"/>
      <c r="AL23" s="470"/>
      <c r="AM23" s="82"/>
      <c r="AN23" s="470"/>
      <c r="AO23" s="82"/>
      <c r="AP23" s="485"/>
      <c r="AQ23" s="82"/>
      <c r="AR23" s="470"/>
      <c r="AS23" s="82"/>
      <c r="AT23" s="470"/>
      <c r="AU23" s="82"/>
      <c r="AV23" s="470"/>
      <c r="AW23" s="82"/>
      <c r="AX23" s="470"/>
      <c r="AY23" s="82"/>
      <c r="AZ23" s="470"/>
      <c r="BA23" s="82"/>
      <c r="BB23" s="470"/>
      <c r="BC23" s="82"/>
      <c r="BD23" s="470"/>
      <c r="BE23" s="82"/>
      <c r="BF23" s="485"/>
      <c r="BG23" s="82"/>
      <c r="BH23" s="485"/>
      <c r="BI23" s="82"/>
      <c r="BJ23" s="470"/>
      <c r="BK23" s="82"/>
      <c r="BL23" s="485"/>
      <c r="BM23" s="82"/>
      <c r="BN23" s="485"/>
      <c r="BO23" s="82"/>
      <c r="BP23" s="470"/>
      <c r="BQ23" s="82"/>
      <c r="BR23" s="470"/>
      <c r="BS23" s="82"/>
      <c r="BT23" s="470"/>
      <c r="BU23" s="82"/>
      <c r="BV23" s="485"/>
      <c r="BW23" s="82"/>
      <c r="BX23" s="470"/>
      <c r="BY23" s="82"/>
      <c r="BZ23" s="470"/>
      <c r="CA23" s="82"/>
      <c r="CB23" s="470"/>
      <c r="CC23" s="82"/>
      <c r="CD23" s="485"/>
      <c r="CE23" s="82"/>
      <c r="CF23" s="470"/>
      <c r="CG23" s="82"/>
      <c r="CH23" s="470"/>
      <c r="CI23" s="82"/>
      <c r="CJ23" s="137" t="s">
        <v>22</v>
      </c>
      <c r="CK23" s="82"/>
      <c r="CL23" s="152"/>
      <c r="CM23" s="82"/>
      <c r="CN23" s="485"/>
      <c r="CO23" s="82"/>
      <c r="CP23" s="152"/>
      <c r="CQ23" s="82"/>
      <c r="CR23" s="152"/>
      <c r="CS23" s="82"/>
      <c r="CT23" s="152"/>
      <c r="CU23" s="82"/>
      <c r="CV23" s="152"/>
      <c r="CW23" s="82"/>
      <c r="CX23" s="503"/>
      <c r="CY23" s="82"/>
      <c r="CZ23" s="152"/>
      <c r="DA23" s="82"/>
      <c r="DB23" s="152"/>
      <c r="DC23" s="82"/>
      <c r="DD23" s="152"/>
      <c r="DE23" s="82"/>
      <c r="DF23" s="152"/>
      <c r="DG23" s="151"/>
      <c r="DH23" s="152"/>
      <c r="DI23" s="151"/>
      <c r="DJ23" s="143"/>
      <c r="DK23" s="142"/>
      <c r="DL23" s="142"/>
      <c r="DM23" s="142"/>
      <c r="DN23" s="142"/>
    </row>
    <row r="24" spans="1:118" s="57" customFormat="1" ht="16" customHeight="1">
      <c r="A24" s="113" t="s">
        <v>307</v>
      </c>
      <c r="B24" s="114" t="s">
        <v>22</v>
      </c>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1"/>
      <c r="AC24" s="470"/>
      <c r="AD24" s="470"/>
      <c r="AE24" s="470"/>
      <c r="AF24" s="470"/>
      <c r="AG24" s="470"/>
      <c r="AH24" s="470"/>
      <c r="AI24" s="470"/>
      <c r="AJ24" s="485"/>
      <c r="AK24" s="470"/>
      <c r="AL24" s="470"/>
      <c r="AM24" s="470"/>
      <c r="AN24" s="470"/>
      <c r="AO24" s="470"/>
      <c r="AP24" s="485"/>
      <c r="AQ24" s="470"/>
      <c r="AR24" s="470"/>
      <c r="AS24" s="470"/>
      <c r="AT24" s="470"/>
      <c r="AU24" s="470"/>
      <c r="AV24" s="470"/>
      <c r="AW24" s="470"/>
      <c r="AX24" s="470"/>
      <c r="AY24" s="470"/>
      <c r="AZ24" s="470"/>
      <c r="BA24" s="470"/>
      <c r="BB24" s="470"/>
      <c r="BC24" s="470"/>
      <c r="BD24" s="470"/>
      <c r="BE24" s="470"/>
      <c r="BF24" s="470"/>
      <c r="BG24" s="470"/>
      <c r="BH24" s="485"/>
      <c r="BI24" s="470"/>
      <c r="BJ24" s="470"/>
      <c r="BK24" s="470"/>
      <c r="BL24" s="485"/>
      <c r="BM24" s="470"/>
      <c r="BN24" s="485"/>
      <c r="BO24" s="470"/>
      <c r="BP24" s="470"/>
      <c r="BQ24" s="470"/>
      <c r="BR24" s="470"/>
      <c r="BS24" s="470"/>
      <c r="BT24" s="470"/>
      <c r="BU24" s="470"/>
      <c r="BV24" s="485"/>
      <c r="BW24" s="470"/>
      <c r="BX24" s="470"/>
      <c r="BY24" s="470"/>
      <c r="BZ24" s="470"/>
      <c r="CA24" s="470"/>
      <c r="CB24" s="470"/>
      <c r="CC24" s="470"/>
      <c r="CD24" s="485"/>
      <c r="CE24" s="470"/>
      <c r="CF24" s="470"/>
      <c r="CG24" s="470"/>
      <c r="CH24" s="470"/>
      <c r="CI24" s="470"/>
      <c r="CJ24" s="137" t="s">
        <v>22</v>
      </c>
      <c r="CK24" s="470"/>
      <c r="CL24" s="152"/>
      <c r="CM24" s="470"/>
      <c r="CN24" s="470"/>
      <c r="CO24" s="470"/>
      <c r="CP24" s="152"/>
      <c r="CQ24" s="470"/>
      <c r="CR24" s="152"/>
      <c r="CS24" s="470"/>
      <c r="CT24" s="152"/>
      <c r="CU24" s="470"/>
      <c r="CV24" s="152"/>
      <c r="CW24" s="470"/>
      <c r="CX24" s="503"/>
      <c r="CY24" s="470"/>
      <c r="CZ24" s="152"/>
      <c r="DA24" s="470"/>
      <c r="DB24" s="152"/>
      <c r="DC24" s="470"/>
      <c r="DD24" s="152"/>
      <c r="DE24" s="470"/>
      <c r="DF24" s="152"/>
      <c r="DG24" s="152"/>
      <c r="DH24" s="152"/>
      <c r="DI24" s="152"/>
      <c r="DJ24" s="143"/>
      <c r="DK24" s="142"/>
      <c r="DL24" s="142"/>
      <c r="DM24" s="142"/>
      <c r="DN24" s="142"/>
    </row>
    <row r="25" spans="1:118" s="57" customFormat="1" ht="13" customHeight="1">
      <c r="A25" s="114" t="s">
        <v>929</v>
      </c>
      <c r="B25" s="114" t="s">
        <v>22</v>
      </c>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1"/>
      <c r="AC25" s="470"/>
      <c r="AD25" s="470"/>
      <c r="AE25" s="470"/>
      <c r="AF25" s="470"/>
      <c r="AG25" s="470"/>
      <c r="AH25" s="470"/>
      <c r="AI25" s="470"/>
      <c r="AJ25" s="485"/>
      <c r="AK25" s="470"/>
      <c r="AL25" s="470"/>
      <c r="AM25" s="470"/>
      <c r="AN25" s="470"/>
      <c r="AO25" s="470"/>
      <c r="AP25" s="485"/>
      <c r="AQ25" s="470"/>
      <c r="AR25" s="470"/>
      <c r="AS25" s="470"/>
      <c r="AT25" s="470"/>
      <c r="AU25" s="470"/>
      <c r="AV25" s="470"/>
      <c r="AW25" s="470"/>
      <c r="AX25" s="470"/>
      <c r="AY25" s="470"/>
      <c r="AZ25" s="470"/>
      <c r="BA25" s="470"/>
      <c r="BB25" s="470"/>
      <c r="BC25" s="470"/>
      <c r="BD25" s="470"/>
      <c r="BE25" s="470"/>
      <c r="BF25" s="470"/>
      <c r="BG25" s="470"/>
      <c r="BH25" s="485"/>
      <c r="BI25" s="470"/>
      <c r="BJ25" s="470"/>
      <c r="BK25" s="470"/>
      <c r="BL25" s="485"/>
      <c r="BM25" s="470"/>
      <c r="BN25" s="485"/>
      <c r="BO25" s="470"/>
      <c r="BP25" s="470"/>
      <c r="BQ25" s="470"/>
      <c r="BR25" s="470"/>
      <c r="BS25" s="470"/>
      <c r="BT25" s="470"/>
      <c r="BU25" s="470"/>
      <c r="BV25" s="485"/>
      <c r="BW25" s="470"/>
      <c r="BX25" s="470"/>
      <c r="BY25" s="470"/>
      <c r="BZ25" s="470"/>
      <c r="CA25" s="470"/>
      <c r="CB25" s="470"/>
      <c r="CC25" s="470"/>
      <c r="CD25" s="485"/>
      <c r="CE25" s="470"/>
      <c r="CF25" s="470"/>
      <c r="CG25" s="470"/>
      <c r="CH25" s="470"/>
      <c r="CI25" s="470"/>
      <c r="CJ25" s="137" t="s">
        <v>22</v>
      </c>
      <c r="CK25" s="470"/>
      <c r="CL25" s="152"/>
      <c r="CM25" s="470"/>
      <c r="CN25" s="470"/>
      <c r="CO25" s="470"/>
      <c r="CP25" s="152"/>
      <c r="CQ25" s="470"/>
      <c r="CR25" s="152"/>
      <c r="CS25" s="470"/>
      <c r="CT25" s="152"/>
      <c r="CU25" s="470"/>
      <c r="CV25" s="152"/>
      <c r="CW25" s="470"/>
      <c r="CX25" s="503"/>
      <c r="CY25" s="470"/>
      <c r="CZ25" s="152" t="s">
        <v>308</v>
      </c>
      <c r="DA25" s="470"/>
      <c r="DB25" s="152"/>
      <c r="DC25" s="470"/>
      <c r="DD25" s="152"/>
      <c r="DE25" s="470"/>
      <c r="DF25" s="152"/>
      <c r="DG25" s="152"/>
      <c r="DH25" s="152"/>
      <c r="DI25" s="141"/>
      <c r="DJ25" s="143"/>
      <c r="DK25" s="142"/>
      <c r="DL25" s="142"/>
      <c r="DM25" s="142"/>
      <c r="DN25" s="142"/>
    </row>
    <row r="26" spans="1:118" s="57" customFormat="1" ht="15" customHeight="1">
      <c r="A26" s="12" t="s">
        <v>309</v>
      </c>
      <c r="B26" s="114" t="s">
        <v>308</v>
      </c>
      <c r="C26" s="470">
        <v>0</v>
      </c>
      <c r="D26" s="470"/>
      <c r="E26" s="470">
        <v>0</v>
      </c>
      <c r="F26" s="470"/>
      <c r="G26" s="470">
        <v>2812</v>
      </c>
      <c r="H26" s="470"/>
      <c r="I26" s="470">
        <v>0</v>
      </c>
      <c r="J26" s="470"/>
      <c r="K26" s="470">
        <v>0</v>
      </c>
      <c r="L26" s="470"/>
      <c r="M26" s="470">
        <v>0</v>
      </c>
      <c r="N26" s="470" t="s">
        <v>22</v>
      </c>
      <c r="O26" s="470">
        <v>0</v>
      </c>
      <c r="P26" s="152"/>
      <c r="Q26" s="470">
        <v>0</v>
      </c>
      <c r="R26" s="152"/>
      <c r="S26" s="470">
        <v>0</v>
      </c>
      <c r="T26" s="152"/>
      <c r="U26" s="470">
        <v>0</v>
      </c>
      <c r="V26" s="470"/>
      <c r="W26" s="470">
        <v>0</v>
      </c>
      <c r="X26" s="470" t="s">
        <v>302</v>
      </c>
      <c r="Y26" s="470">
        <v>0</v>
      </c>
      <c r="Z26" s="470" t="s">
        <v>22</v>
      </c>
      <c r="AA26" s="470">
        <v>0</v>
      </c>
      <c r="AB26" s="41"/>
      <c r="AC26" s="470">
        <v>0</v>
      </c>
      <c r="AD26" s="470" t="s">
        <v>302</v>
      </c>
      <c r="AE26" s="470">
        <v>0</v>
      </c>
      <c r="AF26" s="470"/>
      <c r="AG26" s="470">
        <v>0</v>
      </c>
      <c r="AH26" s="470"/>
      <c r="AI26" s="470">
        <v>0</v>
      </c>
      <c r="AJ26" s="503" t="s">
        <v>22</v>
      </c>
      <c r="AK26" s="470">
        <v>0</v>
      </c>
      <c r="AL26" s="470"/>
      <c r="AM26" s="470">
        <v>0</v>
      </c>
      <c r="AN26" s="470"/>
      <c r="AO26" s="470">
        <v>0</v>
      </c>
      <c r="AP26" s="85"/>
      <c r="AQ26" s="470">
        <v>0</v>
      </c>
      <c r="AR26" s="470"/>
      <c r="AS26" s="470">
        <v>0</v>
      </c>
      <c r="AT26" s="470"/>
      <c r="AU26" s="470">
        <v>0</v>
      </c>
      <c r="AV26" s="470"/>
      <c r="AW26" s="470">
        <v>0</v>
      </c>
      <c r="AX26" s="470"/>
      <c r="AY26" s="470">
        <v>0</v>
      </c>
      <c r="AZ26" s="470"/>
      <c r="BA26" s="470">
        <v>0</v>
      </c>
      <c r="BB26" s="470"/>
      <c r="BC26" s="470">
        <v>4442</v>
      </c>
      <c r="BD26" s="470"/>
      <c r="BE26" s="470">
        <v>0</v>
      </c>
      <c r="BF26" s="470"/>
      <c r="BG26" s="470">
        <v>0</v>
      </c>
      <c r="BH26" s="503"/>
      <c r="BI26" s="470">
        <v>0</v>
      </c>
      <c r="BJ26" s="470"/>
      <c r="BK26" s="470">
        <v>18138</v>
      </c>
      <c r="BL26" s="504"/>
      <c r="BM26" s="470">
        <v>0</v>
      </c>
      <c r="BN26" s="503"/>
      <c r="BO26" s="470">
        <v>0</v>
      </c>
      <c r="BP26" s="470"/>
      <c r="BQ26" s="470">
        <v>0</v>
      </c>
      <c r="BR26" s="470"/>
      <c r="BS26" s="470">
        <v>0</v>
      </c>
      <c r="BT26" s="470"/>
      <c r="BU26" s="470">
        <v>0</v>
      </c>
      <c r="BV26" s="504"/>
      <c r="BW26" s="470">
        <v>0</v>
      </c>
      <c r="BX26" s="470"/>
      <c r="BY26" s="470">
        <v>0</v>
      </c>
      <c r="BZ26" s="470"/>
      <c r="CA26" s="470">
        <v>0</v>
      </c>
      <c r="CB26" s="470"/>
      <c r="CC26" s="470">
        <v>0</v>
      </c>
      <c r="CD26" s="503"/>
      <c r="CE26" s="470">
        <v>0</v>
      </c>
      <c r="CF26" s="470" t="s">
        <v>22</v>
      </c>
      <c r="CG26" s="470">
        <v>3334700</v>
      </c>
      <c r="CH26" s="470"/>
      <c r="CI26" s="470">
        <v>0</v>
      </c>
      <c r="CJ26" s="137" t="s">
        <v>22</v>
      </c>
      <c r="CK26" s="470">
        <v>3169009</v>
      </c>
      <c r="CL26" s="152"/>
      <c r="CM26" s="470">
        <v>0</v>
      </c>
      <c r="CN26" s="470"/>
      <c r="CO26" s="470">
        <v>0</v>
      </c>
      <c r="CP26" s="152"/>
      <c r="CQ26" s="470">
        <v>0</v>
      </c>
      <c r="CR26" s="152"/>
      <c r="CS26" s="470">
        <v>0</v>
      </c>
      <c r="CT26" s="152"/>
      <c r="CU26" s="470">
        <v>0</v>
      </c>
      <c r="CV26" s="152"/>
      <c r="CW26" s="470">
        <v>0</v>
      </c>
      <c r="CX26" s="503"/>
      <c r="CY26" s="470">
        <v>0</v>
      </c>
      <c r="CZ26" s="152" t="s">
        <v>22</v>
      </c>
      <c r="DA26" s="470">
        <v>1</v>
      </c>
      <c r="DB26" s="152"/>
      <c r="DC26" s="470">
        <v>0</v>
      </c>
      <c r="DD26" s="152"/>
      <c r="DE26" s="470">
        <v>0</v>
      </c>
      <c r="DF26" s="152"/>
      <c r="DG26" s="141">
        <f>ROUND(SUM(C26:DE26),1)</f>
        <v>6529102</v>
      </c>
      <c r="DH26" s="152"/>
      <c r="DI26" s="152">
        <v>6555362</v>
      </c>
      <c r="DJ26" s="140"/>
      <c r="DK26" s="142"/>
      <c r="DL26" s="142"/>
      <c r="DM26" s="142"/>
      <c r="DN26" s="142"/>
    </row>
    <row r="27" spans="1:118" s="57" customFormat="1" ht="15" customHeight="1">
      <c r="A27" s="12" t="s">
        <v>1218</v>
      </c>
      <c r="B27" s="114" t="s">
        <v>22</v>
      </c>
      <c r="C27" s="470">
        <v>0</v>
      </c>
      <c r="D27" s="470"/>
      <c r="E27" s="470">
        <v>0</v>
      </c>
      <c r="F27" s="470"/>
      <c r="G27" s="470">
        <v>0</v>
      </c>
      <c r="H27" s="470"/>
      <c r="I27" s="470">
        <v>0</v>
      </c>
      <c r="J27" s="470"/>
      <c r="K27" s="470">
        <v>0</v>
      </c>
      <c r="L27" s="470"/>
      <c r="M27" s="470">
        <v>0</v>
      </c>
      <c r="N27" s="470" t="s">
        <v>22</v>
      </c>
      <c r="O27" s="470">
        <v>0</v>
      </c>
      <c r="P27" s="152"/>
      <c r="Q27" s="470">
        <v>0</v>
      </c>
      <c r="R27" s="152"/>
      <c r="S27" s="470">
        <v>0</v>
      </c>
      <c r="T27" s="152"/>
      <c r="U27" s="470">
        <v>0</v>
      </c>
      <c r="V27" s="470"/>
      <c r="W27" s="470">
        <v>0</v>
      </c>
      <c r="X27" s="470"/>
      <c r="Y27" s="470">
        <v>0</v>
      </c>
      <c r="Z27" s="470" t="s">
        <v>22</v>
      </c>
      <c r="AA27" s="470">
        <v>0</v>
      </c>
      <c r="AB27" s="41"/>
      <c r="AC27" s="470">
        <v>0</v>
      </c>
      <c r="AD27" s="470"/>
      <c r="AE27" s="470">
        <v>0</v>
      </c>
      <c r="AF27" s="470"/>
      <c r="AG27" s="470">
        <v>0</v>
      </c>
      <c r="AH27" s="470"/>
      <c r="AI27" s="470">
        <v>0</v>
      </c>
      <c r="AJ27" s="503" t="s">
        <v>22</v>
      </c>
      <c r="AK27" s="470">
        <v>0</v>
      </c>
      <c r="AL27" s="470"/>
      <c r="AM27" s="470">
        <v>0</v>
      </c>
      <c r="AN27" s="470"/>
      <c r="AO27" s="470">
        <v>0</v>
      </c>
      <c r="AP27" s="85"/>
      <c r="AQ27" s="470">
        <v>0</v>
      </c>
      <c r="AR27" s="470"/>
      <c r="AS27" s="470">
        <v>0</v>
      </c>
      <c r="AT27" s="470"/>
      <c r="AU27" s="470">
        <v>0</v>
      </c>
      <c r="AV27" s="470"/>
      <c r="AW27" s="470">
        <v>0</v>
      </c>
      <c r="AX27" s="470"/>
      <c r="AY27" s="470">
        <v>0</v>
      </c>
      <c r="AZ27" s="470"/>
      <c r="BA27" s="470">
        <v>0</v>
      </c>
      <c r="BB27" s="470"/>
      <c r="BC27" s="470">
        <v>0</v>
      </c>
      <c r="BD27" s="470"/>
      <c r="BE27" s="470">
        <v>0</v>
      </c>
      <c r="BF27" s="470"/>
      <c r="BG27" s="470">
        <v>0</v>
      </c>
      <c r="BH27" s="503"/>
      <c r="BI27" s="470">
        <v>0</v>
      </c>
      <c r="BJ27" s="470"/>
      <c r="BK27" s="470">
        <v>4754</v>
      </c>
      <c r="BL27" s="504"/>
      <c r="BM27" s="470">
        <v>0</v>
      </c>
      <c r="BN27" s="503"/>
      <c r="BO27" s="470">
        <v>0</v>
      </c>
      <c r="BP27" s="470"/>
      <c r="BQ27" s="470">
        <v>0</v>
      </c>
      <c r="BR27" s="470"/>
      <c r="BS27" s="470">
        <v>0</v>
      </c>
      <c r="BT27" s="470"/>
      <c r="BU27" s="470">
        <v>0</v>
      </c>
      <c r="BV27" s="504"/>
      <c r="BW27" s="470">
        <v>0</v>
      </c>
      <c r="BX27" s="470"/>
      <c r="BY27" s="470">
        <v>0</v>
      </c>
      <c r="BZ27" s="470"/>
      <c r="CA27" s="470">
        <v>0</v>
      </c>
      <c r="CB27" s="470"/>
      <c r="CC27" s="470">
        <v>0</v>
      </c>
      <c r="CD27" s="503"/>
      <c r="CE27" s="470">
        <v>0</v>
      </c>
      <c r="CF27" s="470" t="s">
        <v>22</v>
      </c>
      <c r="CG27" s="470">
        <v>0</v>
      </c>
      <c r="CH27" s="470"/>
      <c r="CI27" s="470">
        <v>0</v>
      </c>
      <c r="CJ27" s="137" t="s">
        <v>22</v>
      </c>
      <c r="CK27" s="470">
        <v>0</v>
      </c>
      <c r="CL27" s="152"/>
      <c r="CM27" s="470">
        <v>0</v>
      </c>
      <c r="CN27" s="470"/>
      <c r="CO27" s="470">
        <v>0</v>
      </c>
      <c r="CP27" s="152"/>
      <c r="CQ27" s="470">
        <v>0</v>
      </c>
      <c r="CR27" s="152"/>
      <c r="CS27" s="470">
        <v>0</v>
      </c>
      <c r="CT27" s="152"/>
      <c r="CU27" s="470">
        <v>0</v>
      </c>
      <c r="CV27" s="152"/>
      <c r="CW27" s="470">
        <v>0</v>
      </c>
      <c r="CX27" s="503"/>
      <c r="CY27" s="470">
        <v>0</v>
      </c>
      <c r="CZ27" s="152" t="s">
        <v>22</v>
      </c>
      <c r="DA27" s="470">
        <v>0</v>
      </c>
      <c r="DB27" s="152"/>
      <c r="DC27" s="470">
        <v>0</v>
      </c>
      <c r="DD27" s="152"/>
      <c r="DE27" s="470">
        <v>0</v>
      </c>
      <c r="DF27" s="152"/>
      <c r="DG27" s="141">
        <f t="shared" ref="DG27:DG35" si="1">ROUND(SUM(C27:DE27),1)</f>
        <v>4754</v>
      </c>
      <c r="DH27" s="152"/>
      <c r="DI27" s="152">
        <v>4487</v>
      </c>
      <c r="DJ27" s="140"/>
      <c r="DK27" s="142"/>
      <c r="DL27" s="142"/>
      <c r="DM27" s="142"/>
      <c r="DN27" s="142"/>
    </row>
    <row r="28" spans="1:118" s="57" customFormat="1" ht="15" customHeight="1">
      <c r="A28" s="12" t="s">
        <v>40</v>
      </c>
      <c r="B28" s="114" t="s">
        <v>22</v>
      </c>
      <c r="C28" s="470">
        <v>0</v>
      </c>
      <c r="D28" s="470"/>
      <c r="E28" s="470">
        <v>0</v>
      </c>
      <c r="F28" s="470"/>
      <c r="G28" s="470">
        <v>0</v>
      </c>
      <c r="H28" s="470"/>
      <c r="I28" s="470">
        <v>0</v>
      </c>
      <c r="J28" s="470"/>
      <c r="K28" s="470">
        <v>0</v>
      </c>
      <c r="L28" s="470"/>
      <c r="M28" s="470">
        <v>0</v>
      </c>
      <c r="N28" s="470" t="s">
        <v>22</v>
      </c>
      <c r="O28" s="470">
        <v>0</v>
      </c>
      <c r="P28" s="152"/>
      <c r="Q28" s="470">
        <v>0</v>
      </c>
      <c r="R28" s="152"/>
      <c r="S28" s="470">
        <v>0</v>
      </c>
      <c r="T28" s="152"/>
      <c r="U28" s="470">
        <v>0</v>
      </c>
      <c r="V28" s="470"/>
      <c r="W28" s="470">
        <v>0</v>
      </c>
      <c r="X28" s="470" t="s">
        <v>302</v>
      </c>
      <c r="Y28" s="470">
        <v>112204</v>
      </c>
      <c r="Z28" s="470" t="s">
        <v>22</v>
      </c>
      <c r="AA28" s="470">
        <v>0</v>
      </c>
      <c r="AB28" s="41"/>
      <c r="AC28" s="470">
        <v>0</v>
      </c>
      <c r="AD28" s="470" t="s">
        <v>302</v>
      </c>
      <c r="AE28" s="470">
        <v>0</v>
      </c>
      <c r="AF28" s="470"/>
      <c r="AG28" s="470">
        <v>0</v>
      </c>
      <c r="AH28" s="470"/>
      <c r="AI28" s="470">
        <v>0</v>
      </c>
      <c r="AJ28" s="503" t="s">
        <v>22</v>
      </c>
      <c r="AK28" s="470">
        <v>0</v>
      </c>
      <c r="AL28" s="470"/>
      <c r="AM28" s="470">
        <v>0</v>
      </c>
      <c r="AN28" s="470"/>
      <c r="AO28" s="470">
        <v>0</v>
      </c>
      <c r="AP28" s="505"/>
      <c r="AQ28" s="470">
        <v>0</v>
      </c>
      <c r="AR28" s="470"/>
      <c r="AS28" s="470">
        <v>0</v>
      </c>
      <c r="AT28" s="470"/>
      <c r="AU28" s="470">
        <v>0</v>
      </c>
      <c r="AV28" s="470"/>
      <c r="AW28" s="470">
        <v>0</v>
      </c>
      <c r="AX28" s="470"/>
      <c r="AY28" s="470">
        <v>0</v>
      </c>
      <c r="AZ28" s="470"/>
      <c r="BA28" s="470">
        <v>0</v>
      </c>
      <c r="BB28" s="470"/>
      <c r="BC28" s="470">
        <v>0</v>
      </c>
      <c r="BD28" s="470"/>
      <c r="BE28" s="470">
        <v>0</v>
      </c>
      <c r="BF28" s="470"/>
      <c r="BG28" s="470">
        <v>0</v>
      </c>
      <c r="BH28" s="503"/>
      <c r="BI28" s="470">
        <v>0</v>
      </c>
      <c r="BJ28" s="470"/>
      <c r="BK28" s="470">
        <v>83122</v>
      </c>
      <c r="BL28" s="504"/>
      <c r="BM28" s="470">
        <v>0</v>
      </c>
      <c r="BN28" s="503"/>
      <c r="BO28" s="470">
        <v>0</v>
      </c>
      <c r="BP28" s="470"/>
      <c r="BQ28" s="470">
        <v>0</v>
      </c>
      <c r="BR28" s="470"/>
      <c r="BS28" s="470">
        <v>0</v>
      </c>
      <c r="BT28" s="470"/>
      <c r="BU28" s="470">
        <v>0</v>
      </c>
      <c r="BV28" s="503"/>
      <c r="BW28" s="470">
        <v>0</v>
      </c>
      <c r="BX28" s="470"/>
      <c r="BY28" s="470">
        <v>9398</v>
      </c>
      <c r="BZ28" s="470"/>
      <c r="CA28" s="470">
        <v>0</v>
      </c>
      <c r="CB28" s="470"/>
      <c r="CC28" s="470">
        <v>0</v>
      </c>
      <c r="CD28" s="503"/>
      <c r="CE28" s="470">
        <v>0</v>
      </c>
      <c r="CF28" s="470" t="s">
        <v>22</v>
      </c>
      <c r="CG28" s="470">
        <v>0</v>
      </c>
      <c r="CH28" s="470"/>
      <c r="CI28" s="470">
        <v>0</v>
      </c>
      <c r="CJ28" s="137" t="s">
        <v>22</v>
      </c>
      <c r="CK28" s="470">
        <v>0</v>
      </c>
      <c r="CL28" s="152"/>
      <c r="CM28" s="470">
        <v>0</v>
      </c>
      <c r="CN28" s="470"/>
      <c r="CO28" s="470">
        <v>0</v>
      </c>
      <c r="CP28" s="152"/>
      <c r="CQ28" s="470">
        <v>0</v>
      </c>
      <c r="CR28" s="152"/>
      <c r="CS28" s="470">
        <v>0</v>
      </c>
      <c r="CT28" s="152"/>
      <c r="CU28" s="470">
        <v>0</v>
      </c>
      <c r="CV28" s="152"/>
      <c r="CW28" s="470">
        <v>0</v>
      </c>
      <c r="CX28" s="503"/>
      <c r="CY28" s="470">
        <v>0</v>
      </c>
      <c r="CZ28" s="152" t="s">
        <v>22</v>
      </c>
      <c r="DA28" s="470">
        <v>0</v>
      </c>
      <c r="DB28" s="152"/>
      <c r="DC28" s="470">
        <v>0</v>
      </c>
      <c r="DD28" s="152"/>
      <c r="DE28" s="470">
        <v>0</v>
      </c>
      <c r="DF28" s="152"/>
      <c r="DG28" s="141">
        <f t="shared" si="1"/>
        <v>204724</v>
      </c>
      <c r="DH28" s="152"/>
      <c r="DI28" s="152">
        <v>185399</v>
      </c>
      <c r="DJ28" s="140"/>
      <c r="DK28" s="142"/>
      <c r="DL28" s="142"/>
      <c r="DM28" s="142"/>
      <c r="DN28" s="142"/>
    </row>
    <row r="29" spans="1:118" s="57" customFormat="1" ht="15" customHeight="1">
      <c r="A29" s="12" t="s">
        <v>43</v>
      </c>
      <c r="B29" s="114" t="s">
        <v>22</v>
      </c>
      <c r="C29" s="470"/>
      <c r="D29" s="470"/>
      <c r="E29" s="470"/>
      <c r="F29" s="470"/>
      <c r="G29" s="470"/>
      <c r="H29" s="470"/>
      <c r="I29" s="470"/>
      <c r="J29" s="470"/>
      <c r="K29" s="470"/>
      <c r="L29" s="470"/>
      <c r="M29" s="470"/>
      <c r="N29" s="470"/>
      <c r="O29" s="470"/>
      <c r="P29" s="152"/>
      <c r="Q29" s="470"/>
      <c r="R29" s="152"/>
      <c r="S29" s="470"/>
      <c r="T29" s="152"/>
      <c r="U29" s="470"/>
      <c r="V29" s="470"/>
      <c r="W29" s="470"/>
      <c r="X29" s="470"/>
      <c r="Y29" s="470"/>
      <c r="Z29" s="470"/>
      <c r="AA29" s="470"/>
      <c r="AB29" s="41"/>
      <c r="AC29" s="470"/>
      <c r="AD29" s="470"/>
      <c r="AE29" s="470"/>
      <c r="AF29" s="470"/>
      <c r="AG29" s="470"/>
      <c r="AH29" s="470"/>
      <c r="AI29" s="470"/>
      <c r="AJ29" s="503"/>
      <c r="AK29" s="470"/>
      <c r="AL29" s="470"/>
      <c r="AM29" s="470"/>
      <c r="AN29" s="470"/>
      <c r="AO29" s="470"/>
      <c r="AP29" s="505"/>
      <c r="AQ29" s="470"/>
      <c r="AR29" s="470"/>
      <c r="AS29" s="470"/>
      <c r="AT29" s="470"/>
      <c r="AU29" s="470"/>
      <c r="AV29" s="470"/>
      <c r="AW29" s="470"/>
      <c r="AX29" s="470"/>
      <c r="AY29" s="470"/>
      <c r="AZ29" s="470"/>
      <c r="BA29" s="470"/>
      <c r="BB29" s="470"/>
      <c r="BC29" s="470"/>
      <c r="BD29" s="470"/>
      <c r="BE29" s="470"/>
      <c r="BF29" s="470"/>
      <c r="BG29" s="470"/>
      <c r="BH29" s="503"/>
      <c r="BI29" s="470"/>
      <c r="BJ29" s="470"/>
      <c r="BK29" s="470"/>
      <c r="BL29" s="504"/>
      <c r="BM29" s="470"/>
      <c r="BN29" s="503"/>
      <c r="BO29" s="470"/>
      <c r="BP29" s="470"/>
      <c r="BQ29" s="470"/>
      <c r="BR29" s="470"/>
      <c r="BS29" s="470"/>
      <c r="BT29" s="470"/>
      <c r="BU29" s="470"/>
      <c r="BV29" s="503"/>
      <c r="BW29" s="470"/>
      <c r="BX29" s="470"/>
      <c r="BY29" s="470"/>
      <c r="BZ29" s="470"/>
      <c r="CA29" s="470"/>
      <c r="CB29" s="470"/>
      <c r="CC29" s="470"/>
      <c r="CD29" s="503"/>
      <c r="CE29" s="470"/>
      <c r="CF29" s="470"/>
      <c r="CG29" s="470"/>
      <c r="CH29" s="470"/>
      <c r="CI29" s="470"/>
      <c r="CJ29" s="137" t="s">
        <v>22</v>
      </c>
      <c r="CK29" s="470"/>
      <c r="CL29" s="152"/>
      <c r="CM29" s="470"/>
      <c r="CN29" s="470"/>
      <c r="CO29" s="470"/>
      <c r="CP29" s="152"/>
      <c r="CQ29" s="470"/>
      <c r="CR29" s="152"/>
      <c r="CS29" s="470"/>
      <c r="CT29" s="152"/>
      <c r="CU29" s="470"/>
      <c r="CV29" s="152"/>
      <c r="CW29" s="470"/>
      <c r="CX29" s="503"/>
      <c r="CY29" s="470"/>
      <c r="CZ29" s="152"/>
      <c r="DA29" s="470"/>
      <c r="DB29" s="152"/>
      <c r="DC29" s="470"/>
      <c r="DD29" s="152"/>
      <c r="DE29" s="470"/>
      <c r="DF29" s="152"/>
      <c r="DG29" s="141" t="s">
        <v>22</v>
      </c>
      <c r="DH29" s="152"/>
      <c r="DI29" s="141" t="s">
        <v>22</v>
      </c>
      <c r="DJ29" s="140"/>
      <c r="DK29" s="142"/>
      <c r="DL29" s="142"/>
      <c r="DM29" s="142"/>
      <c r="DN29" s="142"/>
    </row>
    <row r="30" spans="1:118" s="57" customFormat="1" ht="15" customHeight="1">
      <c r="A30" s="19" t="s">
        <v>310</v>
      </c>
      <c r="B30" s="114" t="s">
        <v>22</v>
      </c>
      <c r="C30" s="470">
        <v>0</v>
      </c>
      <c r="D30" s="470"/>
      <c r="E30" s="470">
        <v>0</v>
      </c>
      <c r="F30" s="470"/>
      <c r="G30" s="470">
        <v>0</v>
      </c>
      <c r="H30" s="470"/>
      <c r="I30" s="470">
        <v>0</v>
      </c>
      <c r="J30" s="470"/>
      <c r="K30" s="470">
        <v>0</v>
      </c>
      <c r="L30" s="470"/>
      <c r="M30" s="470">
        <v>0</v>
      </c>
      <c r="N30" s="470"/>
      <c r="O30" s="470">
        <v>0</v>
      </c>
      <c r="P30" s="152"/>
      <c r="Q30" s="470">
        <v>0</v>
      </c>
      <c r="R30" s="152"/>
      <c r="S30" s="470">
        <v>0</v>
      </c>
      <c r="T30" s="152"/>
      <c r="U30" s="470">
        <v>0</v>
      </c>
      <c r="V30" s="470"/>
      <c r="W30" s="470">
        <v>0</v>
      </c>
      <c r="X30" s="470"/>
      <c r="Y30" s="470">
        <v>0</v>
      </c>
      <c r="Z30" s="470"/>
      <c r="AA30" s="470">
        <v>0</v>
      </c>
      <c r="AB30" s="41"/>
      <c r="AC30" s="470">
        <v>0</v>
      </c>
      <c r="AD30" s="470"/>
      <c r="AE30" s="470">
        <v>0</v>
      </c>
      <c r="AF30" s="470"/>
      <c r="AG30" s="470">
        <v>0</v>
      </c>
      <c r="AH30" s="470"/>
      <c r="AI30" s="470">
        <v>0</v>
      </c>
      <c r="AJ30" s="503"/>
      <c r="AK30" s="470">
        <v>0</v>
      </c>
      <c r="AL30" s="470"/>
      <c r="AM30" s="470">
        <v>0</v>
      </c>
      <c r="AN30" s="470"/>
      <c r="AO30" s="470">
        <v>4475403</v>
      </c>
      <c r="AP30" s="505"/>
      <c r="AQ30" s="470">
        <v>0</v>
      </c>
      <c r="AR30" s="470"/>
      <c r="AS30" s="470">
        <v>0</v>
      </c>
      <c r="AT30" s="470"/>
      <c r="AU30" s="470">
        <v>0</v>
      </c>
      <c r="AV30" s="470"/>
      <c r="AW30" s="470">
        <v>0</v>
      </c>
      <c r="AX30" s="470"/>
      <c r="AY30" s="470">
        <v>0</v>
      </c>
      <c r="AZ30" s="470"/>
      <c r="BA30" s="470">
        <v>0</v>
      </c>
      <c r="BB30" s="470"/>
      <c r="BC30" s="470">
        <v>0</v>
      </c>
      <c r="BD30" s="470"/>
      <c r="BE30" s="470">
        <v>0</v>
      </c>
      <c r="BF30" s="470"/>
      <c r="BG30" s="470">
        <v>0</v>
      </c>
      <c r="BH30" s="503"/>
      <c r="BI30" s="470">
        <v>0</v>
      </c>
      <c r="BJ30" s="470"/>
      <c r="BK30" s="470">
        <v>833039</v>
      </c>
      <c r="BL30" s="504"/>
      <c r="BM30" s="470">
        <v>0</v>
      </c>
      <c r="BN30" s="503"/>
      <c r="BO30" s="470">
        <v>0</v>
      </c>
      <c r="BP30" s="470"/>
      <c r="BQ30" s="470">
        <v>0</v>
      </c>
      <c r="BR30" s="470"/>
      <c r="BS30" s="470">
        <v>0</v>
      </c>
      <c r="BT30" s="470"/>
      <c r="BU30" s="470">
        <v>0</v>
      </c>
      <c r="BV30" s="503"/>
      <c r="BW30" s="470">
        <v>0</v>
      </c>
      <c r="BX30" s="470"/>
      <c r="BY30" s="470">
        <v>0</v>
      </c>
      <c r="BZ30" s="470"/>
      <c r="CA30" s="470">
        <v>0</v>
      </c>
      <c r="CB30" s="470"/>
      <c r="CC30" s="470">
        <v>0</v>
      </c>
      <c r="CD30" s="503"/>
      <c r="CE30" s="470">
        <v>0</v>
      </c>
      <c r="CF30" s="470"/>
      <c r="CG30" s="470">
        <v>0</v>
      </c>
      <c r="CH30" s="470"/>
      <c r="CI30" s="470">
        <v>0</v>
      </c>
      <c r="CJ30" s="137" t="s">
        <v>22</v>
      </c>
      <c r="CK30" s="470">
        <v>0</v>
      </c>
      <c r="CL30" s="152"/>
      <c r="CM30" s="470">
        <v>0</v>
      </c>
      <c r="CN30" s="470"/>
      <c r="CO30" s="470">
        <v>0</v>
      </c>
      <c r="CP30" s="152"/>
      <c r="CQ30" s="470">
        <v>0</v>
      </c>
      <c r="CR30" s="152"/>
      <c r="CS30" s="470">
        <v>0</v>
      </c>
      <c r="CT30" s="152"/>
      <c r="CU30" s="470">
        <v>0</v>
      </c>
      <c r="CV30" s="152"/>
      <c r="CW30" s="470">
        <v>0</v>
      </c>
      <c r="CX30" s="503"/>
      <c r="CY30" s="470">
        <v>0</v>
      </c>
      <c r="CZ30" s="152"/>
      <c r="DA30" s="470">
        <v>0</v>
      </c>
      <c r="DB30" s="152"/>
      <c r="DC30" s="470">
        <v>0</v>
      </c>
      <c r="DD30" s="152"/>
      <c r="DE30" s="470">
        <v>0</v>
      </c>
      <c r="DF30" s="152"/>
      <c r="DG30" s="141">
        <f t="shared" si="1"/>
        <v>5308442</v>
      </c>
      <c r="DH30" s="152"/>
      <c r="DI30" s="152">
        <v>5104872</v>
      </c>
      <c r="DJ30" s="140"/>
      <c r="DK30" s="142"/>
      <c r="DL30" s="142"/>
      <c r="DM30" s="142"/>
      <c r="DN30" s="142"/>
    </row>
    <row r="31" spans="1:118" s="57" customFormat="1" ht="15" customHeight="1">
      <c r="A31" s="12" t="s">
        <v>44</v>
      </c>
      <c r="B31" s="114" t="s">
        <v>22</v>
      </c>
      <c r="C31" s="470">
        <v>0</v>
      </c>
      <c r="D31" s="470"/>
      <c r="E31" s="470">
        <v>0</v>
      </c>
      <c r="F31" s="470"/>
      <c r="G31" s="470">
        <v>0</v>
      </c>
      <c r="H31" s="470"/>
      <c r="I31" s="470">
        <v>4327</v>
      </c>
      <c r="J31" s="470"/>
      <c r="K31" s="470">
        <v>0</v>
      </c>
      <c r="L31" s="470"/>
      <c r="M31" s="470">
        <v>0</v>
      </c>
      <c r="N31" s="470"/>
      <c r="O31" s="470">
        <v>0</v>
      </c>
      <c r="P31" s="152"/>
      <c r="Q31" s="470">
        <v>112</v>
      </c>
      <c r="R31" s="152"/>
      <c r="S31" s="470">
        <v>0</v>
      </c>
      <c r="T31" s="152"/>
      <c r="U31" s="470">
        <v>0</v>
      </c>
      <c r="V31" s="470"/>
      <c r="W31" s="470">
        <v>0</v>
      </c>
      <c r="X31" s="470"/>
      <c r="Y31" s="470">
        <v>0</v>
      </c>
      <c r="Z31" s="470"/>
      <c r="AA31" s="470">
        <v>0</v>
      </c>
      <c r="AB31" s="41"/>
      <c r="AC31" s="470">
        <v>0</v>
      </c>
      <c r="AD31" s="470"/>
      <c r="AE31" s="470">
        <v>0</v>
      </c>
      <c r="AF31" s="470"/>
      <c r="AG31" s="470">
        <v>0</v>
      </c>
      <c r="AH31" s="470"/>
      <c r="AI31" s="470">
        <v>0</v>
      </c>
      <c r="AJ31" s="503"/>
      <c r="AK31" s="470">
        <v>0</v>
      </c>
      <c r="AL31" s="470"/>
      <c r="AM31" s="470">
        <v>0</v>
      </c>
      <c r="AN31" s="470"/>
      <c r="AO31" s="470">
        <v>929886</v>
      </c>
      <c r="AP31" s="505"/>
      <c r="AQ31" s="470">
        <v>0</v>
      </c>
      <c r="AR31" s="470"/>
      <c r="AS31" s="470">
        <v>0</v>
      </c>
      <c r="AT31" s="470"/>
      <c r="AU31" s="470">
        <v>0</v>
      </c>
      <c r="AV31" s="470"/>
      <c r="AW31" s="470">
        <v>0</v>
      </c>
      <c r="AX31" s="470"/>
      <c r="AY31" s="470">
        <v>0</v>
      </c>
      <c r="AZ31" s="470"/>
      <c r="BA31" s="470">
        <v>0</v>
      </c>
      <c r="BB31" s="470"/>
      <c r="BC31" s="470">
        <v>0</v>
      </c>
      <c r="BD31" s="470"/>
      <c r="BE31" s="470">
        <v>0</v>
      </c>
      <c r="BF31" s="470"/>
      <c r="BG31" s="470">
        <v>0</v>
      </c>
      <c r="BH31" s="503"/>
      <c r="BI31" s="470">
        <v>0</v>
      </c>
      <c r="BJ31" s="470"/>
      <c r="BK31" s="470">
        <v>1470837</v>
      </c>
      <c r="BL31" s="504"/>
      <c r="BM31" s="470">
        <v>0</v>
      </c>
      <c r="BN31" s="503"/>
      <c r="BO31" s="470">
        <v>0</v>
      </c>
      <c r="BP31" s="470"/>
      <c r="BQ31" s="470">
        <v>0</v>
      </c>
      <c r="BR31" s="470"/>
      <c r="BS31" s="470">
        <v>0</v>
      </c>
      <c r="BT31" s="470"/>
      <c r="BU31" s="470">
        <v>0</v>
      </c>
      <c r="BV31" s="503"/>
      <c r="BW31" s="470">
        <v>0</v>
      </c>
      <c r="BX31" s="470"/>
      <c r="BY31" s="470">
        <v>0</v>
      </c>
      <c r="BZ31" s="470"/>
      <c r="CA31" s="470">
        <v>0</v>
      </c>
      <c r="CB31" s="470"/>
      <c r="CC31" s="470">
        <v>0</v>
      </c>
      <c r="CD31" s="503"/>
      <c r="CE31" s="470">
        <v>0</v>
      </c>
      <c r="CF31" s="470"/>
      <c r="CG31" s="470">
        <v>0</v>
      </c>
      <c r="CH31" s="470"/>
      <c r="CI31" s="470">
        <v>0</v>
      </c>
      <c r="CJ31" s="137" t="s">
        <v>22</v>
      </c>
      <c r="CK31" s="470">
        <v>0</v>
      </c>
      <c r="CL31" s="152"/>
      <c r="CM31" s="470">
        <v>0</v>
      </c>
      <c r="CN31" s="470"/>
      <c r="CO31" s="470">
        <v>0</v>
      </c>
      <c r="CP31" s="152"/>
      <c r="CQ31" s="470">
        <v>0</v>
      </c>
      <c r="CR31" s="152"/>
      <c r="CS31" s="470">
        <v>0</v>
      </c>
      <c r="CT31" s="152"/>
      <c r="CU31" s="470">
        <v>0</v>
      </c>
      <c r="CV31" s="152"/>
      <c r="CW31" s="470">
        <v>0</v>
      </c>
      <c r="CX31" s="503"/>
      <c r="CY31" s="470">
        <v>0</v>
      </c>
      <c r="CZ31" s="152"/>
      <c r="DA31" s="470">
        <v>0</v>
      </c>
      <c r="DB31" s="152"/>
      <c r="DC31" s="470">
        <v>0</v>
      </c>
      <c r="DD31" s="152"/>
      <c r="DE31" s="470">
        <v>0</v>
      </c>
      <c r="DF31" s="152"/>
      <c r="DG31" s="141">
        <f t="shared" si="1"/>
        <v>2405162</v>
      </c>
      <c r="DH31" s="152"/>
      <c r="DI31" s="152">
        <v>2493714</v>
      </c>
      <c r="DJ31" s="140"/>
      <c r="DK31" s="142"/>
      <c r="DL31" s="142"/>
      <c r="DM31" s="142"/>
      <c r="DN31" s="142"/>
    </row>
    <row r="32" spans="1:118" s="57" customFormat="1" ht="15" customHeight="1">
      <c r="A32" s="12" t="s">
        <v>311</v>
      </c>
      <c r="B32" s="114" t="s">
        <v>22</v>
      </c>
      <c r="C32" s="470">
        <v>0</v>
      </c>
      <c r="D32" s="470"/>
      <c r="E32" s="470">
        <v>0</v>
      </c>
      <c r="F32" s="470"/>
      <c r="G32" s="470">
        <v>0</v>
      </c>
      <c r="H32" s="470"/>
      <c r="I32" s="470">
        <v>0</v>
      </c>
      <c r="J32" s="470"/>
      <c r="K32" s="470">
        <v>0</v>
      </c>
      <c r="L32" s="470"/>
      <c r="M32" s="470">
        <v>0</v>
      </c>
      <c r="N32" s="470"/>
      <c r="O32" s="470">
        <v>0</v>
      </c>
      <c r="P32" s="152"/>
      <c r="Q32" s="470">
        <v>2894</v>
      </c>
      <c r="R32" s="152"/>
      <c r="S32" s="470">
        <v>0</v>
      </c>
      <c r="T32" s="152"/>
      <c r="U32" s="470">
        <v>0</v>
      </c>
      <c r="V32" s="470"/>
      <c r="W32" s="470">
        <v>0</v>
      </c>
      <c r="X32" s="470"/>
      <c r="Y32" s="470">
        <v>0</v>
      </c>
      <c r="Z32" s="470"/>
      <c r="AA32" s="470">
        <v>0</v>
      </c>
      <c r="AB32" s="41"/>
      <c r="AC32" s="470">
        <v>0</v>
      </c>
      <c r="AD32" s="470"/>
      <c r="AE32" s="470">
        <v>0</v>
      </c>
      <c r="AF32" s="470"/>
      <c r="AG32" s="470">
        <v>0</v>
      </c>
      <c r="AH32" s="470"/>
      <c r="AI32" s="470">
        <v>0</v>
      </c>
      <c r="AJ32" s="503"/>
      <c r="AK32" s="470">
        <v>0</v>
      </c>
      <c r="AL32" s="470"/>
      <c r="AM32" s="470">
        <v>0</v>
      </c>
      <c r="AN32" s="470"/>
      <c r="AO32" s="470">
        <v>0</v>
      </c>
      <c r="AP32" s="505"/>
      <c r="AQ32" s="470">
        <v>0</v>
      </c>
      <c r="AR32" s="470"/>
      <c r="AS32" s="470">
        <v>58068</v>
      </c>
      <c r="AT32" s="470"/>
      <c r="AU32" s="470">
        <v>0</v>
      </c>
      <c r="AV32" s="470"/>
      <c r="AW32" s="470">
        <v>0</v>
      </c>
      <c r="AX32" s="470"/>
      <c r="AY32" s="470">
        <v>0</v>
      </c>
      <c r="AZ32" s="470"/>
      <c r="BA32" s="470">
        <v>0</v>
      </c>
      <c r="BB32" s="470"/>
      <c r="BC32" s="470">
        <v>0</v>
      </c>
      <c r="BD32" s="470"/>
      <c r="BE32" s="470">
        <v>0</v>
      </c>
      <c r="BF32" s="470"/>
      <c r="BG32" s="470">
        <v>0</v>
      </c>
      <c r="BH32" s="503"/>
      <c r="BI32" s="470">
        <v>0</v>
      </c>
      <c r="BJ32" s="470"/>
      <c r="BK32" s="470">
        <v>78517</v>
      </c>
      <c r="BL32" s="504"/>
      <c r="BM32" s="470">
        <v>0</v>
      </c>
      <c r="BN32" s="503"/>
      <c r="BO32" s="470">
        <v>0</v>
      </c>
      <c r="BP32" s="470"/>
      <c r="BQ32" s="470">
        <v>0</v>
      </c>
      <c r="BR32" s="470"/>
      <c r="BS32" s="470">
        <v>0</v>
      </c>
      <c r="BT32" s="470"/>
      <c r="BU32" s="470">
        <v>6789</v>
      </c>
      <c r="BV32" s="503"/>
      <c r="BW32" s="470">
        <v>0</v>
      </c>
      <c r="BX32" s="470"/>
      <c r="BY32" s="470">
        <v>0</v>
      </c>
      <c r="BZ32" s="470"/>
      <c r="CA32" s="470">
        <v>0</v>
      </c>
      <c r="CB32" s="470"/>
      <c r="CC32" s="470">
        <v>0</v>
      </c>
      <c r="CD32" s="503"/>
      <c r="CE32" s="470">
        <v>0</v>
      </c>
      <c r="CF32" s="470"/>
      <c r="CG32" s="470">
        <v>0</v>
      </c>
      <c r="CH32" s="470"/>
      <c r="CI32" s="470">
        <v>0</v>
      </c>
      <c r="CJ32" s="137" t="s">
        <v>22</v>
      </c>
      <c r="CK32" s="470">
        <v>0</v>
      </c>
      <c r="CL32" s="152"/>
      <c r="CM32" s="470">
        <v>4072</v>
      </c>
      <c r="CN32" s="470"/>
      <c r="CO32" s="470">
        <v>0</v>
      </c>
      <c r="CP32" s="152"/>
      <c r="CQ32" s="470">
        <v>0</v>
      </c>
      <c r="CR32" s="152"/>
      <c r="CS32" s="470">
        <v>0</v>
      </c>
      <c r="CT32" s="152"/>
      <c r="CU32" s="470">
        <v>0</v>
      </c>
      <c r="CV32" s="152"/>
      <c r="CW32" s="470">
        <v>0</v>
      </c>
      <c r="CX32" s="503"/>
      <c r="CY32" s="470">
        <v>0</v>
      </c>
      <c r="CZ32" s="152"/>
      <c r="DA32" s="470">
        <v>0</v>
      </c>
      <c r="DB32" s="152"/>
      <c r="DC32" s="470">
        <v>0</v>
      </c>
      <c r="DD32" s="152"/>
      <c r="DE32" s="470">
        <v>0</v>
      </c>
      <c r="DF32" s="152"/>
      <c r="DG32" s="141">
        <f t="shared" si="1"/>
        <v>150340</v>
      </c>
      <c r="DH32" s="152"/>
      <c r="DI32" s="152">
        <v>146983</v>
      </c>
      <c r="DJ32" s="140"/>
      <c r="DK32" s="142"/>
      <c r="DL32" s="142"/>
      <c r="DM32" s="142"/>
      <c r="DN32" s="142"/>
    </row>
    <row r="33" spans="1:133" s="57" customFormat="1" ht="15" customHeight="1">
      <c r="A33" s="12" t="s">
        <v>106</v>
      </c>
      <c r="B33" s="114" t="s">
        <v>22</v>
      </c>
      <c r="C33" s="470">
        <v>0</v>
      </c>
      <c r="D33" s="470"/>
      <c r="E33" s="470">
        <v>0</v>
      </c>
      <c r="F33" s="470"/>
      <c r="G33" s="470">
        <v>0</v>
      </c>
      <c r="H33" s="470"/>
      <c r="I33" s="470">
        <v>0</v>
      </c>
      <c r="J33" s="470"/>
      <c r="K33" s="470">
        <v>0</v>
      </c>
      <c r="L33" s="470"/>
      <c r="M33" s="470">
        <v>0</v>
      </c>
      <c r="N33" s="470"/>
      <c r="O33" s="470">
        <v>0</v>
      </c>
      <c r="P33" s="152"/>
      <c r="Q33" s="470">
        <v>90</v>
      </c>
      <c r="R33" s="152"/>
      <c r="S33" s="470">
        <v>0</v>
      </c>
      <c r="T33" s="152"/>
      <c r="U33" s="470">
        <v>0</v>
      </c>
      <c r="V33" s="470"/>
      <c r="W33" s="470">
        <v>0</v>
      </c>
      <c r="X33" s="470"/>
      <c r="Y33" s="470">
        <v>0</v>
      </c>
      <c r="Z33" s="470"/>
      <c r="AA33" s="470">
        <v>0</v>
      </c>
      <c r="AB33" s="41"/>
      <c r="AC33" s="470">
        <v>0</v>
      </c>
      <c r="AD33" s="470"/>
      <c r="AE33" s="470">
        <v>0</v>
      </c>
      <c r="AF33" s="470"/>
      <c r="AG33" s="470">
        <v>0</v>
      </c>
      <c r="AH33" s="470"/>
      <c r="AI33" s="470">
        <v>0</v>
      </c>
      <c r="AJ33" s="503"/>
      <c r="AK33" s="470">
        <v>0</v>
      </c>
      <c r="AL33" s="470"/>
      <c r="AM33" s="470">
        <v>0</v>
      </c>
      <c r="AN33" s="470"/>
      <c r="AO33" s="470">
        <v>0</v>
      </c>
      <c r="AP33" s="505"/>
      <c r="AQ33" s="470">
        <v>295</v>
      </c>
      <c r="AR33" s="470"/>
      <c r="AS33" s="470">
        <v>0</v>
      </c>
      <c r="AT33" s="470"/>
      <c r="AU33" s="470">
        <v>0</v>
      </c>
      <c r="AV33" s="470"/>
      <c r="AW33" s="470">
        <v>0</v>
      </c>
      <c r="AX33" s="470"/>
      <c r="AY33" s="470">
        <v>0</v>
      </c>
      <c r="AZ33" s="470"/>
      <c r="BA33" s="470">
        <v>0</v>
      </c>
      <c r="BB33" s="470"/>
      <c r="BC33" s="470">
        <v>0</v>
      </c>
      <c r="BD33" s="470"/>
      <c r="BE33" s="470">
        <v>0</v>
      </c>
      <c r="BF33" s="470"/>
      <c r="BG33" s="470">
        <v>0</v>
      </c>
      <c r="BH33" s="503"/>
      <c r="BI33" s="470">
        <v>0</v>
      </c>
      <c r="BJ33" s="470"/>
      <c r="BK33" s="470">
        <v>2424</v>
      </c>
      <c r="BL33" s="504"/>
      <c r="BM33" s="470">
        <v>0</v>
      </c>
      <c r="BN33" s="503"/>
      <c r="BO33" s="470">
        <v>0</v>
      </c>
      <c r="BP33" s="470"/>
      <c r="BQ33" s="470">
        <v>0</v>
      </c>
      <c r="BR33" s="470"/>
      <c r="BS33" s="470">
        <v>0</v>
      </c>
      <c r="BT33" s="470"/>
      <c r="BU33" s="470">
        <v>0</v>
      </c>
      <c r="BV33" s="503"/>
      <c r="BW33" s="470">
        <v>0</v>
      </c>
      <c r="BX33" s="470"/>
      <c r="BY33" s="470">
        <v>0</v>
      </c>
      <c r="BZ33" s="470"/>
      <c r="CA33" s="470">
        <v>0</v>
      </c>
      <c r="CB33" s="470"/>
      <c r="CC33" s="470">
        <v>0</v>
      </c>
      <c r="CD33" s="503"/>
      <c r="CE33" s="470">
        <v>0</v>
      </c>
      <c r="CF33" s="470"/>
      <c r="CG33" s="470">
        <v>0</v>
      </c>
      <c r="CH33" s="470"/>
      <c r="CI33" s="470">
        <v>0</v>
      </c>
      <c r="CJ33" s="137" t="s">
        <v>22</v>
      </c>
      <c r="CK33" s="470">
        <v>0</v>
      </c>
      <c r="CL33" s="152"/>
      <c r="CM33" s="470">
        <v>0</v>
      </c>
      <c r="CN33" s="470"/>
      <c r="CO33" s="470">
        <v>0</v>
      </c>
      <c r="CP33" s="152"/>
      <c r="CQ33" s="470">
        <v>0</v>
      </c>
      <c r="CR33" s="152"/>
      <c r="CS33" s="470">
        <v>0</v>
      </c>
      <c r="CT33" s="152"/>
      <c r="CU33" s="470">
        <v>0</v>
      </c>
      <c r="CV33" s="152"/>
      <c r="CW33" s="470">
        <v>0</v>
      </c>
      <c r="CX33" s="503"/>
      <c r="CY33" s="470">
        <v>0</v>
      </c>
      <c r="CZ33" s="152"/>
      <c r="DA33" s="470">
        <v>0</v>
      </c>
      <c r="DB33" s="152"/>
      <c r="DC33" s="470">
        <v>0</v>
      </c>
      <c r="DD33" s="152"/>
      <c r="DE33" s="470">
        <v>0</v>
      </c>
      <c r="DF33" s="152"/>
      <c r="DG33" s="141">
        <f t="shared" si="1"/>
        <v>2809</v>
      </c>
      <c r="DH33" s="152"/>
      <c r="DI33" s="152">
        <v>3984</v>
      </c>
      <c r="DJ33" s="140"/>
      <c r="DK33" s="142"/>
      <c r="DL33" s="142"/>
      <c r="DM33" s="142"/>
      <c r="DN33" s="142"/>
    </row>
    <row r="34" spans="1:133" s="57" customFormat="1" ht="15" customHeight="1">
      <c r="A34" s="12" t="s">
        <v>46</v>
      </c>
      <c r="B34" s="114" t="s">
        <v>22</v>
      </c>
      <c r="C34" s="470">
        <v>0</v>
      </c>
      <c r="D34" s="470"/>
      <c r="E34" s="470">
        <v>0</v>
      </c>
      <c r="F34" s="470"/>
      <c r="G34" s="470">
        <v>0</v>
      </c>
      <c r="H34" s="470"/>
      <c r="I34" s="470">
        <v>0</v>
      </c>
      <c r="J34" s="470"/>
      <c r="K34" s="470">
        <v>0</v>
      </c>
      <c r="L34" s="470"/>
      <c r="M34" s="470">
        <v>0</v>
      </c>
      <c r="N34" s="470" t="s">
        <v>22</v>
      </c>
      <c r="O34" s="470">
        <v>0</v>
      </c>
      <c r="P34" s="152"/>
      <c r="Q34" s="470">
        <v>0</v>
      </c>
      <c r="R34" s="152"/>
      <c r="S34" s="470">
        <v>0</v>
      </c>
      <c r="T34" s="152"/>
      <c r="U34" s="470">
        <v>0</v>
      </c>
      <c r="V34" s="470"/>
      <c r="W34" s="470">
        <v>0</v>
      </c>
      <c r="X34" s="470" t="s">
        <v>302</v>
      </c>
      <c r="Y34" s="470">
        <v>0</v>
      </c>
      <c r="Z34" s="470" t="s">
        <v>22</v>
      </c>
      <c r="AA34" s="470">
        <v>0</v>
      </c>
      <c r="AB34" s="41"/>
      <c r="AC34" s="470">
        <v>0</v>
      </c>
      <c r="AD34" s="470" t="s">
        <v>302</v>
      </c>
      <c r="AE34" s="470">
        <v>0</v>
      </c>
      <c r="AF34" s="470"/>
      <c r="AG34" s="470">
        <v>0</v>
      </c>
      <c r="AH34" s="470"/>
      <c r="AI34" s="470">
        <v>0</v>
      </c>
      <c r="AJ34" s="503" t="s">
        <v>22</v>
      </c>
      <c r="AK34" s="470">
        <v>0</v>
      </c>
      <c r="AL34" s="470"/>
      <c r="AM34" s="470">
        <v>0</v>
      </c>
      <c r="AN34" s="470"/>
      <c r="AO34" s="470">
        <v>0</v>
      </c>
      <c r="AP34" s="505"/>
      <c r="AQ34" s="470">
        <v>0</v>
      </c>
      <c r="AR34" s="470"/>
      <c r="AS34" s="470">
        <v>0</v>
      </c>
      <c r="AT34" s="470"/>
      <c r="AU34" s="470">
        <v>0</v>
      </c>
      <c r="AV34" s="470"/>
      <c r="AW34" s="470">
        <v>0</v>
      </c>
      <c r="AX34" s="470"/>
      <c r="AY34" s="470">
        <v>0</v>
      </c>
      <c r="AZ34" s="470"/>
      <c r="BA34" s="470">
        <v>0</v>
      </c>
      <c r="BB34" s="470"/>
      <c r="BC34" s="470">
        <v>0</v>
      </c>
      <c r="BD34" s="470"/>
      <c r="BE34" s="470">
        <v>0</v>
      </c>
      <c r="BF34" s="470"/>
      <c r="BG34" s="470">
        <v>0</v>
      </c>
      <c r="BH34" s="503"/>
      <c r="BI34" s="470">
        <v>0</v>
      </c>
      <c r="BJ34" s="470"/>
      <c r="BK34" s="470">
        <v>99718</v>
      </c>
      <c r="BL34" s="504"/>
      <c r="BM34" s="470">
        <v>0</v>
      </c>
      <c r="BN34" s="503"/>
      <c r="BO34" s="470">
        <v>0</v>
      </c>
      <c r="BP34" s="470"/>
      <c r="BQ34" s="470">
        <v>0</v>
      </c>
      <c r="BR34" s="470"/>
      <c r="BS34" s="470">
        <v>0</v>
      </c>
      <c r="BT34" s="470"/>
      <c r="BU34" s="470">
        <v>0</v>
      </c>
      <c r="BV34" s="503"/>
      <c r="BW34" s="470">
        <v>0</v>
      </c>
      <c r="BX34" s="470"/>
      <c r="BY34" s="470">
        <v>0</v>
      </c>
      <c r="BZ34" s="470"/>
      <c r="CA34" s="470">
        <v>0</v>
      </c>
      <c r="CB34" s="470"/>
      <c r="CC34" s="470">
        <v>0</v>
      </c>
      <c r="CD34" s="503"/>
      <c r="CE34" s="470">
        <v>0</v>
      </c>
      <c r="CF34" s="470" t="s">
        <v>22</v>
      </c>
      <c r="CG34" s="470">
        <v>0</v>
      </c>
      <c r="CH34" s="470"/>
      <c r="CI34" s="470">
        <v>0</v>
      </c>
      <c r="CJ34" s="137" t="s">
        <v>22</v>
      </c>
      <c r="CK34" s="470">
        <v>0</v>
      </c>
      <c r="CL34" s="152"/>
      <c r="CM34" s="470">
        <v>0</v>
      </c>
      <c r="CN34" s="470"/>
      <c r="CO34" s="470">
        <v>0</v>
      </c>
      <c r="CP34" s="152"/>
      <c r="CQ34" s="470">
        <v>0</v>
      </c>
      <c r="CR34" s="152"/>
      <c r="CS34" s="470">
        <v>0</v>
      </c>
      <c r="CT34" s="152"/>
      <c r="CU34" s="470">
        <v>0</v>
      </c>
      <c r="CV34" s="152"/>
      <c r="CW34" s="470">
        <v>0</v>
      </c>
      <c r="CX34" s="503"/>
      <c r="CY34" s="470">
        <v>0</v>
      </c>
      <c r="CZ34" s="152" t="s">
        <v>22</v>
      </c>
      <c r="DA34" s="470">
        <v>0</v>
      </c>
      <c r="DB34" s="152"/>
      <c r="DC34" s="470">
        <v>0</v>
      </c>
      <c r="DD34" s="152"/>
      <c r="DE34" s="470">
        <v>0</v>
      </c>
      <c r="DF34" s="152"/>
      <c r="DG34" s="141">
        <f t="shared" si="1"/>
        <v>99718</v>
      </c>
      <c r="DH34" s="152"/>
      <c r="DI34" s="152">
        <v>229003</v>
      </c>
      <c r="DJ34" s="140"/>
      <c r="DK34" s="142"/>
      <c r="DL34" s="142"/>
      <c r="DM34" s="142"/>
      <c r="DN34" s="142"/>
    </row>
    <row r="35" spans="1:133" s="57" customFormat="1" ht="15" customHeight="1">
      <c r="A35" s="12" t="s">
        <v>1007</v>
      </c>
      <c r="B35" s="114" t="s">
        <v>22</v>
      </c>
      <c r="C35" s="470">
        <v>0</v>
      </c>
      <c r="D35" s="470"/>
      <c r="E35" s="470">
        <v>0</v>
      </c>
      <c r="F35" s="470"/>
      <c r="G35" s="470">
        <v>0</v>
      </c>
      <c r="H35" s="470"/>
      <c r="I35" s="470">
        <v>0</v>
      </c>
      <c r="J35" s="470"/>
      <c r="K35" s="470">
        <v>0</v>
      </c>
      <c r="L35" s="470"/>
      <c r="M35" s="470">
        <v>0</v>
      </c>
      <c r="N35" s="470" t="s">
        <v>22</v>
      </c>
      <c r="O35" s="470">
        <v>0</v>
      </c>
      <c r="P35" s="152"/>
      <c r="Q35" s="470">
        <v>0</v>
      </c>
      <c r="R35" s="152"/>
      <c r="S35" s="470">
        <v>0</v>
      </c>
      <c r="T35" s="152"/>
      <c r="U35" s="470">
        <v>0</v>
      </c>
      <c r="V35" s="470"/>
      <c r="W35" s="470">
        <v>0</v>
      </c>
      <c r="X35" s="470" t="s">
        <v>302</v>
      </c>
      <c r="Y35" s="470">
        <v>0</v>
      </c>
      <c r="Z35" s="470" t="s">
        <v>22</v>
      </c>
      <c r="AA35" s="470">
        <v>665750</v>
      </c>
      <c r="AB35" s="41"/>
      <c r="AC35" s="470">
        <v>0</v>
      </c>
      <c r="AD35" s="470" t="s">
        <v>302</v>
      </c>
      <c r="AE35" s="470">
        <v>0</v>
      </c>
      <c r="AF35" s="470"/>
      <c r="AG35" s="470">
        <v>0</v>
      </c>
      <c r="AH35" s="470"/>
      <c r="AI35" s="470">
        <v>0</v>
      </c>
      <c r="AJ35" s="503" t="s">
        <v>22</v>
      </c>
      <c r="AK35" s="470">
        <v>0</v>
      </c>
      <c r="AL35" s="470"/>
      <c r="AM35" s="470">
        <v>0</v>
      </c>
      <c r="AN35" s="470"/>
      <c r="AO35" s="470">
        <v>0</v>
      </c>
      <c r="AP35" s="85"/>
      <c r="AQ35" s="470">
        <v>0</v>
      </c>
      <c r="AR35" s="470"/>
      <c r="AS35" s="470">
        <v>0</v>
      </c>
      <c r="AT35" s="470"/>
      <c r="AU35" s="470">
        <v>0</v>
      </c>
      <c r="AV35" s="470"/>
      <c r="AW35" s="470">
        <v>0</v>
      </c>
      <c r="AX35" s="470"/>
      <c r="AY35" s="470">
        <v>0</v>
      </c>
      <c r="AZ35" s="470"/>
      <c r="BA35" s="470">
        <v>0</v>
      </c>
      <c r="BB35" s="470"/>
      <c r="BC35" s="470">
        <v>0</v>
      </c>
      <c r="BD35" s="470"/>
      <c r="BE35" s="470">
        <v>2116632</v>
      </c>
      <c r="BF35" s="470"/>
      <c r="BG35" s="470">
        <v>0</v>
      </c>
      <c r="BH35" s="485"/>
      <c r="BI35" s="470">
        <v>0</v>
      </c>
      <c r="BJ35" s="470"/>
      <c r="BK35" s="470">
        <v>0</v>
      </c>
      <c r="BL35" s="85"/>
      <c r="BM35" s="470">
        <v>1851496</v>
      </c>
      <c r="BN35" s="503"/>
      <c r="BO35" s="470">
        <v>0</v>
      </c>
      <c r="BP35" s="470"/>
      <c r="BQ35" s="470">
        <v>0</v>
      </c>
      <c r="BR35" s="470"/>
      <c r="BS35" s="470">
        <v>0</v>
      </c>
      <c r="BT35" s="470"/>
      <c r="BU35" s="470">
        <v>0</v>
      </c>
      <c r="BV35" s="503"/>
      <c r="BW35" s="470">
        <v>0</v>
      </c>
      <c r="BX35" s="470"/>
      <c r="BY35" s="470">
        <v>0</v>
      </c>
      <c r="BZ35" s="470"/>
      <c r="CA35" s="470">
        <v>0</v>
      </c>
      <c r="CB35" s="470"/>
      <c r="CC35" s="470">
        <v>0</v>
      </c>
      <c r="CD35" s="503"/>
      <c r="CE35" s="470">
        <v>0</v>
      </c>
      <c r="CF35" s="470" t="s">
        <v>22</v>
      </c>
      <c r="CG35" s="470">
        <v>0</v>
      </c>
      <c r="CH35" s="470"/>
      <c r="CI35" s="470">
        <v>0</v>
      </c>
      <c r="CJ35" s="137" t="s">
        <v>22</v>
      </c>
      <c r="CK35" s="470">
        <v>0</v>
      </c>
      <c r="CL35" s="152"/>
      <c r="CM35" s="470">
        <v>0</v>
      </c>
      <c r="CN35" s="470"/>
      <c r="CO35" s="470">
        <v>0</v>
      </c>
      <c r="CP35" s="152"/>
      <c r="CQ35" s="470">
        <v>0</v>
      </c>
      <c r="CR35" s="152"/>
      <c r="CS35" s="470">
        <v>0</v>
      </c>
      <c r="CT35" s="152"/>
      <c r="CU35" s="470">
        <v>0</v>
      </c>
      <c r="CV35" s="152"/>
      <c r="CW35" s="470">
        <v>0</v>
      </c>
      <c r="CX35" s="503"/>
      <c r="CY35" s="470">
        <v>0</v>
      </c>
      <c r="CZ35" s="152" t="s">
        <v>22</v>
      </c>
      <c r="DA35" s="470">
        <v>0</v>
      </c>
      <c r="DB35" s="152"/>
      <c r="DC35" s="470">
        <v>0</v>
      </c>
      <c r="DD35" s="152"/>
      <c r="DE35" s="470">
        <v>0</v>
      </c>
      <c r="DF35" s="152"/>
      <c r="DG35" s="141">
        <f t="shared" si="1"/>
        <v>4633878</v>
      </c>
      <c r="DH35" s="152"/>
      <c r="DI35" s="152">
        <v>4736446</v>
      </c>
      <c r="DJ35" s="140"/>
      <c r="DK35" s="142"/>
      <c r="DL35" s="142"/>
      <c r="DM35" s="142"/>
      <c r="DN35" s="142"/>
    </row>
    <row r="36" spans="1:133" s="57" customFormat="1" ht="15.75" customHeight="1">
      <c r="A36" s="112" t="s">
        <v>312</v>
      </c>
      <c r="B36" s="114" t="s">
        <v>22</v>
      </c>
      <c r="C36" s="468">
        <f>ROUND(SUM(C26:C35),1)</f>
        <v>0</v>
      </c>
      <c r="D36" s="41"/>
      <c r="E36" s="468">
        <f>ROUND(SUM(E26:E35),1)</f>
        <v>0</v>
      </c>
      <c r="F36" s="41"/>
      <c r="G36" s="468">
        <f>ROUND(SUM(G26:G35),1)</f>
        <v>2812</v>
      </c>
      <c r="H36" s="41"/>
      <c r="I36" s="468">
        <f>ROUND(SUM(I26:I35),1)</f>
        <v>4327</v>
      </c>
      <c r="J36" s="41"/>
      <c r="K36" s="468">
        <f>ROUND(SUM(K26:K35),1)</f>
        <v>0</v>
      </c>
      <c r="L36" s="41"/>
      <c r="M36" s="468">
        <f>ROUND(SUM(M26:M35),1)</f>
        <v>0</v>
      </c>
      <c r="N36" s="41" t="s">
        <v>22</v>
      </c>
      <c r="O36" s="468">
        <f>ROUND(SUM(O26:O35),1)</f>
        <v>0</v>
      </c>
      <c r="P36" s="507"/>
      <c r="Q36" s="468">
        <f>ROUND(SUM(Q26:Q35),1)</f>
        <v>3096</v>
      </c>
      <c r="R36" s="507"/>
      <c r="S36" s="468">
        <f>ROUND(SUM(S26:S35),1)</f>
        <v>0</v>
      </c>
      <c r="T36" s="507"/>
      <c r="U36" s="468">
        <f>ROUND(SUM(U26:U35),1)</f>
        <v>0</v>
      </c>
      <c r="V36" s="41"/>
      <c r="W36" s="468">
        <f>ROUND(SUM(W26:W35),1)</f>
        <v>0</v>
      </c>
      <c r="X36" s="41"/>
      <c r="Y36" s="468">
        <f>ROUND(SUM(Y26:Y35),1)</f>
        <v>112204</v>
      </c>
      <c r="Z36" s="41" t="s">
        <v>22</v>
      </c>
      <c r="AA36" s="468">
        <f>ROUND(SUM(AA26:AA35),1)</f>
        <v>665750</v>
      </c>
      <c r="AB36" s="41"/>
      <c r="AC36" s="468">
        <f>ROUND(SUM(AC26:AC35),1)</f>
        <v>0</v>
      </c>
      <c r="AD36" s="41"/>
      <c r="AE36" s="468">
        <f>ROUND(SUM(AE26:AE35),1)</f>
        <v>0</v>
      </c>
      <c r="AF36" s="41"/>
      <c r="AG36" s="468">
        <f>ROUND(SUM(AG26:AG35),1)</f>
        <v>0</v>
      </c>
      <c r="AH36" s="41"/>
      <c r="AI36" s="468">
        <f>ROUND(SUM(AI26:AI35),1)</f>
        <v>0</v>
      </c>
      <c r="AJ36" s="507" t="s">
        <v>22</v>
      </c>
      <c r="AK36" s="468">
        <f>ROUND(SUM(AK26:AK35),1)</f>
        <v>0</v>
      </c>
      <c r="AL36" s="41"/>
      <c r="AM36" s="468">
        <f>ROUND(SUM(AM26:AM35),1)</f>
        <v>0</v>
      </c>
      <c r="AN36" s="41"/>
      <c r="AO36" s="468">
        <f>ROUND(SUM(AO26:AO35),1)</f>
        <v>5405289</v>
      </c>
      <c r="AP36" s="508"/>
      <c r="AQ36" s="468">
        <f>ROUND(SUM(AQ26:AQ35),1)</f>
        <v>295</v>
      </c>
      <c r="AR36" s="41"/>
      <c r="AS36" s="468">
        <f>ROUND(SUM(AS26:AS35),1)</f>
        <v>58068</v>
      </c>
      <c r="AT36" s="41"/>
      <c r="AU36" s="468">
        <f>ROUND(SUM(AU26:AU35),1)</f>
        <v>0</v>
      </c>
      <c r="AV36" s="41"/>
      <c r="AW36" s="468">
        <f>ROUND(SUM(AW26:AW35),1)</f>
        <v>0</v>
      </c>
      <c r="AX36" s="41"/>
      <c r="AY36" s="468">
        <f>ROUND(SUM(AY26:AY35),1)</f>
        <v>0</v>
      </c>
      <c r="AZ36" s="41"/>
      <c r="BA36" s="468">
        <f>ROUND(SUM(BA26:BA35),1)</f>
        <v>0</v>
      </c>
      <c r="BB36" s="41"/>
      <c r="BC36" s="468">
        <f>ROUND(SUM(BC26:BC35),1)</f>
        <v>4442</v>
      </c>
      <c r="BD36" s="41"/>
      <c r="BE36" s="468">
        <f>ROUND(SUM(BE26:BE35),1)</f>
        <v>2116632</v>
      </c>
      <c r="BF36" s="508"/>
      <c r="BG36" s="468">
        <f>ROUND(SUM(BG26:BG35),1)</f>
        <v>0</v>
      </c>
      <c r="BH36" s="508"/>
      <c r="BI36" s="468">
        <f>ROUND(SUM(BI26:BI35),1)</f>
        <v>0</v>
      </c>
      <c r="BJ36" s="41"/>
      <c r="BK36" s="468">
        <f>ROUND(SUM(BK26:BK35),1)</f>
        <v>2590549</v>
      </c>
      <c r="BL36" s="508"/>
      <c r="BM36" s="468">
        <f>ROUND(SUM(BM26:BM35),1)</f>
        <v>1851496</v>
      </c>
      <c r="BN36" s="508"/>
      <c r="BO36" s="468">
        <f>ROUND(SUM(BO26:BO35),1)</f>
        <v>0</v>
      </c>
      <c r="BP36" s="41"/>
      <c r="BQ36" s="468">
        <f>ROUND(SUM(BQ26:BQ35),1)</f>
        <v>0</v>
      </c>
      <c r="BR36" s="41"/>
      <c r="BS36" s="468">
        <f>ROUND(SUM(BS26:BS35),1)</f>
        <v>0</v>
      </c>
      <c r="BT36" s="41"/>
      <c r="BU36" s="468">
        <f>ROUND(SUM(BU26:BU35),1)</f>
        <v>6789</v>
      </c>
      <c r="BV36" s="508"/>
      <c r="BW36" s="468">
        <f>ROUND(SUM(BW26:BW35),1)</f>
        <v>0</v>
      </c>
      <c r="BX36" s="41"/>
      <c r="BY36" s="468">
        <f>ROUND(SUM(BY26:BY35),1)</f>
        <v>9398</v>
      </c>
      <c r="BZ36" s="41"/>
      <c r="CA36" s="468">
        <f>ROUND(SUM(CA26:CA35),1)</f>
        <v>0</v>
      </c>
      <c r="CB36" s="41"/>
      <c r="CC36" s="468">
        <f>ROUND(SUM(CC26:CC35),1)</f>
        <v>0</v>
      </c>
      <c r="CD36" s="508"/>
      <c r="CE36" s="468">
        <f>ROUND(SUM(CE26:CE35),1)</f>
        <v>0</v>
      </c>
      <c r="CF36" s="41" t="s">
        <v>22</v>
      </c>
      <c r="CG36" s="468">
        <f>ROUND(SUM(CG26:CG35),1)</f>
        <v>3334700</v>
      </c>
      <c r="CH36" s="41"/>
      <c r="CI36" s="468">
        <f>ROUND(SUM(CI26:CI35),1)</f>
        <v>0</v>
      </c>
      <c r="CJ36" s="137" t="s">
        <v>22</v>
      </c>
      <c r="CK36" s="468">
        <f>ROUND(SUM(CK26:CK35),1)</f>
        <v>3169009</v>
      </c>
      <c r="CL36" s="506"/>
      <c r="CM36" s="468">
        <f>ROUND(SUM(CM26:CM35),1)</f>
        <v>4072</v>
      </c>
      <c r="CN36" s="508"/>
      <c r="CO36" s="468">
        <f>ROUND(SUM(CO26:CO35),1)</f>
        <v>0</v>
      </c>
      <c r="CP36" s="506"/>
      <c r="CQ36" s="468">
        <f>ROUND(SUM(CQ26:CQ35),1)</f>
        <v>0</v>
      </c>
      <c r="CR36" s="506"/>
      <c r="CS36" s="468">
        <f>ROUND(SUM(CS26:CS35),1)</f>
        <v>0</v>
      </c>
      <c r="CT36" s="506"/>
      <c r="CU36" s="468">
        <f>ROUND(SUM(CU26:CU35),1)</f>
        <v>0</v>
      </c>
      <c r="CV36" s="506"/>
      <c r="CW36" s="468">
        <f>ROUND(SUM(CW26:CW35),1)</f>
        <v>0</v>
      </c>
      <c r="CX36" s="507"/>
      <c r="CY36" s="468">
        <f>ROUND(SUM(CY26:CY35),1)</f>
        <v>0</v>
      </c>
      <c r="CZ36" s="506" t="s">
        <v>22</v>
      </c>
      <c r="DA36" s="468">
        <f>ROUND(SUM(DA26:DA35),1)</f>
        <v>1</v>
      </c>
      <c r="DB36" s="506"/>
      <c r="DC36" s="468">
        <f>ROUND(SUM(DC26:DC35),1)</f>
        <v>0</v>
      </c>
      <c r="DD36" s="506"/>
      <c r="DE36" s="468">
        <f>ROUND(SUM(DE26:DE35),1)</f>
        <v>0</v>
      </c>
      <c r="DF36" s="506"/>
      <c r="DG36" s="468">
        <f>ROUND(SUM(DG26:DG35),1)</f>
        <v>19338929</v>
      </c>
      <c r="DH36" s="506"/>
      <c r="DI36" s="468">
        <f>ROUND(SUM(DI26:DI35),1)</f>
        <v>19460250</v>
      </c>
      <c r="DJ36" s="459"/>
      <c r="DK36" s="501"/>
      <c r="DL36" s="501"/>
      <c r="DM36" s="501"/>
      <c r="DN36" s="501"/>
      <c r="DO36" s="463"/>
      <c r="DP36" s="463"/>
      <c r="DQ36" s="463"/>
      <c r="DR36" s="463"/>
      <c r="DS36" s="463"/>
      <c r="DT36" s="463"/>
      <c r="DU36" s="463"/>
      <c r="DV36" s="463"/>
      <c r="DW36" s="463"/>
      <c r="DX36" s="463"/>
      <c r="DY36" s="463"/>
      <c r="DZ36" s="463"/>
      <c r="EA36" s="463"/>
      <c r="EB36" s="463"/>
      <c r="EC36" s="463"/>
    </row>
    <row r="37" spans="1:133" s="57" customFormat="1" ht="15" customHeight="1">
      <c r="A37" s="114" t="s">
        <v>109</v>
      </c>
      <c r="B37" s="114" t="s">
        <v>22</v>
      </c>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1"/>
      <c r="AC37" s="470"/>
      <c r="AD37" s="470"/>
      <c r="AE37" s="470"/>
      <c r="AF37" s="470"/>
      <c r="AG37" s="470"/>
      <c r="AH37" s="470"/>
      <c r="AI37" s="470"/>
      <c r="AJ37" s="485"/>
      <c r="AK37" s="470"/>
      <c r="AL37" s="470"/>
      <c r="AM37" s="470"/>
      <c r="AN37" s="470"/>
      <c r="AO37" s="470"/>
      <c r="AP37" s="485"/>
      <c r="AQ37" s="470"/>
      <c r="AR37" s="470"/>
      <c r="AS37" s="470"/>
      <c r="AT37" s="470"/>
      <c r="AU37" s="470"/>
      <c r="AV37" s="470"/>
      <c r="AW37" s="470"/>
      <c r="AX37" s="470"/>
      <c r="AY37" s="470"/>
      <c r="AZ37" s="470"/>
      <c r="BA37" s="470"/>
      <c r="BB37" s="470"/>
      <c r="BC37" s="470"/>
      <c r="BD37" s="470"/>
      <c r="BE37" s="470"/>
      <c r="BF37" s="470"/>
      <c r="BG37" s="470"/>
      <c r="BH37" s="485"/>
      <c r="BI37" s="470"/>
      <c r="BJ37" s="470"/>
      <c r="BK37" s="470"/>
      <c r="BL37" s="485"/>
      <c r="BM37" s="470"/>
      <c r="BN37" s="485"/>
      <c r="BO37" s="470"/>
      <c r="BP37" s="470"/>
      <c r="BQ37" s="470"/>
      <c r="BR37" s="470"/>
      <c r="BS37" s="470"/>
      <c r="BT37" s="470"/>
      <c r="BU37" s="470"/>
      <c r="BV37" s="485"/>
      <c r="BW37" s="470"/>
      <c r="BX37" s="470"/>
      <c r="BY37" s="470"/>
      <c r="BZ37" s="470"/>
      <c r="CA37" s="470"/>
      <c r="CB37" s="470"/>
      <c r="CC37" s="470"/>
      <c r="CD37" s="485"/>
      <c r="CE37" s="470"/>
      <c r="CF37" s="470"/>
      <c r="CG37" s="470"/>
      <c r="CH37" s="470"/>
      <c r="CI37" s="470"/>
      <c r="CJ37" s="137" t="s">
        <v>22</v>
      </c>
      <c r="CK37" s="470"/>
      <c r="CL37" s="152"/>
      <c r="CM37" s="470"/>
      <c r="CN37" s="470"/>
      <c r="CO37" s="470"/>
      <c r="CP37" s="152"/>
      <c r="CQ37" s="470"/>
      <c r="CR37" s="152"/>
      <c r="CS37" s="470"/>
      <c r="CT37" s="152"/>
      <c r="CU37" s="470"/>
      <c r="CV37" s="152"/>
      <c r="CW37" s="470"/>
      <c r="CX37" s="503"/>
      <c r="CY37" s="470"/>
      <c r="CZ37" s="152"/>
      <c r="DA37" s="470"/>
      <c r="DB37" s="152"/>
      <c r="DC37" s="470"/>
      <c r="DD37" s="152"/>
      <c r="DE37" s="470"/>
      <c r="DF37" s="152"/>
      <c r="DG37" s="152"/>
      <c r="DH37" s="152"/>
      <c r="DI37" s="152"/>
      <c r="DJ37" s="143"/>
      <c r="DK37" s="142"/>
      <c r="DL37" s="142"/>
      <c r="DM37" s="142"/>
      <c r="DN37" s="142"/>
    </row>
    <row r="38" spans="1:133" s="57" customFormat="1" ht="15" customHeight="1">
      <c r="A38" s="136" t="s">
        <v>538</v>
      </c>
      <c r="B38" s="114" t="s">
        <v>22</v>
      </c>
      <c r="C38" s="470">
        <v>0</v>
      </c>
      <c r="D38" s="470"/>
      <c r="E38" s="470">
        <v>0</v>
      </c>
      <c r="F38" s="470"/>
      <c r="G38" s="470">
        <v>0</v>
      </c>
      <c r="H38" s="470"/>
      <c r="I38" s="470">
        <v>0</v>
      </c>
      <c r="J38" s="470"/>
      <c r="K38" s="470">
        <v>250</v>
      </c>
      <c r="L38" s="470"/>
      <c r="M38" s="470">
        <v>46870</v>
      </c>
      <c r="N38" s="470" t="s">
        <v>22</v>
      </c>
      <c r="O38" s="470">
        <v>19723</v>
      </c>
      <c r="P38" s="470"/>
      <c r="Q38" s="470">
        <v>574</v>
      </c>
      <c r="R38" s="470"/>
      <c r="S38" s="470">
        <v>0</v>
      </c>
      <c r="T38" s="470"/>
      <c r="U38" s="470">
        <v>0</v>
      </c>
      <c r="V38" s="470"/>
      <c r="W38" s="470">
        <v>25431</v>
      </c>
      <c r="X38" s="470"/>
      <c r="Y38" s="470">
        <v>1632</v>
      </c>
      <c r="Z38" s="470" t="s">
        <v>22</v>
      </c>
      <c r="AA38" s="470">
        <v>0</v>
      </c>
      <c r="AB38" s="41"/>
      <c r="AC38" s="470">
        <v>3735</v>
      </c>
      <c r="AD38" s="470"/>
      <c r="AE38" s="470">
        <v>0</v>
      </c>
      <c r="AF38" s="470"/>
      <c r="AG38" s="470">
        <v>53208</v>
      </c>
      <c r="AH38" s="470"/>
      <c r="AI38" s="470">
        <v>10663</v>
      </c>
      <c r="AJ38" s="485" t="s">
        <v>22</v>
      </c>
      <c r="AK38" s="470">
        <v>0</v>
      </c>
      <c r="AL38" s="470"/>
      <c r="AM38" s="470">
        <v>0</v>
      </c>
      <c r="AN38" s="470"/>
      <c r="AO38" s="470">
        <v>9831</v>
      </c>
      <c r="AP38" s="505"/>
      <c r="AQ38" s="470">
        <v>0</v>
      </c>
      <c r="AR38" s="470"/>
      <c r="AS38" s="470">
        <v>1211</v>
      </c>
      <c r="AT38" s="470"/>
      <c r="AU38" s="470">
        <v>18622</v>
      </c>
      <c r="AV38" s="470"/>
      <c r="AW38" s="470">
        <v>683</v>
      </c>
      <c r="AX38" s="470"/>
      <c r="AY38" s="470">
        <v>634</v>
      </c>
      <c r="AZ38" s="470"/>
      <c r="BA38" s="470">
        <v>0</v>
      </c>
      <c r="BB38" s="470"/>
      <c r="BC38" s="470">
        <v>1628</v>
      </c>
      <c r="BD38" s="470"/>
      <c r="BE38" s="470">
        <v>2810</v>
      </c>
      <c r="BF38" s="470"/>
      <c r="BG38" s="470">
        <v>1229</v>
      </c>
      <c r="BH38" s="485"/>
      <c r="BI38" s="470">
        <v>0</v>
      </c>
      <c r="BJ38" s="470"/>
      <c r="BK38" s="470">
        <v>3204703</v>
      </c>
      <c r="BL38" s="504"/>
      <c r="BM38" s="470">
        <v>0</v>
      </c>
      <c r="BN38" s="485"/>
      <c r="BO38" s="470">
        <v>0</v>
      </c>
      <c r="BP38" s="470"/>
      <c r="BQ38" s="470">
        <v>19937</v>
      </c>
      <c r="BR38" s="470"/>
      <c r="BS38" s="470">
        <v>69</v>
      </c>
      <c r="BT38" s="470"/>
      <c r="BU38" s="470">
        <v>674</v>
      </c>
      <c r="BV38" s="485"/>
      <c r="BW38" s="470">
        <v>223</v>
      </c>
      <c r="BX38" s="470"/>
      <c r="BY38" s="470">
        <v>974</v>
      </c>
      <c r="BZ38" s="470"/>
      <c r="CA38" s="470">
        <v>2999</v>
      </c>
      <c r="CB38" s="470"/>
      <c r="CC38" s="470">
        <v>0</v>
      </c>
      <c r="CD38" s="485"/>
      <c r="CE38" s="470">
        <v>0</v>
      </c>
      <c r="CF38" s="470" t="s">
        <v>22</v>
      </c>
      <c r="CG38" s="470">
        <v>0</v>
      </c>
      <c r="CH38" s="470"/>
      <c r="CI38" s="470">
        <v>3782</v>
      </c>
      <c r="CJ38" s="137" t="s">
        <v>22</v>
      </c>
      <c r="CK38" s="470">
        <v>17760</v>
      </c>
      <c r="CL38" s="152"/>
      <c r="CM38" s="470">
        <v>4107</v>
      </c>
      <c r="CN38" s="470"/>
      <c r="CO38" s="470">
        <v>0</v>
      </c>
      <c r="CP38" s="152"/>
      <c r="CQ38" s="470">
        <v>3491310</v>
      </c>
      <c r="CR38" s="152"/>
      <c r="CS38" s="470">
        <v>20442</v>
      </c>
      <c r="CT38" s="152"/>
      <c r="CU38" s="470">
        <v>1834</v>
      </c>
      <c r="CV38" s="152"/>
      <c r="CW38" s="470">
        <v>2266</v>
      </c>
      <c r="CX38" s="503"/>
      <c r="CY38" s="470">
        <v>45</v>
      </c>
      <c r="CZ38" s="152" t="s">
        <v>22</v>
      </c>
      <c r="DA38" s="470">
        <v>0</v>
      </c>
      <c r="DB38" s="152"/>
      <c r="DC38" s="470">
        <v>0</v>
      </c>
      <c r="DD38" s="152"/>
      <c r="DE38" s="470">
        <v>0</v>
      </c>
      <c r="DF38" s="152"/>
      <c r="DG38" s="141">
        <f>ROUND(SUM(C38:DE38),1)</f>
        <v>6969859</v>
      </c>
      <c r="DH38" s="152"/>
      <c r="DI38" s="141">
        <v>6743792</v>
      </c>
      <c r="DJ38" s="140"/>
      <c r="DK38" s="142"/>
      <c r="DL38" s="142"/>
      <c r="DM38" s="142"/>
      <c r="DN38" s="142"/>
    </row>
    <row r="39" spans="1:133" s="57" customFormat="1" ht="15" customHeight="1">
      <c r="A39" s="136" t="s">
        <v>539</v>
      </c>
      <c r="B39" s="114" t="s">
        <v>22</v>
      </c>
      <c r="C39" s="470">
        <v>0</v>
      </c>
      <c r="D39" s="470"/>
      <c r="E39" s="470">
        <v>0</v>
      </c>
      <c r="F39" s="470"/>
      <c r="G39" s="470">
        <v>1733</v>
      </c>
      <c r="H39" s="470"/>
      <c r="I39" s="470">
        <v>6102</v>
      </c>
      <c r="J39" s="470"/>
      <c r="K39" s="470">
        <v>28</v>
      </c>
      <c r="L39" s="470"/>
      <c r="M39" s="470">
        <v>39822</v>
      </c>
      <c r="N39" s="470" t="s">
        <v>22</v>
      </c>
      <c r="O39" s="470">
        <v>4742</v>
      </c>
      <c r="P39" s="470"/>
      <c r="Q39" s="470">
        <v>3643</v>
      </c>
      <c r="R39" s="470"/>
      <c r="S39" s="470">
        <v>3035</v>
      </c>
      <c r="T39" s="470"/>
      <c r="U39" s="470">
        <v>27361</v>
      </c>
      <c r="V39" s="470"/>
      <c r="W39" s="470">
        <v>12139</v>
      </c>
      <c r="X39" s="470"/>
      <c r="Y39" s="470">
        <v>6</v>
      </c>
      <c r="Z39" s="470" t="s">
        <v>22</v>
      </c>
      <c r="AA39" s="470">
        <v>0</v>
      </c>
      <c r="AB39" s="41"/>
      <c r="AC39" s="470">
        <v>499</v>
      </c>
      <c r="AD39" s="470"/>
      <c r="AE39" s="470">
        <v>0</v>
      </c>
      <c r="AF39" s="470"/>
      <c r="AG39" s="470">
        <v>21685</v>
      </c>
      <c r="AH39" s="470"/>
      <c r="AI39" s="470">
        <v>12222</v>
      </c>
      <c r="AJ39" s="485" t="s">
        <v>22</v>
      </c>
      <c r="AK39" s="470">
        <v>27</v>
      </c>
      <c r="AL39" s="470"/>
      <c r="AM39" s="470">
        <v>0</v>
      </c>
      <c r="AN39" s="470"/>
      <c r="AO39" s="470">
        <v>24860</v>
      </c>
      <c r="AP39" s="505"/>
      <c r="AQ39" s="470">
        <v>0</v>
      </c>
      <c r="AR39" s="470"/>
      <c r="AS39" s="470">
        <v>33233</v>
      </c>
      <c r="AT39" s="470"/>
      <c r="AU39" s="470">
        <v>8302</v>
      </c>
      <c r="AV39" s="470"/>
      <c r="AW39" s="470">
        <v>230</v>
      </c>
      <c r="AX39" s="470"/>
      <c r="AY39" s="470">
        <v>11900</v>
      </c>
      <c r="AZ39" s="470"/>
      <c r="BA39" s="470">
        <v>1469</v>
      </c>
      <c r="BB39" s="470"/>
      <c r="BC39" s="470">
        <v>340</v>
      </c>
      <c r="BD39" s="470"/>
      <c r="BE39" s="470">
        <v>595</v>
      </c>
      <c r="BF39" s="470"/>
      <c r="BG39" s="470">
        <v>2855</v>
      </c>
      <c r="BH39" s="485"/>
      <c r="BI39" s="470">
        <v>81</v>
      </c>
      <c r="BJ39" s="470"/>
      <c r="BK39" s="470">
        <v>1208357</v>
      </c>
      <c r="BL39" s="504"/>
      <c r="BM39" s="470">
        <v>0</v>
      </c>
      <c r="BN39" s="485"/>
      <c r="BO39" s="470">
        <v>0</v>
      </c>
      <c r="BP39" s="470"/>
      <c r="BQ39" s="470">
        <v>3052</v>
      </c>
      <c r="BR39" s="470"/>
      <c r="BS39" s="470">
        <v>140</v>
      </c>
      <c r="BT39" s="470"/>
      <c r="BU39" s="470">
        <v>393</v>
      </c>
      <c r="BV39" s="485"/>
      <c r="BW39" s="470">
        <v>43</v>
      </c>
      <c r="BX39" s="470"/>
      <c r="BY39" s="470">
        <v>1530</v>
      </c>
      <c r="BZ39" s="470"/>
      <c r="CA39" s="470">
        <v>416</v>
      </c>
      <c r="CB39" s="470"/>
      <c r="CC39" s="470">
        <v>0</v>
      </c>
      <c r="CD39" s="485"/>
      <c r="CE39" s="470">
        <v>0</v>
      </c>
      <c r="CF39" s="470" t="s">
        <v>22</v>
      </c>
      <c r="CG39" s="470">
        <v>0</v>
      </c>
      <c r="CH39" s="470"/>
      <c r="CI39" s="470">
        <v>9</v>
      </c>
      <c r="CJ39" s="137" t="s">
        <v>22</v>
      </c>
      <c r="CK39" s="470">
        <v>105931</v>
      </c>
      <c r="CL39" s="152"/>
      <c r="CM39" s="470">
        <v>4998</v>
      </c>
      <c r="CN39" s="470"/>
      <c r="CO39" s="470">
        <v>0</v>
      </c>
      <c r="CP39" s="152"/>
      <c r="CQ39" s="470">
        <v>2065913</v>
      </c>
      <c r="CR39" s="152"/>
      <c r="CS39" s="470">
        <v>11640</v>
      </c>
      <c r="CT39" s="152"/>
      <c r="CU39" s="470">
        <v>1124</v>
      </c>
      <c r="CV39" s="152"/>
      <c r="CW39" s="470">
        <v>338</v>
      </c>
      <c r="CX39" s="503"/>
      <c r="CY39" s="470">
        <v>35</v>
      </c>
      <c r="CZ39" s="152" t="s">
        <v>22</v>
      </c>
      <c r="DA39" s="470">
        <v>44</v>
      </c>
      <c r="DB39" s="152"/>
      <c r="DC39" s="470">
        <v>0</v>
      </c>
      <c r="DD39" s="152"/>
      <c r="DE39" s="470">
        <v>0</v>
      </c>
      <c r="DF39" s="152"/>
      <c r="DG39" s="141">
        <f t="shared" ref="DG39:DG41" si="2">ROUND(SUM(C39:DE39),1)</f>
        <v>3620872</v>
      </c>
      <c r="DH39" s="152"/>
      <c r="DI39" s="141">
        <v>3710337</v>
      </c>
      <c r="DJ39" s="140"/>
      <c r="DK39" s="142"/>
      <c r="DL39" s="142"/>
      <c r="DM39" s="142"/>
      <c r="DN39" s="142"/>
    </row>
    <row r="40" spans="1:133" s="57" customFormat="1" ht="15" customHeight="1">
      <c r="A40" s="136" t="s">
        <v>315</v>
      </c>
      <c r="B40" s="114" t="s">
        <v>22</v>
      </c>
      <c r="C40" s="470">
        <v>0</v>
      </c>
      <c r="D40" s="470"/>
      <c r="E40" s="470">
        <v>0</v>
      </c>
      <c r="F40" s="470"/>
      <c r="G40" s="470">
        <v>0</v>
      </c>
      <c r="H40" s="470"/>
      <c r="I40" s="470">
        <v>0</v>
      </c>
      <c r="J40" s="470"/>
      <c r="K40" s="470">
        <v>115</v>
      </c>
      <c r="L40" s="470"/>
      <c r="M40" s="470">
        <v>7892</v>
      </c>
      <c r="N40" s="470" t="s">
        <v>22</v>
      </c>
      <c r="O40" s="470">
        <v>10962</v>
      </c>
      <c r="P40" s="470"/>
      <c r="Q40" s="470">
        <v>463</v>
      </c>
      <c r="R40" s="470"/>
      <c r="S40" s="470">
        <v>0</v>
      </c>
      <c r="T40" s="470"/>
      <c r="U40" s="470">
        <v>0</v>
      </c>
      <c r="V40" s="470"/>
      <c r="W40" s="470">
        <v>14348</v>
      </c>
      <c r="X40" s="470"/>
      <c r="Y40" s="470">
        <v>771</v>
      </c>
      <c r="Z40" s="470" t="s">
        <v>22</v>
      </c>
      <c r="AA40" s="470">
        <v>0</v>
      </c>
      <c r="AB40" s="41"/>
      <c r="AC40" s="470">
        <v>1964</v>
      </c>
      <c r="AD40" s="470"/>
      <c r="AE40" s="470">
        <v>0</v>
      </c>
      <c r="AF40" s="470"/>
      <c r="AG40" s="470">
        <v>21258</v>
      </c>
      <c r="AH40" s="470"/>
      <c r="AI40" s="470">
        <v>5939</v>
      </c>
      <c r="AJ40" s="485" t="s">
        <v>22</v>
      </c>
      <c r="AK40" s="470">
        <v>0</v>
      </c>
      <c r="AL40" s="470"/>
      <c r="AM40" s="470">
        <v>0</v>
      </c>
      <c r="AN40" s="470"/>
      <c r="AO40" s="470">
        <v>5781</v>
      </c>
      <c r="AP40" s="505"/>
      <c r="AQ40" s="470">
        <v>0</v>
      </c>
      <c r="AR40" s="470"/>
      <c r="AS40" s="470">
        <v>599</v>
      </c>
      <c r="AT40" s="470"/>
      <c r="AU40" s="470">
        <v>8382</v>
      </c>
      <c r="AV40" s="470"/>
      <c r="AW40" s="470">
        <v>360</v>
      </c>
      <c r="AX40" s="470"/>
      <c r="AY40" s="470">
        <v>219</v>
      </c>
      <c r="AZ40" s="470"/>
      <c r="BA40" s="470">
        <v>0</v>
      </c>
      <c r="BB40" s="470"/>
      <c r="BC40" s="470">
        <v>922</v>
      </c>
      <c r="BD40" s="470"/>
      <c r="BE40" s="470">
        <v>1577</v>
      </c>
      <c r="BF40" s="470"/>
      <c r="BG40" s="470">
        <v>621</v>
      </c>
      <c r="BH40" s="485"/>
      <c r="BI40" s="470">
        <v>0</v>
      </c>
      <c r="BJ40" s="470"/>
      <c r="BK40" s="470">
        <v>1568840</v>
      </c>
      <c r="BL40" s="504"/>
      <c r="BM40" s="470">
        <v>0</v>
      </c>
      <c r="BN40" s="504"/>
      <c r="BO40" s="470">
        <v>0</v>
      </c>
      <c r="BP40" s="470"/>
      <c r="BQ40" s="470">
        <v>9448</v>
      </c>
      <c r="BR40" s="470"/>
      <c r="BS40" s="470">
        <v>50</v>
      </c>
      <c r="BT40" s="470"/>
      <c r="BU40" s="470">
        <v>377</v>
      </c>
      <c r="BV40" s="504"/>
      <c r="BW40" s="470">
        <v>115</v>
      </c>
      <c r="BX40" s="470"/>
      <c r="BY40" s="470">
        <v>823</v>
      </c>
      <c r="BZ40" s="470"/>
      <c r="CA40" s="470">
        <v>0</v>
      </c>
      <c r="CB40" s="470"/>
      <c r="CC40" s="470">
        <v>0</v>
      </c>
      <c r="CD40" s="504"/>
      <c r="CE40" s="470">
        <v>0</v>
      </c>
      <c r="CF40" s="470" t="s">
        <v>22</v>
      </c>
      <c r="CG40" s="470">
        <v>0</v>
      </c>
      <c r="CH40" s="470"/>
      <c r="CI40" s="470">
        <v>2028</v>
      </c>
      <c r="CJ40" s="137" t="s">
        <v>22</v>
      </c>
      <c r="CK40" s="470">
        <v>9670</v>
      </c>
      <c r="CL40" s="152"/>
      <c r="CM40" s="470">
        <v>41</v>
      </c>
      <c r="CN40" s="470"/>
      <c r="CO40" s="470">
        <v>0</v>
      </c>
      <c r="CP40" s="152"/>
      <c r="CQ40" s="470">
        <v>370292</v>
      </c>
      <c r="CR40" s="152"/>
      <c r="CS40" s="470">
        <v>9126</v>
      </c>
      <c r="CT40" s="152"/>
      <c r="CU40" s="470">
        <v>1223</v>
      </c>
      <c r="CV40" s="152"/>
      <c r="CW40" s="470">
        <v>1006</v>
      </c>
      <c r="CX40" s="503"/>
      <c r="CY40" s="470">
        <v>20</v>
      </c>
      <c r="CZ40" s="152" t="s">
        <v>22</v>
      </c>
      <c r="DA40" s="470">
        <v>0</v>
      </c>
      <c r="DB40" s="152"/>
      <c r="DC40" s="470">
        <v>0</v>
      </c>
      <c r="DD40" s="152"/>
      <c r="DE40" s="470">
        <v>0</v>
      </c>
      <c r="DF40" s="152"/>
      <c r="DG40" s="141">
        <f t="shared" si="2"/>
        <v>2055232</v>
      </c>
      <c r="DH40" s="152"/>
      <c r="DI40" s="141">
        <v>2034547</v>
      </c>
      <c r="DJ40" s="140"/>
      <c r="DK40" s="142"/>
      <c r="DL40" s="142"/>
      <c r="DM40" s="142"/>
      <c r="DN40" s="142"/>
    </row>
    <row r="41" spans="1:133" s="57" customFormat="1" ht="15" customHeight="1">
      <c r="A41" s="136" t="s">
        <v>316</v>
      </c>
      <c r="B41" s="114" t="s">
        <v>22</v>
      </c>
      <c r="C41" s="470">
        <v>0</v>
      </c>
      <c r="D41" s="470"/>
      <c r="E41" s="470">
        <v>0</v>
      </c>
      <c r="F41" s="470"/>
      <c r="G41" s="470">
        <v>0</v>
      </c>
      <c r="H41" s="470"/>
      <c r="I41" s="470">
        <v>0</v>
      </c>
      <c r="J41" s="470"/>
      <c r="K41" s="470">
        <v>0</v>
      </c>
      <c r="L41" s="470"/>
      <c r="M41" s="470">
        <v>0</v>
      </c>
      <c r="N41" s="470" t="s">
        <v>22</v>
      </c>
      <c r="O41" s="470">
        <v>0</v>
      </c>
      <c r="P41" s="470"/>
      <c r="Q41" s="470">
        <v>1749</v>
      </c>
      <c r="R41" s="470"/>
      <c r="S41" s="470">
        <v>0</v>
      </c>
      <c r="T41" s="470"/>
      <c r="U41" s="470">
        <v>0</v>
      </c>
      <c r="V41" s="470"/>
      <c r="W41" s="470">
        <v>0</v>
      </c>
      <c r="X41" s="470"/>
      <c r="Y41" s="470">
        <v>0</v>
      </c>
      <c r="Z41" s="470" t="s">
        <v>22</v>
      </c>
      <c r="AA41" s="470">
        <v>0</v>
      </c>
      <c r="AB41" s="41"/>
      <c r="AC41" s="470">
        <v>0</v>
      </c>
      <c r="AD41" s="470"/>
      <c r="AE41" s="470">
        <v>0</v>
      </c>
      <c r="AF41" s="470"/>
      <c r="AG41" s="470">
        <v>0</v>
      </c>
      <c r="AH41" s="470"/>
      <c r="AI41" s="470">
        <v>0</v>
      </c>
      <c r="AJ41" s="503" t="s">
        <v>22</v>
      </c>
      <c r="AK41" s="470">
        <v>0</v>
      </c>
      <c r="AL41" s="470"/>
      <c r="AM41" s="470">
        <v>0</v>
      </c>
      <c r="AN41" s="470"/>
      <c r="AO41" s="470">
        <v>0</v>
      </c>
      <c r="AP41" s="85"/>
      <c r="AQ41" s="470">
        <v>0</v>
      </c>
      <c r="AR41" s="470"/>
      <c r="AS41" s="470">
        <v>0</v>
      </c>
      <c r="AT41" s="470"/>
      <c r="AU41" s="470">
        <v>0</v>
      </c>
      <c r="AV41" s="470"/>
      <c r="AW41" s="470">
        <v>0</v>
      </c>
      <c r="AX41" s="470"/>
      <c r="AY41" s="470">
        <v>0</v>
      </c>
      <c r="AZ41" s="470"/>
      <c r="BA41" s="470">
        <v>0</v>
      </c>
      <c r="BB41" s="470"/>
      <c r="BC41" s="470">
        <v>0</v>
      </c>
      <c r="BD41" s="470"/>
      <c r="BE41" s="470">
        <v>0</v>
      </c>
      <c r="BF41" s="470"/>
      <c r="BG41" s="470">
        <v>0</v>
      </c>
      <c r="BH41" s="503"/>
      <c r="BI41" s="470">
        <v>0</v>
      </c>
      <c r="BJ41" s="470"/>
      <c r="BK41" s="470">
        <v>0</v>
      </c>
      <c r="BL41" s="503"/>
      <c r="BM41" s="470">
        <v>0</v>
      </c>
      <c r="BN41" s="503"/>
      <c r="BO41" s="470">
        <v>0</v>
      </c>
      <c r="BP41" s="470"/>
      <c r="BQ41" s="470">
        <v>0</v>
      </c>
      <c r="BR41" s="470"/>
      <c r="BS41" s="470">
        <v>0</v>
      </c>
      <c r="BT41" s="470"/>
      <c r="BU41" s="470">
        <v>0</v>
      </c>
      <c r="BV41" s="503"/>
      <c r="BW41" s="470">
        <v>0</v>
      </c>
      <c r="BX41" s="470"/>
      <c r="BY41" s="470">
        <v>0</v>
      </c>
      <c r="BZ41" s="470"/>
      <c r="CA41" s="470">
        <v>0</v>
      </c>
      <c r="CB41" s="470"/>
      <c r="CC41" s="470">
        <v>0</v>
      </c>
      <c r="CD41" s="503"/>
      <c r="CE41" s="470">
        <v>0</v>
      </c>
      <c r="CF41" s="470" t="s">
        <v>22</v>
      </c>
      <c r="CG41" s="470">
        <v>0</v>
      </c>
      <c r="CH41" s="470"/>
      <c r="CI41" s="470">
        <v>0</v>
      </c>
      <c r="CJ41" s="137" t="s">
        <v>22</v>
      </c>
      <c r="CK41" s="470">
        <v>0</v>
      </c>
      <c r="CL41" s="152"/>
      <c r="CM41" s="470">
        <v>0</v>
      </c>
      <c r="CN41" s="470"/>
      <c r="CO41" s="470">
        <v>0</v>
      </c>
      <c r="CP41" s="152"/>
      <c r="CQ41" s="470">
        <v>0</v>
      </c>
      <c r="CR41" s="152"/>
      <c r="CS41" s="470">
        <v>0</v>
      </c>
      <c r="CT41" s="152"/>
      <c r="CU41" s="470">
        <v>0</v>
      </c>
      <c r="CV41" s="152"/>
      <c r="CW41" s="470">
        <v>0</v>
      </c>
      <c r="CX41" s="503"/>
      <c r="CY41" s="470">
        <v>0</v>
      </c>
      <c r="CZ41" s="152" t="s">
        <v>22</v>
      </c>
      <c r="DA41" s="470">
        <v>0</v>
      </c>
      <c r="DB41" s="152"/>
      <c r="DC41" s="470">
        <v>0</v>
      </c>
      <c r="DD41" s="152"/>
      <c r="DE41" s="470">
        <v>0</v>
      </c>
      <c r="DF41" s="152"/>
      <c r="DG41" s="141">
        <f t="shared" si="2"/>
        <v>1749</v>
      </c>
      <c r="DH41" s="152"/>
      <c r="DI41" s="141">
        <v>1322</v>
      </c>
      <c r="DJ41" s="140"/>
      <c r="DK41" s="142"/>
      <c r="DL41" s="142"/>
      <c r="DM41" s="142"/>
      <c r="DN41" s="142"/>
    </row>
    <row r="42" spans="1:133" s="57" customFormat="1" ht="15.75" customHeight="1">
      <c r="A42" s="112" t="s">
        <v>541</v>
      </c>
      <c r="B42" s="113" t="s">
        <v>22</v>
      </c>
      <c r="C42" s="468">
        <f>ROUND(SUM(C36:C41),1)</f>
        <v>0</v>
      </c>
      <c r="D42" s="41"/>
      <c r="E42" s="468">
        <f>ROUND(SUM(E36:E41),1)</f>
        <v>0</v>
      </c>
      <c r="F42" s="41"/>
      <c r="G42" s="468">
        <f>ROUND(SUM(G36:G41),1)</f>
        <v>4545</v>
      </c>
      <c r="H42" s="41"/>
      <c r="I42" s="468">
        <f>ROUND(SUM(I36:I41),1)</f>
        <v>10429</v>
      </c>
      <c r="J42" s="41"/>
      <c r="K42" s="468">
        <f>ROUND(SUM(K36:K41),1)</f>
        <v>393</v>
      </c>
      <c r="L42" s="41"/>
      <c r="M42" s="468">
        <f>ROUND(SUM(M36:M41),1)</f>
        <v>94584</v>
      </c>
      <c r="N42" s="41" t="s">
        <v>22</v>
      </c>
      <c r="O42" s="468">
        <f>ROUND(SUM(O36:O41),1)</f>
        <v>35427</v>
      </c>
      <c r="P42" s="508"/>
      <c r="Q42" s="468">
        <f>ROUND(SUM(Q36:Q41),1)</f>
        <v>9525</v>
      </c>
      <c r="R42" s="508"/>
      <c r="S42" s="468">
        <f>ROUND(SUM(S36:S41),1)</f>
        <v>3035</v>
      </c>
      <c r="T42" s="508"/>
      <c r="U42" s="468">
        <f>ROUND(SUM(U36:U40),1)</f>
        <v>27361</v>
      </c>
      <c r="V42" s="41"/>
      <c r="W42" s="468">
        <f>ROUND(SUM(W36:W41),1)</f>
        <v>51918</v>
      </c>
      <c r="X42" s="41"/>
      <c r="Y42" s="468">
        <f>ROUND(SUM(Y36:Y41),1)</f>
        <v>114613</v>
      </c>
      <c r="Z42" s="41" t="s">
        <v>22</v>
      </c>
      <c r="AA42" s="468">
        <f>ROUND(SUM(AA36:AA41),1)</f>
        <v>665750</v>
      </c>
      <c r="AB42" s="41"/>
      <c r="AC42" s="468">
        <f>ROUND(SUM(AC36:AC41),1)</f>
        <v>6198</v>
      </c>
      <c r="AD42" s="41"/>
      <c r="AE42" s="468">
        <f>ROUND(SUM(AE36:AE41),1)</f>
        <v>0</v>
      </c>
      <c r="AF42" s="41"/>
      <c r="AG42" s="468">
        <f>ROUND(SUM(AG36:AG41),1)</f>
        <v>96151</v>
      </c>
      <c r="AH42" s="41"/>
      <c r="AI42" s="468">
        <f>ROUND(SUM(AI36:AI41),1)</f>
        <v>28824</v>
      </c>
      <c r="AJ42" s="508" t="s">
        <v>22</v>
      </c>
      <c r="AK42" s="468">
        <f>ROUND(SUM(AK36:AK41),1)</f>
        <v>27</v>
      </c>
      <c r="AL42" s="41"/>
      <c r="AM42" s="468">
        <f>ROUND(SUM(AM36:AM41),1)</f>
        <v>0</v>
      </c>
      <c r="AN42" s="470"/>
      <c r="AO42" s="468">
        <f>ROUND(SUM(AO36:AO41),1)</f>
        <v>5445761</v>
      </c>
      <c r="AP42" s="508"/>
      <c r="AQ42" s="468">
        <f>ROUND(SUM(AQ36:AQ41),1)</f>
        <v>295</v>
      </c>
      <c r="AR42" s="41"/>
      <c r="AS42" s="468">
        <f>ROUND(SUM(AS36:AS41),1)</f>
        <v>93111</v>
      </c>
      <c r="AT42" s="41"/>
      <c r="AU42" s="468">
        <f>ROUND(SUM(AU36:AU41),1)</f>
        <v>35306</v>
      </c>
      <c r="AV42" s="41"/>
      <c r="AW42" s="468">
        <f>ROUND(SUM(AW36:AW41),1)</f>
        <v>1273</v>
      </c>
      <c r="AX42" s="41"/>
      <c r="AY42" s="468">
        <f>ROUND(SUM(AY36:AY41),1)</f>
        <v>12753</v>
      </c>
      <c r="AZ42" s="41"/>
      <c r="BA42" s="468">
        <f>ROUND(SUM(BA36:BA41),1)</f>
        <v>1469</v>
      </c>
      <c r="BB42" s="41"/>
      <c r="BC42" s="468">
        <f>ROUND(SUM(BC36:BC41),1)</f>
        <v>7332</v>
      </c>
      <c r="BD42" s="41"/>
      <c r="BE42" s="468">
        <f>ROUND(SUM(BE36:BE41),1)</f>
        <v>2121614</v>
      </c>
      <c r="BF42" s="508"/>
      <c r="BG42" s="468">
        <f>ROUND(SUM(BG36:BG41),1)</f>
        <v>4705</v>
      </c>
      <c r="BH42" s="508"/>
      <c r="BI42" s="468">
        <f>ROUND(SUM(BI36:BI41),1)</f>
        <v>81</v>
      </c>
      <c r="BJ42" s="41"/>
      <c r="BK42" s="468">
        <f>ROUND(SUM(BK36:BK41),1)</f>
        <v>8572449</v>
      </c>
      <c r="BL42" s="508"/>
      <c r="BM42" s="468">
        <f>ROUND(SUM(BM36:BM41),1)</f>
        <v>1851496</v>
      </c>
      <c r="BN42" s="508"/>
      <c r="BO42" s="468">
        <f>ROUND(SUM(BO36:BO41),1)</f>
        <v>0</v>
      </c>
      <c r="BP42" s="41"/>
      <c r="BQ42" s="468">
        <f>ROUND(SUM(BQ36:BQ41),1)</f>
        <v>32437</v>
      </c>
      <c r="BR42" s="41"/>
      <c r="BS42" s="468">
        <f>ROUND(SUM(BS36:BS41),1)</f>
        <v>259</v>
      </c>
      <c r="BT42" s="41"/>
      <c r="BU42" s="468">
        <f>ROUND(SUM(BU36:BU41),1)</f>
        <v>8233</v>
      </c>
      <c r="BV42" s="508"/>
      <c r="BW42" s="468">
        <f>ROUND(SUM(BW36:BW41),1)</f>
        <v>381</v>
      </c>
      <c r="BX42" s="41"/>
      <c r="BY42" s="468">
        <f>ROUND(SUM(BY36:BY41),1)</f>
        <v>12725</v>
      </c>
      <c r="BZ42" s="41"/>
      <c r="CA42" s="468">
        <f>ROUND(SUM(CA36:CA41),1)</f>
        <v>3415</v>
      </c>
      <c r="CB42" s="41"/>
      <c r="CC42" s="468">
        <f>ROUND(SUM(CC36:CC41),1)</f>
        <v>0</v>
      </c>
      <c r="CD42" s="508"/>
      <c r="CE42" s="468">
        <f>ROUND(SUM(CE36:CE41),1)</f>
        <v>0</v>
      </c>
      <c r="CF42" s="41" t="s">
        <v>22</v>
      </c>
      <c r="CG42" s="468">
        <f>ROUND(SUM(CG36:CG41),1)</f>
        <v>3334700</v>
      </c>
      <c r="CH42" s="41"/>
      <c r="CI42" s="468">
        <f>ROUND(SUM(CI36:CI41),1)</f>
        <v>5819</v>
      </c>
      <c r="CJ42" s="137" t="s">
        <v>22</v>
      </c>
      <c r="CK42" s="468">
        <f>ROUND(SUM(CK36:CK41),1)</f>
        <v>3302370</v>
      </c>
      <c r="CL42" s="506"/>
      <c r="CM42" s="468">
        <f>ROUND(SUM(CM36:CM41),1)</f>
        <v>13218</v>
      </c>
      <c r="CN42" s="508"/>
      <c r="CO42" s="468">
        <f>ROUND(SUM(CO36:CO41),1)</f>
        <v>0</v>
      </c>
      <c r="CP42" s="506"/>
      <c r="CQ42" s="468">
        <f>ROUND(SUM(CQ36:CQ41),1)</f>
        <v>5927515</v>
      </c>
      <c r="CR42" s="506"/>
      <c r="CS42" s="468">
        <f>ROUND(SUM(CS36:CS41),1)</f>
        <v>41208</v>
      </c>
      <c r="CT42" s="506"/>
      <c r="CU42" s="468">
        <f>ROUND(SUM(CU36:CU41),1)</f>
        <v>4181</v>
      </c>
      <c r="CV42" s="506"/>
      <c r="CW42" s="468">
        <f>ROUND(SUM(CW36:CW41),1)</f>
        <v>3610</v>
      </c>
      <c r="CX42" s="507"/>
      <c r="CY42" s="468">
        <f>ROUND(SUM(CY36:CY41),1)</f>
        <v>100</v>
      </c>
      <c r="CZ42" s="506" t="s">
        <v>22</v>
      </c>
      <c r="DA42" s="468">
        <f>ROUND(SUM(DA36:DA41),1)</f>
        <v>45</v>
      </c>
      <c r="DB42" s="506"/>
      <c r="DC42" s="468">
        <f>ROUND(SUM(DC36:DC41),1)</f>
        <v>0</v>
      </c>
      <c r="DD42" s="506"/>
      <c r="DE42" s="468">
        <f>ROUND(SUM(DE36:DE41),1)</f>
        <v>0</v>
      </c>
      <c r="DF42" s="506"/>
      <c r="DG42" s="468">
        <f>ROUND(SUM(DG36:DG41),1)</f>
        <v>31986641</v>
      </c>
      <c r="DH42" s="152"/>
      <c r="DI42" s="468">
        <f>ROUND(SUM(DI36:DI41),1)</f>
        <v>31950248</v>
      </c>
      <c r="DJ42" s="459"/>
      <c r="DK42" s="459"/>
      <c r="DL42" s="459"/>
      <c r="DM42" s="459"/>
      <c r="DN42" s="142"/>
    </row>
    <row r="43" spans="1:133" s="57" customFormat="1" ht="14" customHeight="1">
      <c r="A43" s="113"/>
      <c r="B43" s="114" t="s">
        <v>22</v>
      </c>
      <c r="C43" s="82"/>
      <c r="D43" s="470"/>
      <c r="E43" s="82"/>
      <c r="F43" s="470"/>
      <c r="G43" s="82"/>
      <c r="H43" s="470"/>
      <c r="I43" s="82"/>
      <c r="J43" s="470"/>
      <c r="K43" s="82"/>
      <c r="L43" s="470"/>
      <c r="M43" s="82"/>
      <c r="N43" s="470"/>
      <c r="O43" s="82"/>
      <c r="P43" s="485"/>
      <c r="Q43" s="82"/>
      <c r="R43" s="485"/>
      <c r="S43" s="82"/>
      <c r="T43" s="485"/>
      <c r="U43" s="82"/>
      <c r="V43" s="470"/>
      <c r="W43" s="82"/>
      <c r="X43" s="470"/>
      <c r="Y43" s="82"/>
      <c r="Z43" s="470"/>
      <c r="AA43" s="82"/>
      <c r="AB43" s="41"/>
      <c r="AC43" s="82"/>
      <c r="AD43" s="470"/>
      <c r="AE43" s="82"/>
      <c r="AF43" s="470"/>
      <c r="AG43" s="82"/>
      <c r="AH43" s="470"/>
      <c r="AI43" s="82"/>
      <c r="AJ43" s="485"/>
      <c r="AK43" s="82"/>
      <c r="AL43" s="470"/>
      <c r="AM43" s="82"/>
      <c r="AN43" s="470"/>
      <c r="AO43" s="82"/>
      <c r="AP43" s="485"/>
      <c r="AQ43" s="82"/>
      <c r="AR43" s="470"/>
      <c r="AS43" s="82"/>
      <c r="AT43" s="470"/>
      <c r="AU43" s="82"/>
      <c r="AV43" s="470"/>
      <c r="AW43" s="82"/>
      <c r="AX43" s="470"/>
      <c r="AY43" s="82"/>
      <c r="AZ43" s="470"/>
      <c r="BA43" s="82"/>
      <c r="BB43" s="470"/>
      <c r="BC43" s="82"/>
      <c r="BD43" s="470"/>
      <c r="BE43" s="82"/>
      <c r="BF43" s="485"/>
      <c r="BG43" s="82"/>
      <c r="BH43" s="485"/>
      <c r="BI43" s="82"/>
      <c r="BJ43" s="470"/>
      <c r="BK43" s="82"/>
      <c r="BL43" s="485"/>
      <c r="BM43" s="82"/>
      <c r="BN43" s="485"/>
      <c r="BO43" s="82"/>
      <c r="BP43" s="470"/>
      <c r="BQ43" s="82"/>
      <c r="BR43" s="470"/>
      <c r="BS43" s="82"/>
      <c r="BT43" s="470"/>
      <c r="BU43" s="82"/>
      <c r="BV43" s="485"/>
      <c r="BW43" s="82"/>
      <c r="BX43" s="470"/>
      <c r="BY43" s="82"/>
      <c r="BZ43" s="470"/>
      <c r="CA43" s="82"/>
      <c r="CB43" s="470"/>
      <c r="CC43" s="82"/>
      <c r="CD43" s="485"/>
      <c r="CE43" s="82"/>
      <c r="CF43" s="470"/>
      <c r="CG43" s="82"/>
      <c r="CH43" s="470"/>
      <c r="CI43" s="82"/>
      <c r="CJ43" s="137" t="s">
        <v>22</v>
      </c>
      <c r="CK43" s="82"/>
      <c r="CL43" s="152"/>
      <c r="CM43" s="82"/>
      <c r="CN43" s="485"/>
      <c r="CO43" s="82"/>
      <c r="CP43" s="152"/>
      <c r="CQ43" s="82"/>
      <c r="CR43" s="152"/>
      <c r="CS43" s="82"/>
      <c r="CT43" s="152"/>
      <c r="CU43" s="82"/>
      <c r="CV43" s="152"/>
      <c r="CW43" s="82"/>
      <c r="CX43" s="503"/>
      <c r="CY43" s="82"/>
      <c r="CZ43" s="152"/>
      <c r="DA43" s="82"/>
      <c r="DB43" s="152"/>
      <c r="DC43" s="82"/>
      <c r="DD43" s="152"/>
      <c r="DE43" s="82"/>
      <c r="DF43" s="152"/>
      <c r="DG43" s="151"/>
      <c r="DH43" s="152"/>
      <c r="DI43" s="151"/>
      <c r="DJ43" s="143"/>
      <c r="DK43" s="142"/>
      <c r="DL43" s="142"/>
      <c r="DM43" s="142"/>
      <c r="DN43" s="142"/>
    </row>
    <row r="44" spans="1:133" s="57" customFormat="1" ht="14" customHeight="1">
      <c r="A44" s="113" t="s">
        <v>112</v>
      </c>
      <c r="B44" s="114" t="s">
        <v>22</v>
      </c>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1"/>
      <c r="AC44" s="470"/>
      <c r="AD44" s="470"/>
      <c r="AE44" s="470"/>
      <c r="AF44" s="470"/>
      <c r="AG44" s="470"/>
      <c r="AH44" s="470"/>
      <c r="AI44" s="470"/>
      <c r="AJ44" s="485"/>
      <c r="AK44" s="470"/>
      <c r="AL44" s="470"/>
      <c r="AM44" s="470"/>
      <c r="AN44" s="470"/>
      <c r="AO44" s="470"/>
      <c r="AP44" s="485"/>
      <c r="AQ44" s="470"/>
      <c r="AR44" s="470"/>
      <c r="AS44" s="470"/>
      <c r="AT44" s="470"/>
      <c r="AU44" s="470"/>
      <c r="AV44" s="470"/>
      <c r="AW44" s="470"/>
      <c r="AX44" s="470"/>
      <c r="AY44" s="470"/>
      <c r="AZ44" s="470"/>
      <c r="BA44" s="470"/>
      <c r="BB44" s="470"/>
      <c r="BC44" s="470"/>
      <c r="BD44" s="470"/>
      <c r="BE44" s="470"/>
      <c r="BF44" s="470"/>
      <c r="BG44" s="470"/>
      <c r="BH44" s="485"/>
      <c r="BI44" s="470"/>
      <c r="BJ44" s="470"/>
      <c r="BK44" s="470"/>
      <c r="BL44" s="485"/>
      <c r="BM44" s="470"/>
      <c r="BN44" s="485"/>
      <c r="BO44" s="470"/>
      <c r="BP44" s="470"/>
      <c r="BQ44" s="470"/>
      <c r="BR44" s="470"/>
      <c r="BS44" s="470"/>
      <c r="BT44" s="470"/>
      <c r="BU44" s="470"/>
      <c r="BV44" s="485"/>
      <c r="BW44" s="470"/>
      <c r="BX44" s="470"/>
      <c r="BY44" s="470"/>
      <c r="BZ44" s="470"/>
      <c r="CA44" s="470"/>
      <c r="CB44" s="470"/>
      <c r="CC44" s="470"/>
      <c r="CD44" s="485"/>
      <c r="CE44" s="470"/>
      <c r="CF44" s="470"/>
      <c r="CG44" s="470"/>
      <c r="CH44" s="470"/>
      <c r="CI44" s="470"/>
      <c r="CJ44" s="137" t="s">
        <v>22</v>
      </c>
      <c r="CK44" s="470"/>
      <c r="CL44" s="152"/>
      <c r="CM44" s="470"/>
      <c r="CN44" s="470"/>
      <c r="CO44" s="470"/>
      <c r="CP44" s="152"/>
      <c r="CQ44" s="470"/>
      <c r="CR44" s="152"/>
      <c r="CS44" s="470"/>
      <c r="CT44" s="152"/>
      <c r="CU44" s="470"/>
      <c r="CV44" s="152"/>
      <c r="CW44" s="470"/>
      <c r="CX44" s="503"/>
      <c r="CY44" s="470"/>
      <c r="CZ44" s="152"/>
      <c r="DA44" s="470"/>
      <c r="DB44" s="152"/>
      <c r="DC44" s="470"/>
      <c r="DD44" s="152"/>
      <c r="DE44" s="470"/>
      <c r="DF44" s="152"/>
      <c r="DG44" s="152"/>
      <c r="DH44" s="152"/>
      <c r="DI44" s="152"/>
      <c r="DJ44" s="143"/>
      <c r="DK44" s="142"/>
      <c r="DL44" s="142"/>
      <c r="DM44" s="142"/>
      <c r="DN44" s="142"/>
    </row>
    <row r="45" spans="1:133" s="57" customFormat="1" ht="16" customHeight="1">
      <c r="A45" s="112" t="s">
        <v>542</v>
      </c>
      <c r="B45" s="113" t="s">
        <v>308</v>
      </c>
      <c r="C45" s="41">
        <f>ROUND(SUM(C22-C42),1)</f>
        <v>11</v>
      </c>
      <c r="D45" s="41"/>
      <c r="E45" s="41">
        <f>ROUND(SUM(E22-E42),1)</f>
        <v>0</v>
      </c>
      <c r="F45" s="41"/>
      <c r="G45" s="41">
        <f>ROUND(SUM(G22-G42),1)</f>
        <v>-4541</v>
      </c>
      <c r="H45" s="41"/>
      <c r="I45" s="41">
        <f>ROUND(SUM(I22-I42),1)</f>
        <v>310948</v>
      </c>
      <c r="J45" s="41"/>
      <c r="K45" s="41">
        <f>ROUND(SUM(K22-K42),1)</f>
        <v>-278</v>
      </c>
      <c r="L45" s="41"/>
      <c r="M45" s="41">
        <f>ROUND(SUM(M22-M42),1)</f>
        <v>37187</v>
      </c>
      <c r="N45" s="41" t="s">
        <v>22</v>
      </c>
      <c r="O45" s="41">
        <f>ROUND(SUM(O22-O42),1)</f>
        <v>7505</v>
      </c>
      <c r="P45" s="29"/>
      <c r="Q45" s="41">
        <f>ROUND(SUM(Q22-Q42),1)</f>
        <v>-2274</v>
      </c>
      <c r="R45" s="29"/>
      <c r="S45" s="41">
        <f>ROUND(SUM(S22-S42),1)</f>
        <v>-3027</v>
      </c>
      <c r="T45" s="41"/>
      <c r="U45" s="41">
        <f>ROUND(SUM(U22-U42),1)</f>
        <v>-793</v>
      </c>
      <c r="V45" s="41"/>
      <c r="W45" s="41">
        <f>ROUND(SUM(W22-W42),1)</f>
        <v>-6921</v>
      </c>
      <c r="X45" s="41"/>
      <c r="Y45" s="41">
        <f>ROUND(SUM(Y22-Y42),1)</f>
        <v>-114544</v>
      </c>
      <c r="Z45" s="41" t="s">
        <v>22</v>
      </c>
      <c r="AA45" s="41">
        <f>ROUND(SUM(AA22-AA42),1)</f>
        <v>-54952</v>
      </c>
      <c r="AB45" s="41"/>
      <c r="AC45" s="41">
        <f>ROUND(SUM(AC22-AC42),1)</f>
        <v>102</v>
      </c>
      <c r="AD45" s="41"/>
      <c r="AE45" s="41">
        <f>ROUND(SUM(AE22-AE42),1)</f>
        <v>0</v>
      </c>
      <c r="AF45" s="41"/>
      <c r="AG45" s="41">
        <f>ROUND(SUM(AG22-AG42),1)</f>
        <v>-5697</v>
      </c>
      <c r="AH45" s="41"/>
      <c r="AI45" s="41">
        <f>ROUND(SUM(AI22-AI42),1)</f>
        <v>18593</v>
      </c>
      <c r="AJ45" s="29" t="s">
        <v>22</v>
      </c>
      <c r="AK45" s="41">
        <f>ROUND(SUM(AK22-AK42),1)</f>
        <v>20</v>
      </c>
      <c r="AL45" s="41"/>
      <c r="AM45" s="41">
        <f>ROUND(SUM(AM22-AM42),1)</f>
        <v>0</v>
      </c>
      <c r="AN45" s="470"/>
      <c r="AO45" s="41">
        <f>ROUND(SUM(AO22-AO42),1)</f>
        <v>209247</v>
      </c>
      <c r="AP45" s="29"/>
      <c r="AQ45" s="41">
        <f>ROUND(SUM(AQ22-AQ42),1)</f>
        <v>-279</v>
      </c>
      <c r="AR45" s="41"/>
      <c r="AS45" s="41">
        <f>ROUND(SUM(AS22-AS42),1)</f>
        <v>4118</v>
      </c>
      <c r="AT45" s="41"/>
      <c r="AU45" s="41">
        <f>ROUND(SUM(AU22-AU42),1)</f>
        <v>-813</v>
      </c>
      <c r="AV45" s="41"/>
      <c r="AW45" s="41">
        <f>ROUND(SUM(AW22-AW42),1)</f>
        <v>-69</v>
      </c>
      <c r="AX45" s="41"/>
      <c r="AY45" s="41">
        <f>ROUND(SUM(AY22-AY42),1)</f>
        <v>-4606</v>
      </c>
      <c r="AZ45" s="41"/>
      <c r="BA45" s="41">
        <f>ROUND(SUM(BA22-BA42),1)</f>
        <v>4</v>
      </c>
      <c r="BB45" s="41"/>
      <c r="BC45" s="41">
        <f>ROUND(SUM(BC22-BC42),1)</f>
        <v>1686</v>
      </c>
      <c r="BD45" s="41"/>
      <c r="BE45" s="41">
        <f>ROUND(SUM(BE22-BE42),1)</f>
        <v>-907</v>
      </c>
      <c r="BF45" s="41"/>
      <c r="BG45" s="41">
        <f>ROUND(SUM(BG22-BG42),1)</f>
        <v>-3264</v>
      </c>
      <c r="BH45" s="29"/>
      <c r="BI45" s="41">
        <f>ROUND(SUM(BI22-BI42),1)</f>
        <v>1</v>
      </c>
      <c r="BJ45" s="41"/>
      <c r="BK45" s="41">
        <f>ROUND(SUM(BK22-BK42),1)</f>
        <v>-6339665</v>
      </c>
      <c r="BL45" s="29"/>
      <c r="BM45" s="41">
        <f>ROUND(SUM(BM22-BM42),1)</f>
        <v>-244331</v>
      </c>
      <c r="BN45" s="29"/>
      <c r="BO45" s="41">
        <f>ROUND(SUM(BO22-BO42),1)</f>
        <v>0</v>
      </c>
      <c r="BP45" s="41"/>
      <c r="BQ45" s="41">
        <f>ROUND(SUM(BQ22-BQ42),1)</f>
        <v>-7209</v>
      </c>
      <c r="BR45" s="41"/>
      <c r="BS45" s="41">
        <f>ROUND(SUM(BS22-BS42),1)</f>
        <v>2</v>
      </c>
      <c r="BT45" s="41"/>
      <c r="BU45" s="41">
        <f>ROUND(SUM(BU22-BU42),1)</f>
        <v>29870</v>
      </c>
      <c r="BV45" s="29"/>
      <c r="BW45" s="41">
        <f>ROUND(SUM(BW22-BW42),1)</f>
        <v>-108</v>
      </c>
      <c r="BX45" s="41"/>
      <c r="BY45" s="41">
        <f>ROUND(SUM(BY22-BY42),1)</f>
        <v>138275</v>
      </c>
      <c r="BZ45" s="41"/>
      <c r="CA45" s="41">
        <f>ROUND(SUM(CA22-CA42),1)</f>
        <v>-1300</v>
      </c>
      <c r="CB45" s="41"/>
      <c r="CC45" s="41">
        <f>ROUND(SUM(CC22-CC42),1)</f>
        <v>0</v>
      </c>
      <c r="CD45" s="29"/>
      <c r="CE45" s="41">
        <f>ROUND(SUM(CE22-CE42),1)</f>
        <v>0</v>
      </c>
      <c r="CF45" s="41" t="s">
        <v>22</v>
      </c>
      <c r="CG45" s="41">
        <f>ROUND(SUM(CG22-CG42),1)</f>
        <v>0</v>
      </c>
      <c r="CH45" s="41"/>
      <c r="CI45" s="41">
        <f>ROUND(SUM(CI22-CI42),1)</f>
        <v>-1435</v>
      </c>
      <c r="CJ45" s="137" t="s">
        <v>22</v>
      </c>
      <c r="CK45" s="41">
        <f>ROUND(SUM(CK22-CK42),1)</f>
        <v>169549</v>
      </c>
      <c r="CL45" s="506"/>
      <c r="CM45" s="41">
        <f>ROUND(SUM(CM22-CM42),1)</f>
        <v>110323</v>
      </c>
      <c r="CN45" s="41"/>
      <c r="CO45" s="41">
        <f>ROUND(SUM(CO22-CO42),1)</f>
        <v>322423</v>
      </c>
      <c r="CP45" s="506"/>
      <c r="CQ45" s="41">
        <f>ROUND(SUM(CQ22-CQ42),1)</f>
        <v>-1366375</v>
      </c>
      <c r="CR45" s="506"/>
      <c r="CS45" s="41">
        <f>ROUND(SUM(CS22-CS42),1)</f>
        <v>111</v>
      </c>
      <c r="CT45" s="506"/>
      <c r="CU45" s="41">
        <f>ROUND(SUM(CU22-CU42),1)</f>
        <v>661</v>
      </c>
      <c r="CV45" s="506"/>
      <c r="CW45" s="41">
        <f>ROUND(SUM(CW22-CW42),1)</f>
        <v>8080</v>
      </c>
      <c r="CX45" s="507"/>
      <c r="CY45" s="41">
        <f>ROUND(SUM(CY22-CY42),1)</f>
        <v>-47</v>
      </c>
      <c r="CZ45" s="506" t="s">
        <v>22</v>
      </c>
      <c r="DA45" s="41">
        <f>ROUND(SUM(DA22-DA42),1)</f>
        <v>28</v>
      </c>
      <c r="DB45" s="506"/>
      <c r="DC45" s="41">
        <f>ROUND(SUM(DC22-DC42),1)</f>
        <v>0</v>
      </c>
      <c r="DD45" s="506"/>
      <c r="DE45" s="41">
        <f>ROUND(SUM(DE22-DE42),1)</f>
        <v>0</v>
      </c>
      <c r="DF45" s="506"/>
      <c r="DG45" s="41">
        <f>ROUND(SUM(DG22-DG42),1)</f>
        <v>-6794691</v>
      </c>
      <c r="DH45" s="152"/>
      <c r="DI45" s="41">
        <f>ROUND(SUM(DI22-DI42),1)</f>
        <v>-7375038</v>
      </c>
      <c r="DJ45" s="459"/>
      <c r="DK45" s="459"/>
      <c r="DL45" s="459"/>
      <c r="DM45" s="459"/>
      <c r="DN45" s="142"/>
    </row>
    <row r="46" spans="1:133" s="57" customFormat="1" ht="13" customHeight="1">
      <c r="A46" s="114"/>
      <c r="B46" s="114" t="s">
        <v>22</v>
      </c>
      <c r="C46" s="82"/>
      <c r="D46" s="470"/>
      <c r="E46" s="82"/>
      <c r="F46" s="470"/>
      <c r="G46" s="82"/>
      <c r="H46" s="470"/>
      <c r="I46" s="82"/>
      <c r="J46" s="470"/>
      <c r="K46" s="82"/>
      <c r="L46" s="470"/>
      <c r="M46" s="82"/>
      <c r="N46" s="470"/>
      <c r="O46" s="82"/>
      <c r="P46" s="485"/>
      <c r="Q46" s="82"/>
      <c r="R46" s="485"/>
      <c r="S46" s="82"/>
      <c r="T46" s="485"/>
      <c r="U46" s="82"/>
      <c r="V46" s="470"/>
      <c r="W46" s="82"/>
      <c r="X46" s="470"/>
      <c r="Y46" s="82"/>
      <c r="Z46" s="470"/>
      <c r="AA46" s="82"/>
      <c r="AB46" s="41"/>
      <c r="AC46" s="82"/>
      <c r="AD46" s="470"/>
      <c r="AE46" s="82"/>
      <c r="AF46" s="470"/>
      <c r="AG46" s="82"/>
      <c r="AH46" s="470"/>
      <c r="AI46" s="82"/>
      <c r="AJ46" s="485"/>
      <c r="AK46" s="82"/>
      <c r="AL46" s="470"/>
      <c r="AM46" s="82"/>
      <c r="AN46" s="470"/>
      <c r="AO46" s="82"/>
      <c r="AP46" s="485"/>
      <c r="AQ46" s="82"/>
      <c r="AR46" s="470"/>
      <c r="AS46" s="82"/>
      <c r="AT46" s="470"/>
      <c r="AU46" s="82"/>
      <c r="AV46" s="470"/>
      <c r="AW46" s="82"/>
      <c r="AX46" s="470"/>
      <c r="AY46" s="82"/>
      <c r="AZ46" s="470"/>
      <c r="BA46" s="82"/>
      <c r="BB46" s="470"/>
      <c r="BC46" s="82"/>
      <c r="BD46" s="470"/>
      <c r="BE46" s="82"/>
      <c r="BF46" s="485"/>
      <c r="BG46" s="82"/>
      <c r="BH46" s="485"/>
      <c r="BI46" s="82"/>
      <c r="BJ46" s="470"/>
      <c r="BK46" s="82"/>
      <c r="BL46" s="485"/>
      <c r="BM46" s="82"/>
      <c r="BN46" s="485"/>
      <c r="BO46" s="82"/>
      <c r="BP46" s="470"/>
      <c r="BQ46" s="82"/>
      <c r="BR46" s="470"/>
      <c r="BS46" s="82"/>
      <c r="BT46" s="470"/>
      <c r="BU46" s="82"/>
      <c r="BV46" s="485"/>
      <c r="BW46" s="82"/>
      <c r="BX46" s="470"/>
      <c r="BY46" s="82"/>
      <c r="BZ46" s="470"/>
      <c r="CA46" s="82"/>
      <c r="CB46" s="470"/>
      <c r="CC46" s="82"/>
      <c r="CD46" s="485"/>
      <c r="CE46" s="82"/>
      <c r="CF46" s="470"/>
      <c r="CG46" s="82"/>
      <c r="CH46" s="470"/>
      <c r="CI46" s="82"/>
      <c r="CJ46" s="137" t="s">
        <v>22</v>
      </c>
      <c r="CK46" s="82"/>
      <c r="CL46" s="152"/>
      <c r="CM46" s="82"/>
      <c r="CN46" s="485"/>
      <c r="CO46" s="82"/>
      <c r="CP46" s="152"/>
      <c r="CQ46" s="82"/>
      <c r="CR46" s="152"/>
      <c r="CS46" s="82"/>
      <c r="CT46" s="152"/>
      <c r="CU46" s="82"/>
      <c r="CV46" s="152"/>
      <c r="CW46" s="82"/>
      <c r="CX46" s="503"/>
      <c r="CY46" s="82"/>
      <c r="CZ46" s="152"/>
      <c r="DA46" s="82"/>
      <c r="DB46" s="152"/>
      <c r="DC46" s="82"/>
      <c r="DD46" s="152"/>
      <c r="DE46" s="82"/>
      <c r="DF46" s="152"/>
      <c r="DG46" s="151"/>
      <c r="DH46" s="152"/>
      <c r="DI46" s="151"/>
      <c r="DJ46" s="143"/>
      <c r="DK46" s="142"/>
      <c r="DL46" s="142"/>
      <c r="DM46" s="142"/>
      <c r="DN46" s="142"/>
    </row>
    <row r="47" spans="1:133" s="57" customFormat="1" ht="16" customHeight="1">
      <c r="A47" s="113" t="s">
        <v>17</v>
      </c>
      <c r="B47" s="114" t="s">
        <v>22</v>
      </c>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1"/>
      <c r="AC47" s="470"/>
      <c r="AD47" s="470"/>
      <c r="AE47" s="470"/>
      <c r="AF47" s="470"/>
      <c r="AG47" s="470"/>
      <c r="AH47" s="470"/>
      <c r="AI47" s="470"/>
      <c r="AJ47" s="485"/>
      <c r="AK47" s="470"/>
      <c r="AL47" s="470"/>
      <c r="AM47" s="470"/>
      <c r="AN47" s="470"/>
      <c r="AO47" s="470"/>
      <c r="AP47" s="485"/>
      <c r="AQ47" s="470"/>
      <c r="AR47" s="470"/>
      <c r="AS47" s="470"/>
      <c r="AT47" s="470"/>
      <c r="AU47" s="470"/>
      <c r="AV47" s="470"/>
      <c r="AW47" s="470"/>
      <c r="AX47" s="470"/>
      <c r="AY47" s="470"/>
      <c r="AZ47" s="470"/>
      <c r="BA47" s="470"/>
      <c r="BB47" s="470"/>
      <c r="BC47" s="470"/>
      <c r="BD47" s="470"/>
      <c r="BE47" s="470"/>
      <c r="BF47" s="470"/>
      <c r="BG47" s="470"/>
      <c r="BH47" s="485"/>
      <c r="BI47" s="470"/>
      <c r="BJ47" s="470"/>
      <c r="BK47" s="470"/>
      <c r="BL47" s="485"/>
      <c r="BM47" s="470"/>
      <c r="BN47" s="485"/>
      <c r="BO47" s="470"/>
      <c r="BP47" s="470"/>
      <c r="BQ47" s="470"/>
      <c r="BR47" s="470"/>
      <c r="BS47" s="470"/>
      <c r="BT47" s="470"/>
      <c r="BU47" s="470"/>
      <c r="BV47" s="485"/>
      <c r="BW47" s="470"/>
      <c r="BX47" s="470"/>
      <c r="BY47" s="470"/>
      <c r="BZ47" s="470"/>
      <c r="CA47" s="470"/>
      <c r="CB47" s="470"/>
      <c r="CC47" s="470"/>
      <c r="CD47" s="485"/>
      <c r="CE47" s="470"/>
      <c r="CF47" s="470"/>
      <c r="CG47" s="470"/>
      <c r="CH47" s="470"/>
      <c r="CI47" s="470"/>
      <c r="CJ47" s="137" t="s">
        <v>22</v>
      </c>
      <c r="CK47" s="470"/>
      <c r="CL47" s="152"/>
      <c r="CM47" s="470"/>
      <c r="CN47" s="470"/>
      <c r="CO47" s="470"/>
      <c r="CP47" s="152"/>
      <c r="CQ47" s="470"/>
      <c r="CR47" s="152"/>
      <c r="CS47" s="470"/>
      <c r="CT47" s="152"/>
      <c r="CU47" s="470"/>
      <c r="CV47" s="152"/>
      <c r="CW47" s="470"/>
      <c r="CX47" s="503"/>
      <c r="CY47" s="470"/>
      <c r="CZ47" s="152"/>
      <c r="DA47" s="470"/>
      <c r="DB47" s="152"/>
      <c r="DC47" s="470"/>
      <c r="DD47" s="152"/>
      <c r="DE47" s="470"/>
      <c r="DF47" s="152"/>
      <c r="DG47" s="152"/>
      <c r="DH47" s="152"/>
      <c r="DI47" s="152"/>
      <c r="DJ47" s="143"/>
      <c r="DK47" s="142"/>
      <c r="DL47" s="142"/>
      <c r="DM47" s="142"/>
      <c r="DN47" s="142"/>
    </row>
    <row r="48" spans="1:133" s="57" customFormat="1" ht="13.5" customHeight="1">
      <c r="A48" s="136" t="s">
        <v>319</v>
      </c>
      <c r="B48" s="114" t="s">
        <v>22</v>
      </c>
      <c r="C48" s="470">
        <v>0</v>
      </c>
      <c r="D48" s="470"/>
      <c r="E48" s="470">
        <v>0</v>
      </c>
      <c r="F48" s="470"/>
      <c r="G48" s="470">
        <v>4837</v>
      </c>
      <c r="H48" s="470"/>
      <c r="I48" s="470">
        <v>0</v>
      </c>
      <c r="J48" s="470"/>
      <c r="K48" s="470">
        <v>300</v>
      </c>
      <c r="L48" s="470"/>
      <c r="M48" s="470">
        <v>0</v>
      </c>
      <c r="N48" s="470" t="s">
        <v>22</v>
      </c>
      <c r="O48" s="470">
        <v>0</v>
      </c>
      <c r="P48" s="152"/>
      <c r="Q48" s="470">
        <v>838</v>
      </c>
      <c r="R48" s="152"/>
      <c r="S48" s="470">
        <v>0</v>
      </c>
      <c r="T48" s="152"/>
      <c r="U48" s="470">
        <v>0</v>
      </c>
      <c r="V48" s="470"/>
      <c r="W48" s="470">
        <v>0</v>
      </c>
      <c r="X48" s="470"/>
      <c r="Y48" s="470">
        <v>106848</v>
      </c>
      <c r="Z48" s="470" t="s">
        <v>22</v>
      </c>
      <c r="AA48" s="470">
        <v>62661</v>
      </c>
      <c r="AB48" s="41"/>
      <c r="AC48" s="470">
        <v>0</v>
      </c>
      <c r="AD48" s="470"/>
      <c r="AE48" s="470">
        <v>0</v>
      </c>
      <c r="AF48" s="470"/>
      <c r="AG48" s="470">
        <v>12852</v>
      </c>
      <c r="AH48" s="470"/>
      <c r="AI48" s="470">
        <v>0</v>
      </c>
      <c r="AJ48" s="503" t="s">
        <v>22</v>
      </c>
      <c r="AK48" s="470">
        <v>0</v>
      </c>
      <c r="AL48" s="470"/>
      <c r="AM48" s="470">
        <v>0</v>
      </c>
      <c r="AN48" s="470"/>
      <c r="AO48" s="470">
        <v>0</v>
      </c>
      <c r="AP48" s="85"/>
      <c r="AQ48" s="470">
        <v>0</v>
      </c>
      <c r="AR48" s="470"/>
      <c r="AS48" s="470">
        <v>30135</v>
      </c>
      <c r="AT48" s="470"/>
      <c r="AU48" s="470">
        <v>0</v>
      </c>
      <c r="AV48" s="470"/>
      <c r="AW48" s="470">
        <v>0</v>
      </c>
      <c r="AX48" s="470"/>
      <c r="AY48" s="470">
        <v>0</v>
      </c>
      <c r="AZ48" s="470"/>
      <c r="BA48" s="470">
        <v>0</v>
      </c>
      <c r="BB48" s="470"/>
      <c r="BC48" s="470">
        <v>0</v>
      </c>
      <c r="BD48" s="470"/>
      <c r="BE48" s="470">
        <v>35907</v>
      </c>
      <c r="BF48" s="470"/>
      <c r="BG48" s="470">
        <v>6740</v>
      </c>
      <c r="BH48" s="504"/>
      <c r="BI48" s="470">
        <v>0</v>
      </c>
      <c r="BJ48" s="470"/>
      <c r="BK48" s="470">
        <f>6990764+125</f>
        <v>6990889</v>
      </c>
      <c r="BL48" s="504"/>
      <c r="BM48" s="470">
        <v>332046</v>
      </c>
      <c r="BN48" s="503"/>
      <c r="BO48" s="470">
        <v>0</v>
      </c>
      <c r="BP48" s="470"/>
      <c r="BQ48" s="470">
        <v>4602</v>
      </c>
      <c r="BR48" s="470"/>
      <c r="BS48" s="470">
        <v>0</v>
      </c>
      <c r="BT48" s="470"/>
      <c r="BU48" s="470">
        <v>0</v>
      </c>
      <c r="BV48" s="503"/>
      <c r="BW48" s="470">
        <v>300</v>
      </c>
      <c r="BX48" s="470"/>
      <c r="BY48" s="470">
        <v>0</v>
      </c>
      <c r="BZ48" s="470"/>
      <c r="CA48" s="470">
        <v>0</v>
      </c>
      <c r="CB48" s="470"/>
      <c r="CC48" s="470">
        <v>0</v>
      </c>
      <c r="CD48" s="503"/>
      <c r="CE48" s="470">
        <v>0</v>
      </c>
      <c r="CF48" s="470" t="s">
        <v>22</v>
      </c>
      <c r="CG48" s="470">
        <v>0</v>
      </c>
      <c r="CH48" s="470"/>
      <c r="CI48" s="470">
        <v>0</v>
      </c>
      <c r="CJ48" s="137" t="s">
        <v>22</v>
      </c>
      <c r="CK48" s="470">
        <v>0</v>
      </c>
      <c r="CL48" s="152"/>
      <c r="CM48" s="470">
        <v>0</v>
      </c>
      <c r="CN48" s="470"/>
      <c r="CO48" s="470">
        <v>0</v>
      </c>
      <c r="CP48" s="152"/>
      <c r="CQ48" s="470">
        <v>1893460</v>
      </c>
      <c r="CR48" s="152"/>
      <c r="CS48" s="470">
        <v>0</v>
      </c>
      <c r="CT48" s="152"/>
      <c r="CU48" s="470">
        <v>0</v>
      </c>
      <c r="CV48" s="152"/>
      <c r="CW48" s="470">
        <v>0</v>
      </c>
      <c r="CX48" s="503"/>
      <c r="CY48" s="470">
        <v>0</v>
      </c>
      <c r="CZ48" s="152" t="s">
        <v>22</v>
      </c>
      <c r="DA48" s="470">
        <v>0</v>
      </c>
      <c r="DB48" s="152"/>
      <c r="DC48" s="470">
        <v>0</v>
      </c>
      <c r="DD48" s="152"/>
      <c r="DE48" s="470">
        <v>-317235</v>
      </c>
      <c r="DF48" s="152"/>
      <c r="DG48" s="141">
        <f>ROUND(SUM(C48:DE48),1)</f>
        <v>9165180</v>
      </c>
      <c r="DH48" s="152"/>
      <c r="DI48" s="141">
        <v>8229340</v>
      </c>
      <c r="DJ48" s="140"/>
      <c r="DK48" s="142"/>
      <c r="DL48" s="142"/>
      <c r="DM48" s="142"/>
      <c r="DN48" s="142"/>
    </row>
    <row r="49" spans="1:122" s="57" customFormat="1" ht="14" customHeight="1">
      <c r="A49" s="136" t="s">
        <v>933</v>
      </c>
      <c r="B49" s="114" t="s">
        <v>22</v>
      </c>
      <c r="C49" s="470">
        <v>0</v>
      </c>
      <c r="D49" s="470"/>
      <c r="E49" s="470">
        <v>0</v>
      </c>
      <c r="F49" s="470"/>
      <c r="G49" s="470">
        <v>0</v>
      </c>
      <c r="H49" s="470"/>
      <c r="I49" s="470">
        <v>-292888</v>
      </c>
      <c r="J49" s="470"/>
      <c r="K49" s="470">
        <v>0</v>
      </c>
      <c r="L49" s="470"/>
      <c r="M49" s="470">
        <v>0</v>
      </c>
      <c r="N49" s="470" t="s">
        <v>22</v>
      </c>
      <c r="O49" s="470">
        <v>-5960</v>
      </c>
      <c r="P49" s="503"/>
      <c r="Q49" s="470">
        <v>0</v>
      </c>
      <c r="R49" s="503"/>
      <c r="S49" s="470">
        <v>0</v>
      </c>
      <c r="T49" s="503"/>
      <c r="U49" s="470">
        <v>0</v>
      </c>
      <c r="V49" s="470"/>
      <c r="W49" s="470">
        <v>-2040</v>
      </c>
      <c r="X49" s="470"/>
      <c r="Y49" s="470">
        <v>-1308</v>
      </c>
      <c r="Z49" s="470" t="s">
        <v>22</v>
      </c>
      <c r="AA49" s="470">
        <v>0</v>
      </c>
      <c r="AB49" s="41"/>
      <c r="AC49" s="470">
        <v>0</v>
      </c>
      <c r="AD49" s="470"/>
      <c r="AE49" s="470">
        <v>0</v>
      </c>
      <c r="AF49" s="470"/>
      <c r="AG49" s="470">
        <v>-2792</v>
      </c>
      <c r="AH49" s="470"/>
      <c r="AI49" s="470">
        <v>-16119</v>
      </c>
      <c r="AJ49" s="485" t="s">
        <v>22</v>
      </c>
      <c r="AK49" s="470">
        <v>0</v>
      </c>
      <c r="AL49" s="470"/>
      <c r="AM49" s="470">
        <v>0</v>
      </c>
      <c r="AN49" s="470"/>
      <c r="AO49" s="470">
        <v>-145803</v>
      </c>
      <c r="AP49" s="85"/>
      <c r="AQ49" s="470">
        <v>0</v>
      </c>
      <c r="AR49" s="470"/>
      <c r="AS49" s="470">
        <v>0</v>
      </c>
      <c r="AT49" s="470"/>
      <c r="AU49" s="470">
        <v>0</v>
      </c>
      <c r="AV49" s="470"/>
      <c r="AW49" s="470">
        <v>0</v>
      </c>
      <c r="AX49" s="470"/>
      <c r="AY49" s="470">
        <v>0</v>
      </c>
      <c r="AZ49" s="470"/>
      <c r="BA49" s="470">
        <v>0</v>
      </c>
      <c r="BB49" s="470"/>
      <c r="BC49" s="470">
        <v>-1350</v>
      </c>
      <c r="BD49" s="470"/>
      <c r="BE49" s="470">
        <v>-20000</v>
      </c>
      <c r="BF49" s="470"/>
      <c r="BG49" s="470">
        <v>-768</v>
      </c>
      <c r="BH49" s="503"/>
      <c r="BI49" s="470">
        <v>0</v>
      </c>
      <c r="BJ49" s="470"/>
      <c r="BK49" s="470">
        <v>-534351</v>
      </c>
      <c r="BL49" s="504"/>
      <c r="BM49" s="470">
        <v>-2602</v>
      </c>
      <c r="BN49" s="503"/>
      <c r="BO49" s="470">
        <v>0</v>
      </c>
      <c r="BP49" s="470"/>
      <c r="BQ49" s="470">
        <v>0</v>
      </c>
      <c r="BR49" s="470"/>
      <c r="BS49" s="470">
        <v>0</v>
      </c>
      <c r="BT49" s="470"/>
      <c r="BU49" s="470">
        <v>0</v>
      </c>
      <c r="BV49" s="503"/>
      <c r="BW49" s="470">
        <v>-34</v>
      </c>
      <c r="BX49" s="470"/>
      <c r="BY49" s="470">
        <v>-2</v>
      </c>
      <c r="BZ49" s="470"/>
      <c r="CA49" s="470">
        <v>0</v>
      </c>
      <c r="CB49" s="470"/>
      <c r="CC49" s="470">
        <v>0</v>
      </c>
      <c r="CD49" s="503"/>
      <c r="CE49" s="470">
        <v>0</v>
      </c>
      <c r="CF49" s="470" t="s">
        <v>22</v>
      </c>
      <c r="CG49" s="470">
        <v>0</v>
      </c>
      <c r="CH49" s="470"/>
      <c r="CI49" s="470">
        <v>-82</v>
      </c>
      <c r="CJ49" s="137" t="s">
        <v>22</v>
      </c>
      <c r="CK49" s="470">
        <v>-4732</v>
      </c>
      <c r="CL49" s="152"/>
      <c r="CM49" s="470">
        <v>-101100</v>
      </c>
      <c r="CN49" s="470"/>
      <c r="CO49" s="470">
        <v>-322586</v>
      </c>
      <c r="CP49" s="152"/>
      <c r="CQ49" s="470">
        <v>-152631</v>
      </c>
      <c r="CR49" s="152"/>
      <c r="CS49" s="470">
        <v>-1671</v>
      </c>
      <c r="CT49" s="152"/>
      <c r="CU49" s="470">
        <v>-657</v>
      </c>
      <c r="CV49" s="152"/>
      <c r="CW49" s="470">
        <v>-3481</v>
      </c>
      <c r="CX49" s="503"/>
      <c r="CY49" s="470">
        <v>0</v>
      </c>
      <c r="CZ49" s="152" t="s">
        <v>22</v>
      </c>
      <c r="DA49" s="470">
        <v>-32</v>
      </c>
      <c r="DB49" s="152"/>
      <c r="DC49" s="470">
        <v>0</v>
      </c>
      <c r="DD49" s="152"/>
      <c r="DE49" s="470">
        <f>-DE48</f>
        <v>317235</v>
      </c>
      <c r="DF49" s="152"/>
      <c r="DG49" s="141">
        <f>ROUND(SUM(C49:DE49),1)</f>
        <v>-1295754</v>
      </c>
      <c r="DH49" s="152"/>
      <c r="DI49" s="141">
        <v>-870996</v>
      </c>
      <c r="DJ49" s="140"/>
      <c r="DK49" s="142"/>
      <c r="DL49" s="142"/>
      <c r="DM49" s="142"/>
      <c r="DN49" s="142"/>
    </row>
    <row r="50" spans="1:122" s="57" customFormat="1" ht="14" customHeight="1">
      <c r="A50" s="136" t="s">
        <v>1330</v>
      </c>
      <c r="B50" s="114" t="s">
        <v>22</v>
      </c>
      <c r="C50" s="470">
        <v>0</v>
      </c>
      <c r="D50" s="470"/>
      <c r="E50" s="470">
        <v>0</v>
      </c>
      <c r="F50" s="470"/>
      <c r="G50" s="470">
        <v>0</v>
      </c>
      <c r="H50" s="470"/>
      <c r="I50" s="470">
        <v>0</v>
      </c>
      <c r="J50" s="470"/>
      <c r="K50" s="470">
        <v>0</v>
      </c>
      <c r="L50" s="470"/>
      <c r="M50" s="470">
        <v>0</v>
      </c>
      <c r="N50" s="470"/>
      <c r="O50" s="470">
        <v>0</v>
      </c>
      <c r="P50" s="503"/>
      <c r="Q50" s="470">
        <v>0</v>
      </c>
      <c r="R50" s="503"/>
      <c r="S50" s="470">
        <v>-5</v>
      </c>
      <c r="T50" s="503"/>
      <c r="U50" s="470">
        <v>0</v>
      </c>
      <c r="V50" s="470"/>
      <c r="W50" s="470">
        <v>0</v>
      </c>
      <c r="X50" s="470"/>
      <c r="Y50" s="470">
        <v>0</v>
      </c>
      <c r="Z50" s="470"/>
      <c r="AA50" s="470">
        <v>0</v>
      </c>
      <c r="AB50" s="41"/>
      <c r="AC50" s="470">
        <v>0</v>
      </c>
      <c r="AD50" s="470"/>
      <c r="AE50" s="470">
        <v>0</v>
      </c>
      <c r="AF50" s="470"/>
      <c r="AG50" s="470">
        <v>0</v>
      </c>
      <c r="AH50" s="470"/>
      <c r="AI50" s="470">
        <v>0</v>
      </c>
      <c r="AJ50" s="485"/>
      <c r="AK50" s="470">
        <v>0</v>
      </c>
      <c r="AL50" s="470"/>
      <c r="AM50" s="470">
        <v>0</v>
      </c>
      <c r="AN50" s="470"/>
      <c r="AO50" s="470">
        <v>0</v>
      </c>
      <c r="AP50" s="85"/>
      <c r="AQ50" s="470">
        <v>0</v>
      </c>
      <c r="AR50" s="470"/>
      <c r="AS50" s="470">
        <v>0</v>
      </c>
      <c r="AT50" s="470"/>
      <c r="AU50" s="470">
        <v>0</v>
      </c>
      <c r="AV50" s="470"/>
      <c r="AW50" s="470">
        <v>0</v>
      </c>
      <c r="AX50" s="470"/>
      <c r="AY50" s="470">
        <v>0</v>
      </c>
      <c r="AZ50" s="470"/>
      <c r="BA50" s="470">
        <v>0</v>
      </c>
      <c r="BB50" s="470"/>
      <c r="BC50" s="470">
        <v>0</v>
      </c>
      <c r="BD50" s="470"/>
      <c r="BE50" s="470">
        <v>0</v>
      </c>
      <c r="BF50" s="470"/>
      <c r="BG50" s="470">
        <v>0</v>
      </c>
      <c r="BH50" s="503"/>
      <c r="BI50" s="470">
        <v>0</v>
      </c>
      <c r="BJ50" s="470"/>
      <c r="BK50" s="470">
        <v>0</v>
      </c>
      <c r="BL50" s="504"/>
      <c r="BM50" s="470">
        <v>0</v>
      </c>
      <c r="BN50" s="503"/>
      <c r="BO50" s="470">
        <v>0</v>
      </c>
      <c r="BP50" s="470"/>
      <c r="BQ50" s="470">
        <v>0</v>
      </c>
      <c r="BR50" s="470"/>
      <c r="BS50" s="470">
        <v>0</v>
      </c>
      <c r="BT50" s="470"/>
      <c r="BU50" s="470">
        <v>0</v>
      </c>
      <c r="BV50" s="503"/>
      <c r="BW50" s="470">
        <v>0</v>
      </c>
      <c r="BX50" s="470"/>
      <c r="BY50" s="470">
        <v>0</v>
      </c>
      <c r="BZ50" s="470"/>
      <c r="CA50" s="470">
        <v>0</v>
      </c>
      <c r="CB50" s="470"/>
      <c r="CC50" s="470">
        <v>0</v>
      </c>
      <c r="CD50" s="503"/>
      <c r="CE50" s="470">
        <v>0</v>
      </c>
      <c r="CF50" s="470"/>
      <c r="CG50" s="470">
        <v>0</v>
      </c>
      <c r="CH50" s="470"/>
      <c r="CI50" s="470">
        <v>0</v>
      </c>
      <c r="CJ50" s="137"/>
      <c r="CK50" s="470">
        <v>0</v>
      </c>
      <c r="CL50" s="152"/>
      <c r="CM50" s="470">
        <v>0</v>
      </c>
      <c r="CN50" s="470"/>
      <c r="CO50" s="470">
        <v>0</v>
      </c>
      <c r="CP50" s="152"/>
      <c r="CQ50" s="470">
        <v>0</v>
      </c>
      <c r="CR50" s="152"/>
      <c r="CS50" s="470">
        <v>0</v>
      </c>
      <c r="CT50" s="152"/>
      <c r="CU50" s="470">
        <v>0</v>
      </c>
      <c r="CV50" s="152"/>
      <c r="CW50" s="470">
        <v>0</v>
      </c>
      <c r="CX50" s="503"/>
      <c r="CY50" s="470">
        <v>0</v>
      </c>
      <c r="CZ50" s="152"/>
      <c r="DA50" s="470">
        <v>0</v>
      </c>
      <c r="DB50" s="152"/>
      <c r="DC50" s="470">
        <v>0</v>
      </c>
      <c r="DD50" s="152"/>
      <c r="DE50" s="470">
        <v>0</v>
      </c>
      <c r="DF50" s="152"/>
      <c r="DG50" s="141">
        <f>ROUND(SUM(C50:DE50),1)</f>
        <v>-5</v>
      </c>
      <c r="DH50" s="152"/>
      <c r="DI50" s="141">
        <v>0</v>
      </c>
      <c r="DJ50" s="140"/>
      <c r="DK50" s="142"/>
      <c r="DL50" s="142"/>
      <c r="DM50" s="142"/>
      <c r="DN50" s="142"/>
    </row>
    <row r="51" spans="1:122" s="57" customFormat="1" ht="16" customHeight="1">
      <c r="A51" s="112" t="s">
        <v>320</v>
      </c>
      <c r="B51" s="113" t="s">
        <v>22</v>
      </c>
      <c r="C51" s="155">
        <f>ROUND(SUM(C48:C50),1)</f>
        <v>0</v>
      </c>
      <c r="D51" s="41"/>
      <c r="E51" s="155">
        <f>ROUND(SUM(E48:E50),1)</f>
        <v>0</v>
      </c>
      <c r="F51" s="41"/>
      <c r="G51" s="155">
        <f>ROUND(SUM(G48:G50),1)</f>
        <v>4837</v>
      </c>
      <c r="H51" s="41"/>
      <c r="I51" s="155">
        <f>ROUND(SUM(I48:I50),1)</f>
        <v>-292888</v>
      </c>
      <c r="J51" s="41"/>
      <c r="K51" s="155">
        <f>ROUND(SUM(K48:K50),1)</f>
        <v>300</v>
      </c>
      <c r="L51" s="41"/>
      <c r="M51" s="155">
        <f>ROUND(SUM(M48:M50),1)</f>
        <v>0</v>
      </c>
      <c r="N51" s="41" t="s">
        <v>22</v>
      </c>
      <c r="O51" s="155">
        <f>ROUND(SUM(O48:O50),1)</f>
        <v>-5960</v>
      </c>
      <c r="P51" s="507"/>
      <c r="Q51" s="155">
        <f>ROUND(SUM(Q48:Q50),1)</f>
        <v>838</v>
      </c>
      <c r="R51" s="507"/>
      <c r="S51" s="155">
        <f>ROUND(SUM(S48:S50),1)</f>
        <v>-5</v>
      </c>
      <c r="T51" s="507"/>
      <c r="U51" s="155">
        <f>ROUND(SUM(U48:U50),1)</f>
        <v>0</v>
      </c>
      <c r="V51" s="41"/>
      <c r="W51" s="155">
        <f>ROUND(SUM(W48:W50),1)</f>
        <v>-2040</v>
      </c>
      <c r="X51" s="41"/>
      <c r="Y51" s="155">
        <f>ROUND(SUM(Y48:Y50),1)</f>
        <v>105540</v>
      </c>
      <c r="Z51" s="41" t="s">
        <v>22</v>
      </c>
      <c r="AA51" s="155">
        <f>ROUND(SUM(AA48:AA50),1)</f>
        <v>62661</v>
      </c>
      <c r="AB51" s="41"/>
      <c r="AC51" s="155">
        <f>ROUND(SUM(AC48:AC50),1)</f>
        <v>0</v>
      </c>
      <c r="AD51" s="41"/>
      <c r="AE51" s="155">
        <f>ROUND(SUM(AE48:AE50),1)</f>
        <v>0</v>
      </c>
      <c r="AF51" s="41"/>
      <c r="AG51" s="155">
        <f>ROUND(SUM(AG48:AG50),1)</f>
        <v>10060</v>
      </c>
      <c r="AH51" s="41"/>
      <c r="AI51" s="155">
        <f>ROUND(SUM(AI48:AI50),1)</f>
        <v>-16119</v>
      </c>
      <c r="AJ51" s="29" t="s">
        <v>22</v>
      </c>
      <c r="AK51" s="155">
        <f>ROUND(SUM(AK48:AK50),1)</f>
        <v>0</v>
      </c>
      <c r="AL51" s="41"/>
      <c r="AM51" s="155">
        <f>ROUND(SUM(AM48:AM50),1)</f>
        <v>0</v>
      </c>
      <c r="AN51" s="470"/>
      <c r="AO51" s="155">
        <f>ROUND(SUM(AO48:AO50),1)</f>
        <v>-145803</v>
      </c>
      <c r="AP51" s="507"/>
      <c r="AQ51" s="155">
        <f>ROUND(SUM(AQ48:AQ50),1)</f>
        <v>0</v>
      </c>
      <c r="AR51" s="41"/>
      <c r="AS51" s="155">
        <f>ROUND(SUM(AS48:AS50),1)</f>
        <v>30135</v>
      </c>
      <c r="AT51" s="41"/>
      <c r="AU51" s="155">
        <f>ROUND(SUM(AU48:AU50),1)</f>
        <v>0</v>
      </c>
      <c r="AV51" s="41"/>
      <c r="AW51" s="155">
        <f>ROUND(SUM(AW48:AW50),1)</f>
        <v>0</v>
      </c>
      <c r="AX51" s="41"/>
      <c r="AY51" s="155">
        <f>ROUND(SUM(AY48:AY50),1)</f>
        <v>0</v>
      </c>
      <c r="AZ51" s="41"/>
      <c r="BA51" s="155">
        <f>ROUND(SUM(BA48:BA50),1)</f>
        <v>0</v>
      </c>
      <c r="BB51" s="41"/>
      <c r="BC51" s="155">
        <f>ROUND(SUM(BC48:BC50),1)</f>
        <v>-1350</v>
      </c>
      <c r="BD51" s="41"/>
      <c r="BE51" s="155">
        <f>ROUND(SUM(BE48:BE50),1)</f>
        <v>15907</v>
      </c>
      <c r="BF51" s="29"/>
      <c r="BG51" s="155">
        <f>ROUND(SUM(BG48:BG50),1)</f>
        <v>5972</v>
      </c>
      <c r="BH51" s="29"/>
      <c r="BI51" s="155">
        <f>ROUND(SUM(BI48:BI50),1)</f>
        <v>0</v>
      </c>
      <c r="BJ51" s="41"/>
      <c r="BK51" s="155">
        <f>ROUND(SUM(BK48:BK50),1)</f>
        <v>6456538</v>
      </c>
      <c r="BL51" s="29"/>
      <c r="BM51" s="155">
        <f>ROUND(SUM(BM48:BM50),1)</f>
        <v>329444</v>
      </c>
      <c r="BN51" s="507"/>
      <c r="BO51" s="155">
        <f>ROUND(SUM(BO48:BO50),1)</f>
        <v>0</v>
      </c>
      <c r="BP51" s="41"/>
      <c r="BQ51" s="155">
        <f>ROUND(SUM(BQ48:BQ50),1)</f>
        <v>4602</v>
      </c>
      <c r="BR51" s="41"/>
      <c r="BS51" s="155">
        <f>ROUND(SUM(BS48:BS50),1)</f>
        <v>0</v>
      </c>
      <c r="BT51" s="41"/>
      <c r="BU51" s="155">
        <f>ROUND(SUM(BU48:BU50),1)</f>
        <v>0</v>
      </c>
      <c r="BV51" s="507"/>
      <c r="BW51" s="155">
        <f>ROUND(SUM(BW48:BW50),1)</f>
        <v>266</v>
      </c>
      <c r="BX51" s="41"/>
      <c r="BY51" s="155">
        <f>ROUND(SUM(BY48:BY50),1)</f>
        <v>-2</v>
      </c>
      <c r="BZ51" s="41"/>
      <c r="CA51" s="155">
        <f>ROUND(SUM(CA48:CA50),1)</f>
        <v>0</v>
      </c>
      <c r="CB51" s="41"/>
      <c r="CC51" s="155">
        <f>ROUND(SUM(CC48:CC50),1)</f>
        <v>0</v>
      </c>
      <c r="CD51" s="507"/>
      <c r="CE51" s="155">
        <f>ROUND(SUM(CE48:CE50),1)</f>
        <v>0</v>
      </c>
      <c r="CF51" s="41" t="s">
        <v>22</v>
      </c>
      <c r="CG51" s="155">
        <f>ROUND(SUM(CG48:CG50),1)</f>
        <v>0</v>
      </c>
      <c r="CH51" s="41"/>
      <c r="CI51" s="155">
        <f>ROUND(SUM(CI48:CI50),1)</f>
        <v>-82</v>
      </c>
      <c r="CJ51" s="137" t="s">
        <v>22</v>
      </c>
      <c r="CK51" s="155">
        <f>ROUND(SUM(CK48:CK50),1)</f>
        <v>-4732</v>
      </c>
      <c r="CL51" s="506"/>
      <c r="CM51" s="155">
        <f>ROUND(SUM(CM48:CM50),1)</f>
        <v>-101100</v>
      </c>
      <c r="CN51" s="29"/>
      <c r="CO51" s="155">
        <f>ROUND(SUM(CO48:CO50),1)</f>
        <v>-322586</v>
      </c>
      <c r="CP51" s="506"/>
      <c r="CQ51" s="155">
        <f>ROUND(SUM(CQ48:CQ50),1)</f>
        <v>1740829</v>
      </c>
      <c r="CR51" s="506"/>
      <c r="CS51" s="155">
        <f>ROUND(SUM(CS48:CS50),1)</f>
        <v>-1671</v>
      </c>
      <c r="CT51" s="506"/>
      <c r="CU51" s="155">
        <f>ROUND(SUM(CU48:CU50),1)</f>
        <v>-657</v>
      </c>
      <c r="CV51" s="506"/>
      <c r="CW51" s="155">
        <f>ROUND(SUM(CW48:CW50),1)</f>
        <v>-3481</v>
      </c>
      <c r="CX51" s="507"/>
      <c r="CY51" s="155">
        <f>ROUND(SUM(CY48:CY50),1)</f>
        <v>0</v>
      </c>
      <c r="CZ51" s="506" t="s">
        <v>22</v>
      </c>
      <c r="DA51" s="155">
        <f>ROUND(SUM(DA48:DA50),1)</f>
        <v>-32</v>
      </c>
      <c r="DB51" s="506"/>
      <c r="DC51" s="155">
        <f>ROUND(SUM(DC48:DC50),1)</f>
        <v>0</v>
      </c>
      <c r="DD51" s="506"/>
      <c r="DE51" s="155">
        <f>ROUND(SUM(DE48:DE50),1)</f>
        <v>0</v>
      </c>
      <c r="DF51" s="506"/>
      <c r="DG51" s="155">
        <f>ROUND(SUM(DG48:DG50),1)</f>
        <v>7869421</v>
      </c>
      <c r="DH51" s="152"/>
      <c r="DI51" s="155">
        <f>ROUND(SUM(DI48:DI50),1)</f>
        <v>7358344</v>
      </c>
      <c r="DJ51" s="459"/>
      <c r="DK51" s="459"/>
      <c r="DL51" s="459"/>
      <c r="DM51" s="142"/>
      <c r="DN51" s="142"/>
    </row>
    <row r="52" spans="1:122" ht="13" customHeight="1">
      <c r="A52" s="114"/>
      <c r="B52" s="114" t="s">
        <v>22</v>
      </c>
      <c r="C52" s="29"/>
      <c r="D52" s="470"/>
      <c r="E52" s="29"/>
      <c r="F52" s="470"/>
      <c r="G52" s="29"/>
      <c r="H52" s="470"/>
      <c r="I52" s="29"/>
      <c r="J52" s="470"/>
      <c r="K52" s="29"/>
      <c r="L52" s="470"/>
      <c r="M52" s="29"/>
      <c r="N52" s="470"/>
      <c r="O52" s="29"/>
      <c r="P52" s="485"/>
      <c r="Q52" s="29"/>
      <c r="R52" s="485"/>
      <c r="S52" s="29"/>
      <c r="T52" s="485"/>
      <c r="U52" s="29"/>
      <c r="V52" s="470"/>
      <c r="W52" s="29"/>
      <c r="X52" s="470"/>
      <c r="Y52" s="29"/>
      <c r="Z52" s="470"/>
      <c r="AA52" s="29"/>
      <c r="AB52" s="41"/>
      <c r="AC52" s="29"/>
      <c r="AD52" s="470"/>
      <c r="AE52" s="29"/>
      <c r="AF52" s="470"/>
      <c r="AG52" s="29"/>
      <c r="AH52" s="470"/>
      <c r="AI52" s="29"/>
      <c r="AJ52" s="485"/>
      <c r="AK52" s="29"/>
      <c r="AL52" s="470"/>
      <c r="AM52" s="29"/>
      <c r="AN52" s="470"/>
      <c r="AO52" s="29"/>
      <c r="AP52" s="485"/>
      <c r="AQ52" s="29"/>
      <c r="AR52" s="470"/>
      <c r="AS52" s="29"/>
      <c r="AT52" s="470"/>
      <c r="AU52" s="29"/>
      <c r="AV52" s="470"/>
      <c r="AW52" s="29"/>
      <c r="AX52" s="470"/>
      <c r="AY52" s="29"/>
      <c r="AZ52" s="470"/>
      <c r="BA52" s="29"/>
      <c r="BB52" s="470"/>
      <c r="BC52" s="29"/>
      <c r="BD52" s="470"/>
      <c r="BE52" s="29"/>
      <c r="BF52" s="29"/>
      <c r="BG52" s="29"/>
      <c r="BH52" s="485"/>
      <c r="BI52" s="29"/>
      <c r="BJ52" s="470"/>
      <c r="BK52" s="29"/>
      <c r="BL52" s="485"/>
      <c r="BM52" s="29"/>
      <c r="BN52" s="485"/>
      <c r="BO52" s="29"/>
      <c r="BP52" s="470"/>
      <c r="BQ52" s="29"/>
      <c r="BR52" s="470"/>
      <c r="BS52" s="29"/>
      <c r="BT52" s="470"/>
      <c r="BU52" s="29"/>
      <c r="BV52" s="485"/>
      <c r="BW52" s="29"/>
      <c r="BX52" s="470"/>
      <c r="BY52" s="29"/>
      <c r="BZ52" s="470"/>
      <c r="CA52" s="29"/>
      <c r="CB52" s="470"/>
      <c r="CC52" s="29"/>
      <c r="CD52" s="485"/>
      <c r="CE52" s="29"/>
      <c r="CF52" s="470"/>
      <c r="CG52" s="29"/>
      <c r="CH52" s="470"/>
      <c r="CI52" s="29"/>
      <c r="CJ52" s="137" t="s">
        <v>22</v>
      </c>
      <c r="CK52" s="29"/>
      <c r="CL52" s="152"/>
      <c r="CM52" s="29"/>
      <c r="CN52" s="29"/>
      <c r="CO52" s="29"/>
      <c r="CP52" s="152"/>
      <c r="CQ52" s="29"/>
      <c r="CR52" s="152"/>
      <c r="CS52" s="29"/>
      <c r="CT52" s="152"/>
      <c r="CU52" s="29"/>
      <c r="CV52" s="152"/>
      <c r="CW52" s="29"/>
      <c r="CX52" s="503"/>
      <c r="CY52" s="29"/>
      <c r="CZ52" s="152"/>
      <c r="DA52" s="29"/>
      <c r="DB52" s="152"/>
      <c r="DC52" s="29"/>
      <c r="DD52" s="152"/>
      <c r="DE52" s="29"/>
      <c r="DF52" s="25"/>
      <c r="DG52" s="151"/>
      <c r="DH52" s="25"/>
      <c r="DI52" s="36"/>
      <c r="DJ52" s="158"/>
    </row>
    <row r="53" spans="1:122" ht="14" customHeight="1">
      <c r="A53" s="113" t="s">
        <v>321</v>
      </c>
      <c r="B53" s="114"/>
      <c r="C53" s="29"/>
      <c r="D53" s="470"/>
      <c r="E53" s="29"/>
      <c r="F53" s="470"/>
      <c r="G53" s="29"/>
      <c r="H53" s="470"/>
      <c r="I53" s="29"/>
      <c r="J53" s="470"/>
      <c r="K53" s="29"/>
      <c r="L53" s="470"/>
      <c r="M53" s="29"/>
      <c r="N53" s="470"/>
      <c r="O53" s="29"/>
      <c r="P53" s="470"/>
      <c r="Q53" s="29"/>
      <c r="R53" s="470"/>
      <c r="S53" s="29"/>
      <c r="T53" s="470"/>
      <c r="U53" s="29"/>
      <c r="V53" s="470"/>
      <c r="W53" s="29"/>
      <c r="X53" s="470"/>
      <c r="Y53" s="29"/>
      <c r="Z53" s="470"/>
      <c r="AA53" s="29"/>
      <c r="AB53" s="41"/>
      <c r="AC53" s="29"/>
      <c r="AD53" s="470"/>
      <c r="AE53" s="29"/>
      <c r="AF53" s="470"/>
      <c r="AG53" s="29"/>
      <c r="AH53" s="470"/>
      <c r="AI53" s="29"/>
      <c r="AJ53" s="485"/>
      <c r="AK53" s="29"/>
      <c r="AL53" s="470"/>
      <c r="AM53" s="29"/>
      <c r="AN53" s="470"/>
      <c r="AO53" s="29"/>
      <c r="AP53" s="485"/>
      <c r="AQ53" s="29"/>
      <c r="AR53" s="470"/>
      <c r="AS53" s="29"/>
      <c r="AT53" s="470"/>
      <c r="AU53" s="29"/>
      <c r="AV53" s="470"/>
      <c r="AW53" s="29"/>
      <c r="AX53" s="470"/>
      <c r="AY53" s="29"/>
      <c r="AZ53" s="470"/>
      <c r="BA53" s="29"/>
      <c r="BB53" s="470"/>
      <c r="BC53" s="29"/>
      <c r="BD53" s="470"/>
      <c r="BE53" s="29"/>
      <c r="BF53" s="29"/>
      <c r="BG53" s="29"/>
      <c r="BH53" s="485"/>
      <c r="BI53" s="29"/>
      <c r="BJ53" s="470"/>
      <c r="BK53" s="29"/>
      <c r="BL53" s="485"/>
      <c r="BM53" s="29"/>
      <c r="BN53" s="485"/>
      <c r="BO53" s="29"/>
      <c r="BP53" s="470"/>
      <c r="BQ53" s="29"/>
      <c r="BR53" s="470"/>
      <c r="BS53" s="29"/>
      <c r="BT53" s="470"/>
      <c r="BU53" s="29"/>
      <c r="BV53" s="485"/>
      <c r="BW53" s="29"/>
      <c r="BX53" s="470"/>
      <c r="BY53" s="29"/>
      <c r="BZ53" s="470"/>
      <c r="CA53" s="29"/>
      <c r="CB53" s="470"/>
      <c r="CC53" s="29"/>
      <c r="CD53" s="485"/>
      <c r="CE53" s="29"/>
      <c r="CF53" s="470"/>
      <c r="CG53" s="29"/>
      <c r="CH53" s="470"/>
      <c r="CI53" s="29"/>
      <c r="CJ53" s="137" t="s">
        <v>22</v>
      </c>
      <c r="CK53" s="29"/>
      <c r="CL53" s="152"/>
      <c r="CM53" s="29"/>
      <c r="CN53" s="29"/>
      <c r="CO53" s="29"/>
      <c r="CP53" s="152"/>
      <c r="CQ53" s="29"/>
      <c r="CR53" s="152"/>
      <c r="CS53" s="29"/>
      <c r="CT53" s="152"/>
      <c r="CU53" s="29"/>
      <c r="CV53" s="152"/>
      <c r="CW53" s="29"/>
      <c r="CX53" s="503"/>
      <c r="CY53" s="29"/>
      <c r="CZ53" s="152"/>
      <c r="DA53" s="29"/>
      <c r="DB53" s="152"/>
      <c r="DC53" s="29"/>
      <c r="DD53" s="152"/>
      <c r="DE53" s="29"/>
      <c r="DF53" s="25"/>
      <c r="DG53" s="152"/>
      <c r="DH53" s="25"/>
      <c r="DI53" s="25"/>
      <c r="DJ53" s="158"/>
    </row>
    <row r="54" spans="1:122" ht="14" customHeight="1">
      <c r="A54" s="113" t="s">
        <v>323</v>
      </c>
      <c r="B54" s="114"/>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1"/>
      <c r="AC54" s="470"/>
      <c r="AD54" s="470"/>
      <c r="AE54" s="470"/>
      <c r="AF54" s="470"/>
      <c r="AG54" s="470"/>
      <c r="AH54" s="470"/>
      <c r="AI54" s="470"/>
      <c r="AJ54" s="485"/>
      <c r="AK54" s="470"/>
      <c r="AL54" s="470"/>
      <c r="AM54" s="470"/>
      <c r="AN54" s="470"/>
      <c r="AO54" s="470"/>
      <c r="AP54" s="485"/>
      <c r="AQ54" s="470"/>
      <c r="AR54" s="470"/>
      <c r="AS54" s="470"/>
      <c r="AT54" s="470"/>
      <c r="AU54" s="470"/>
      <c r="AV54" s="470"/>
      <c r="AW54" s="470"/>
      <c r="AX54" s="470"/>
      <c r="AY54" s="470"/>
      <c r="AZ54" s="470"/>
      <c r="BA54" s="470"/>
      <c r="BB54" s="470"/>
      <c r="BC54" s="470"/>
      <c r="BD54" s="470"/>
      <c r="BE54" s="470"/>
      <c r="BF54" s="470"/>
      <c r="BG54" s="470"/>
      <c r="BH54" s="485"/>
      <c r="BI54" s="470"/>
      <c r="BJ54" s="470"/>
      <c r="BK54" s="470"/>
      <c r="BL54" s="485"/>
      <c r="BM54" s="470"/>
      <c r="BN54" s="485"/>
      <c r="BO54" s="470"/>
      <c r="BP54" s="470"/>
      <c r="BQ54" s="470"/>
      <c r="BR54" s="470"/>
      <c r="BS54" s="470"/>
      <c r="BT54" s="470"/>
      <c r="BU54" s="470"/>
      <c r="BV54" s="485"/>
      <c r="BW54" s="470"/>
      <c r="BX54" s="470"/>
      <c r="BY54" s="470"/>
      <c r="BZ54" s="470"/>
      <c r="CA54" s="470"/>
      <c r="CB54" s="470"/>
      <c r="CC54" s="470"/>
      <c r="CD54" s="485"/>
      <c r="CE54" s="470"/>
      <c r="CF54" s="470"/>
      <c r="CG54" s="470"/>
      <c r="CH54" s="470"/>
      <c r="CI54" s="470"/>
      <c r="CJ54" s="137" t="s">
        <v>22</v>
      </c>
      <c r="CK54" s="470"/>
      <c r="CL54" s="152"/>
      <c r="CM54" s="470"/>
      <c r="CN54" s="470"/>
      <c r="CO54" s="470"/>
      <c r="CP54" s="152"/>
      <c r="CQ54" s="470"/>
      <c r="CR54" s="152"/>
      <c r="CS54" s="470"/>
      <c r="CT54" s="152"/>
      <c r="CU54" s="470"/>
      <c r="CV54" s="152"/>
      <c r="CW54" s="470"/>
      <c r="CX54" s="503"/>
      <c r="CY54" s="470"/>
      <c r="CZ54" s="152"/>
      <c r="DA54" s="470"/>
      <c r="DB54" s="152"/>
      <c r="DC54" s="470"/>
      <c r="DD54" s="152"/>
      <c r="DE54" s="470"/>
      <c r="DF54" s="25"/>
      <c r="DG54" s="25"/>
      <c r="DH54" s="25"/>
      <c r="DI54" s="25"/>
      <c r="DJ54" s="158"/>
    </row>
    <row r="55" spans="1:122" ht="14" customHeight="1">
      <c r="A55" s="112" t="s">
        <v>325</v>
      </c>
      <c r="B55" s="113" t="s">
        <v>308</v>
      </c>
      <c r="C55" s="41">
        <f>ROUND(SUM(C45)+SUM(C51),1)</f>
        <v>11</v>
      </c>
      <c r="D55" s="41"/>
      <c r="E55" s="41">
        <f>ROUND(SUM(E45)+SUM(E51),1)</f>
        <v>0</v>
      </c>
      <c r="F55" s="41"/>
      <c r="G55" s="41">
        <f>ROUND(SUM(G45)+SUM(G51),1)</f>
        <v>296</v>
      </c>
      <c r="H55" s="41"/>
      <c r="I55" s="41">
        <f>ROUND(SUM(I45)+SUM(I51),1)</f>
        <v>18060</v>
      </c>
      <c r="J55" s="41"/>
      <c r="K55" s="41">
        <f>ROUND(SUM(K45)+SUM(K51),1)</f>
        <v>22</v>
      </c>
      <c r="L55" s="41"/>
      <c r="M55" s="41">
        <f>ROUND(SUM(M45)+SUM(M51),1)</f>
        <v>37187</v>
      </c>
      <c r="N55" s="41" t="s">
        <v>22</v>
      </c>
      <c r="O55" s="41">
        <f>ROUND(SUM(O45)+SUM(O51),1)</f>
        <v>1545</v>
      </c>
      <c r="P55" s="41"/>
      <c r="Q55" s="41">
        <f>ROUND(SUM(Q45)+SUM(Q51),1)</f>
        <v>-1436</v>
      </c>
      <c r="R55" s="41"/>
      <c r="S55" s="41">
        <f>ROUND(SUM(S45)+SUM(S51),1)</f>
        <v>-3032</v>
      </c>
      <c r="T55" s="41"/>
      <c r="U55" s="41">
        <f>ROUND(SUM(U45)+SUM(U51),1)</f>
        <v>-793</v>
      </c>
      <c r="V55" s="41"/>
      <c r="W55" s="41">
        <f>ROUND(SUM(W45)+SUM(W51),1)</f>
        <v>-8961</v>
      </c>
      <c r="X55" s="41"/>
      <c r="Y55" s="41">
        <f>ROUND(SUM(Y45)+SUM(Y51),1)</f>
        <v>-9004</v>
      </c>
      <c r="Z55" s="41" t="s">
        <v>22</v>
      </c>
      <c r="AA55" s="41">
        <f>ROUND(SUM(AA45)+SUM(AA51),1)</f>
        <v>7709</v>
      </c>
      <c r="AB55" s="41"/>
      <c r="AC55" s="41">
        <f>ROUND(SUM(AC45)+SUM(AC51),1)</f>
        <v>102</v>
      </c>
      <c r="AD55" s="41"/>
      <c r="AE55" s="41">
        <f>ROUND(SUM(AE45)+SUM(AE51),1)</f>
        <v>0</v>
      </c>
      <c r="AF55" s="41"/>
      <c r="AG55" s="41">
        <f>ROUND(SUM(AG45)+SUM(AG51),1)</f>
        <v>4363</v>
      </c>
      <c r="AH55" s="41"/>
      <c r="AI55" s="41">
        <f>ROUND(SUM(AI45)+SUM(AI51),1)</f>
        <v>2474</v>
      </c>
      <c r="AJ55" s="29" t="s">
        <v>22</v>
      </c>
      <c r="AK55" s="41">
        <f>ROUND(SUM(AK45)+SUM(AK51),1)</f>
        <v>20</v>
      </c>
      <c r="AL55" s="41"/>
      <c r="AM55" s="41">
        <f>ROUND(SUM(AM45)+SUM(AM51),1)</f>
        <v>0</v>
      </c>
      <c r="AN55" s="470"/>
      <c r="AO55" s="41">
        <f>ROUND(SUM(AO45)+SUM(AO51),1)</f>
        <v>63444</v>
      </c>
      <c r="AP55" s="29"/>
      <c r="AQ55" s="41">
        <f>ROUND(SUM(AQ45)+SUM(AQ51),1)</f>
        <v>-279</v>
      </c>
      <c r="AR55" s="41"/>
      <c r="AS55" s="41">
        <f>ROUND(SUM(AS45)+SUM(AS51),1)</f>
        <v>34253</v>
      </c>
      <c r="AT55" s="41"/>
      <c r="AU55" s="41">
        <f>ROUND(SUM(AU45)+SUM(AU51),1)</f>
        <v>-813</v>
      </c>
      <c r="AV55" s="41"/>
      <c r="AW55" s="41">
        <f>ROUND(SUM(AW45)+SUM(AW51),1)</f>
        <v>-69</v>
      </c>
      <c r="AX55" s="41"/>
      <c r="AY55" s="41">
        <f>ROUND(SUM(AY45)+SUM(AY51),1)</f>
        <v>-4606</v>
      </c>
      <c r="AZ55" s="41"/>
      <c r="BA55" s="41">
        <f>ROUND(SUM(BA45)+SUM(BA51),1)</f>
        <v>4</v>
      </c>
      <c r="BB55" s="41"/>
      <c r="BC55" s="41">
        <f>ROUND(SUM(BC45)+SUM(BC51),1)</f>
        <v>336</v>
      </c>
      <c r="BD55" s="41"/>
      <c r="BE55" s="41">
        <f>ROUND(SUM(BE45)+SUM(BE51),1)</f>
        <v>15000</v>
      </c>
      <c r="BF55" s="41"/>
      <c r="BG55" s="41">
        <f>ROUND(SUM(BG45)+SUM(BG51),1)</f>
        <v>2708</v>
      </c>
      <c r="BH55" s="29"/>
      <c r="BI55" s="41">
        <f>ROUND(SUM(BI45)+SUM(BI51),1)</f>
        <v>1</v>
      </c>
      <c r="BJ55" s="41"/>
      <c r="BK55" s="41">
        <f>ROUND(SUM(BK45)+SUM(BK51),1)</f>
        <v>116873</v>
      </c>
      <c r="BL55" s="29"/>
      <c r="BM55" s="41">
        <f>ROUND(SUM(BM45)+SUM(BM51),1)</f>
        <v>85113</v>
      </c>
      <c r="BN55" s="29"/>
      <c r="BO55" s="41">
        <f>ROUND(SUM(BO45)+SUM(BO51),1)</f>
        <v>0</v>
      </c>
      <c r="BP55" s="41"/>
      <c r="BQ55" s="41">
        <f>ROUND(SUM(BQ45)+SUM(BQ51),1)</f>
        <v>-2607</v>
      </c>
      <c r="BR55" s="41"/>
      <c r="BS55" s="41">
        <f>ROUND(SUM(BS45)+SUM(BS51),1)</f>
        <v>2</v>
      </c>
      <c r="BT55" s="41"/>
      <c r="BU55" s="41">
        <f>ROUND(SUM(BU45)+SUM(BU51),1)</f>
        <v>29870</v>
      </c>
      <c r="BV55" s="29"/>
      <c r="BW55" s="41">
        <f>ROUND(SUM(BW45)+SUM(BW51),1)</f>
        <v>158</v>
      </c>
      <c r="BX55" s="41"/>
      <c r="BY55" s="41">
        <f>ROUND(SUM(BY45)+SUM(BY51),1)</f>
        <v>138273</v>
      </c>
      <c r="BZ55" s="41"/>
      <c r="CA55" s="41">
        <f>ROUND(SUM(CA45)+SUM(CA51),1)</f>
        <v>-1300</v>
      </c>
      <c r="CB55" s="41"/>
      <c r="CC55" s="41">
        <f>ROUND(SUM(CC45)+SUM(CC51),1)</f>
        <v>0</v>
      </c>
      <c r="CD55" s="29"/>
      <c r="CE55" s="41">
        <f>ROUND(SUM(CE45)+SUM(CE51),1)</f>
        <v>0</v>
      </c>
      <c r="CF55" s="41" t="s">
        <v>22</v>
      </c>
      <c r="CG55" s="41">
        <f>ROUND(SUM(CG45)+SUM(CG51),1)</f>
        <v>0</v>
      </c>
      <c r="CH55" s="41"/>
      <c r="CI55" s="41">
        <f>ROUND(SUM(CI45)+SUM(CI51),1)</f>
        <v>-1517</v>
      </c>
      <c r="CJ55" s="137" t="s">
        <v>22</v>
      </c>
      <c r="CK55" s="41">
        <f>ROUND(SUM(CK45)+SUM(CK51),1)</f>
        <v>164817</v>
      </c>
      <c r="CL55" s="506"/>
      <c r="CM55" s="41">
        <f>ROUND(SUM(CM45)+SUM(CM51),1)</f>
        <v>9223</v>
      </c>
      <c r="CN55" s="41"/>
      <c r="CO55" s="41">
        <f>ROUND(SUM(CO45)+SUM(CO51),1)</f>
        <v>-163</v>
      </c>
      <c r="CP55" s="506"/>
      <c r="CQ55" s="41">
        <f>ROUND(SUM(CQ45)+SUM(CQ51),1)</f>
        <v>374454</v>
      </c>
      <c r="CR55" s="506"/>
      <c r="CS55" s="41">
        <f>ROUND(SUM(CS45)+SUM(CS51),1)</f>
        <v>-1560</v>
      </c>
      <c r="CT55" s="506"/>
      <c r="CU55" s="41">
        <f>ROUND(SUM(CU45)+SUM(CU51),1)</f>
        <v>4</v>
      </c>
      <c r="CV55" s="506"/>
      <c r="CW55" s="41">
        <f>ROUND(SUM(CW45)+SUM(CW51),1)</f>
        <v>4599</v>
      </c>
      <c r="CX55" s="507"/>
      <c r="CY55" s="41">
        <f>ROUND(SUM(CY45)+SUM(CY51),1)</f>
        <v>-47</v>
      </c>
      <c r="CZ55" s="506" t="s">
        <v>22</v>
      </c>
      <c r="DA55" s="41">
        <f>ROUND(SUM(DA45)+SUM(DA51),1)</f>
        <v>-4</v>
      </c>
      <c r="DB55" s="506"/>
      <c r="DC55" s="41">
        <f>ROUND(SUM(DC45)+SUM(DC51),1)</f>
        <v>0</v>
      </c>
      <c r="DD55" s="506"/>
      <c r="DE55" s="41">
        <f>ROUND(SUM(DE45)+SUM(DE51),1)</f>
        <v>0</v>
      </c>
      <c r="DF55" s="91"/>
      <c r="DG55" s="41">
        <f>ROUND(SUM(DG45)+SUM(DG51),1)</f>
        <v>1074730</v>
      </c>
      <c r="DH55" s="25"/>
      <c r="DI55" s="41">
        <f>ROUND(SUM(DI45)+SUM(DI51),1)</f>
        <v>-16694</v>
      </c>
      <c r="DJ55" s="98"/>
      <c r="DK55" s="98"/>
      <c r="DL55" s="98"/>
    </row>
    <row r="56" spans="1:122" ht="13" customHeight="1">
      <c r="A56" s="114"/>
      <c r="B56" s="114"/>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1"/>
      <c r="AC56" s="470"/>
      <c r="AD56" s="470"/>
      <c r="AE56" s="470"/>
      <c r="AF56" s="470"/>
      <c r="AG56" s="470"/>
      <c r="AH56" s="470"/>
      <c r="AI56" s="470"/>
      <c r="AJ56" s="485"/>
      <c r="AK56" s="470"/>
      <c r="AL56" s="470"/>
      <c r="AM56" s="470"/>
      <c r="AN56" s="470"/>
      <c r="AO56" s="470"/>
      <c r="AP56" s="485"/>
      <c r="AQ56" s="470"/>
      <c r="AR56" s="470"/>
      <c r="AS56" s="470"/>
      <c r="AT56" s="470"/>
      <c r="AU56" s="470"/>
      <c r="AV56" s="470"/>
      <c r="AW56" s="470"/>
      <c r="AX56" s="470"/>
      <c r="AY56" s="470"/>
      <c r="AZ56" s="470"/>
      <c r="BA56" s="470"/>
      <c r="BB56" s="470"/>
      <c r="BC56" s="470"/>
      <c r="BD56" s="470"/>
      <c r="BE56" s="470"/>
      <c r="BF56" s="470"/>
      <c r="BG56" s="470"/>
      <c r="BH56" s="485"/>
      <c r="BI56" s="470"/>
      <c r="BJ56" s="470"/>
      <c r="BK56" s="470"/>
      <c r="BL56" s="485"/>
      <c r="BM56" s="470"/>
      <c r="BN56" s="485"/>
      <c r="BO56" s="470"/>
      <c r="BP56" s="470"/>
      <c r="BQ56" s="470"/>
      <c r="BR56" s="470"/>
      <c r="BS56" s="470"/>
      <c r="BT56" s="470"/>
      <c r="BU56" s="470"/>
      <c r="BV56" s="485"/>
      <c r="BW56" s="470"/>
      <c r="BX56" s="470"/>
      <c r="BY56" s="470"/>
      <c r="BZ56" s="470"/>
      <c r="CA56" s="470"/>
      <c r="CB56" s="470"/>
      <c r="CC56" s="470"/>
      <c r="CD56" s="485"/>
      <c r="CE56" s="470"/>
      <c r="CF56" s="470"/>
      <c r="CG56" s="470"/>
      <c r="CH56" s="470"/>
      <c r="CI56" s="470"/>
      <c r="CJ56" s="137" t="s">
        <v>22</v>
      </c>
      <c r="CK56" s="470"/>
      <c r="CL56" s="152"/>
      <c r="CM56" s="470"/>
      <c r="CN56" s="470"/>
      <c r="CO56" s="470"/>
      <c r="CP56" s="152"/>
      <c r="CQ56" s="470"/>
      <c r="CR56" s="152"/>
      <c r="CS56" s="470"/>
      <c r="CT56" s="152"/>
      <c r="CU56" s="470"/>
      <c r="CV56" s="152"/>
      <c r="CW56" s="470"/>
      <c r="CX56" s="503"/>
      <c r="CY56" s="470"/>
      <c r="CZ56" s="152"/>
      <c r="DA56" s="470"/>
      <c r="DB56" s="152"/>
      <c r="DC56" s="470"/>
      <c r="DD56" s="152"/>
      <c r="DE56" s="470"/>
      <c r="DF56" s="25"/>
      <c r="DG56" s="33"/>
      <c r="DH56" s="25"/>
      <c r="DI56" s="33"/>
      <c r="DJ56" s="83"/>
    </row>
    <row r="57" spans="1:122" ht="16" customHeight="1">
      <c r="A57" s="112" t="s">
        <v>1009</v>
      </c>
      <c r="B57" s="113" t="s">
        <v>22</v>
      </c>
      <c r="C57" s="153">
        <v>818</v>
      </c>
      <c r="D57" s="41"/>
      <c r="E57" s="153">
        <v>0</v>
      </c>
      <c r="F57" s="41"/>
      <c r="G57" s="153">
        <v>5667</v>
      </c>
      <c r="H57" s="41"/>
      <c r="I57" s="153">
        <v>17178</v>
      </c>
      <c r="J57" s="41"/>
      <c r="K57" s="153">
        <v>61</v>
      </c>
      <c r="L57" s="41"/>
      <c r="M57" s="153">
        <v>133755</v>
      </c>
      <c r="N57" s="41"/>
      <c r="O57" s="153">
        <v>-20254</v>
      </c>
      <c r="P57" s="41"/>
      <c r="Q57" s="153">
        <v>66718</v>
      </c>
      <c r="R57" s="41"/>
      <c r="S57" s="153">
        <v>3488</v>
      </c>
      <c r="T57" s="41"/>
      <c r="U57" s="153">
        <v>11386</v>
      </c>
      <c r="V57" s="41"/>
      <c r="W57" s="153">
        <v>86228</v>
      </c>
      <c r="X57" s="41"/>
      <c r="Y57" s="153">
        <v>12462</v>
      </c>
      <c r="Z57" s="41"/>
      <c r="AA57" s="153">
        <v>62726</v>
      </c>
      <c r="AB57" s="41"/>
      <c r="AC57" s="153">
        <v>-5516</v>
      </c>
      <c r="AD57" s="41"/>
      <c r="AE57" s="153">
        <v>49</v>
      </c>
      <c r="AF57" s="41"/>
      <c r="AG57" s="153">
        <v>-20819</v>
      </c>
      <c r="AH57" s="41"/>
      <c r="AI57" s="153">
        <v>15631</v>
      </c>
      <c r="AJ57" s="29"/>
      <c r="AK57" s="153">
        <v>499</v>
      </c>
      <c r="AL57" s="41"/>
      <c r="AM57" s="153">
        <v>23</v>
      </c>
      <c r="AN57" s="470"/>
      <c r="AO57" s="153">
        <v>14125</v>
      </c>
      <c r="AP57" s="509"/>
      <c r="AQ57" s="153">
        <v>10631</v>
      </c>
      <c r="AR57" s="41"/>
      <c r="AS57" s="153">
        <v>122931</v>
      </c>
      <c r="AT57" s="41"/>
      <c r="AU57" s="153">
        <v>3568</v>
      </c>
      <c r="AV57" s="41"/>
      <c r="AW57" s="153">
        <v>372</v>
      </c>
      <c r="AX57" s="41"/>
      <c r="AY57" s="153">
        <v>9735</v>
      </c>
      <c r="AZ57" s="41"/>
      <c r="BA57" s="153">
        <v>10894</v>
      </c>
      <c r="BB57" s="41"/>
      <c r="BC57" s="153">
        <v>2615</v>
      </c>
      <c r="BD57" s="41"/>
      <c r="BE57" s="153">
        <v>160839</v>
      </c>
      <c r="BF57" s="153"/>
      <c r="BG57" s="153">
        <v>0</v>
      </c>
      <c r="BH57" s="29"/>
      <c r="BI57" s="153">
        <v>2210</v>
      </c>
      <c r="BJ57" s="41"/>
      <c r="BK57" s="153">
        <v>849509</v>
      </c>
      <c r="BL57" s="29"/>
      <c r="BM57" s="153">
        <v>29973</v>
      </c>
      <c r="BN57" s="29"/>
      <c r="BO57" s="153">
        <v>1</v>
      </c>
      <c r="BP57" s="41"/>
      <c r="BQ57" s="153">
        <v>-50130</v>
      </c>
      <c r="BR57" s="41"/>
      <c r="BS57" s="153">
        <v>220</v>
      </c>
      <c r="BT57" s="41"/>
      <c r="BU57" s="153">
        <v>10692</v>
      </c>
      <c r="BV57" s="29"/>
      <c r="BW57" s="153">
        <v>17</v>
      </c>
      <c r="BX57" s="41"/>
      <c r="BY57" s="153">
        <v>-1993</v>
      </c>
      <c r="BZ57" s="41"/>
      <c r="CA57" s="153">
        <v>-6416</v>
      </c>
      <c r="CB57" s="41"/>
      <c r="CC57" s="153">
        <v>67</v>
      </c>
      <c r="CD57" s="29"/>
      <c r="CE57" s="153">
        <v>0</v>
      </c>
      <c r="CF57" s="41" t="s">
        <v>22</v>
      </c>
      <c r="CG57" s="153">
        <v>0</v>
      </c>
      <c r="CH57" s="41"/>
      <c r="CI57" s="153">
        <v>-766</v>
      </c>
      <c r="CJ57" s="137" t="s">
        <v>22</v>
      </c>
      <c r="CK57" s="153">
        <v>25888</v>
      </c>
      <c r="CL57" s="506"/>
      <c r="CM57" s="153">
        <v>18817</v>
      </c>
      <c r="CN57" s="153"/>
      <c r="CO57" s="153">
        <v>174930</v>
      </c>
      <c r="CP57" s="506"/>
      <c r="CQ57" s="153">
        <v>689096</v>
      </c>
      <c r="CR57" s="506"/>
      <c r="CS57" s="153">
        <v>4222</v>
      </c>
      <c r="CT57" s="506"/>
      <c r="CU57" s="153">
        <v>5370</v>
      </c>
      <c r="CV57" s="506"/>
      <c r="CW57" s="153">
        <v>14864</v>
      </c>
      <c r="CX57" s="507"/>
      <c r="CY57" s="153">
        <v>103</v>
      </c>
      <c r="CZ57" s="506" t="s">
        <v>22</v>
      </c>
      <c r="DA57" s="153">
        <v>140</v>
      </c>
      <c r="DB57" s="506"/>
      <c r="DC57" s="153">
        <v>0</v>
      </c>
      <c r="DD57" s="506"/>
      <c r="DE57" s="153">
        <v>0</v>
      </c>
      <c r="DF57" s="91"/>
      <c r="DG57" s="461">
        <f>SUM(C57:DE57)</f>
        <v>2472624</v>
      </c>
      <c r="DH57" s="25"/>
      <c r="DI57" s="461">
        <v>2488789</v>
      </c>
      <c r="DJ57" s="98"/>
      <c r="DK57" s="98"/>
      <c r="DL57" s="98"/>
    </row>
    <row r="58" spans="1:122" ht="20" customHeight="1" thickBot="1">
      <c r="A58" s="112" t="s">
        <v>326</v>
      </c>
      <c r="B58" s="113" t="s">
        <v>308</v>
      </c>
      <c r="C58" s="512">
        <f>ROUND(SUM(C55+C57),1)</f>
        <v>829</v>
      </c>
      <c r="D58" s="513"/>
      <c r="E58" s="512">
        <f>ROUND(SUM(E55+E57),1)</f>
        <v>0</v>
      </c>
      <c r="F58" s="513"/>
      <c r="G58" s="512">
        <f>ROUND(SUM(G55+G57),1)</f>
        <v>5963</v>
      </c>
      <c r="H58" s="513"/>
      <c r="I58" s="512">
        <f>ROUND(SUM(I55+I57),1)</f>
        <v>35238</v>
      </c>
      <c r="J58" s="513"/>
      <c r="K58" s="512">
        <f>ROUND(SUM(K55+K57),1)</f>
        <v>83</v>
      </c>
      <c r="L58" s="513"/>
      <c r="M58" s="512">
        <f>ROUND(SUM(M55+M57),1)</f>
        <v>170942</v>
      </c>
      <c r="N58" s="513"/>
      <c r="O58" s="512">
        <f>ROUND(SUM(O55+O57),1)</f>
        <v>-18709</v>
      </c>
      <c r="P58" s="513"/>
      <c r="Q58" s="512">
        <f>ROUND(SUM(Q55+Q57),1)</f>
        <v>65282</v>
      </c>
      <c r="R58" s="513"/>
      <c r="S58" s="512">
        <f>ROUND(SUM(S55+S57),1)</f>
        <v>456</v>
      </c>
      <c r="T58" s="513"/>
      <c r="U58" s="512">
        <f>ROUND(SUM(U55+U57),1)</f>
        <v>10593</v>
      </c>
      <c r="V58" s="513"/>
      <c r="W58" s="512">
        <f>ROUND(SUM(W55+W57),1)</f>
        <v>77267</v>
      </c>
      <c r="X58" s="513"/>
      <c r="Y58" s="512">
        <f>ROUND(SUM(Y55+Y57),1)</f>
        <v>3458</v>
      </c>
      <c r="Z58" s="513"/>
      <c r="AA58" s="512">
        <f>ROUND(SUM(AA55+AA57),1)</f>
        <v>70435</v>
      </c>
      <c r="AB58" s="513"/>
      <c r="AC58" s="512">
        <f>ROUND(SUM(AC55+AC57),1)</f>
        <v>-5414</v>
      </c>
      <c r="AD58" s="513"/>
      <c r="AE58" s="512">
        <f>ROUND(SUM(AE55+AE57),1)</f>
        <v>49</v>
      </c>
      <c r="AF58" s="513"/>
      <c r="AG58" s="512">
        <f>ROUND(SUM(AG55+AG57),1)</f>
        <v>-16456</v>
      </c>
      <c r="AH58" s="513"/>
      <c r="AI58" s="512">
        <f>ROUND(SUM(AI55+AI57),1)</f>
        <v>18105</v>
      </c>
      <c r="AJ58" s="514"/>
      <c r="AK58" s="512">
        <f>ROUND(SUM(AK55+AK57),1)</f>
        <v>519</v>
      </c>
      <c r="AL58" s="513"/>
      <c r="AM58" s="512">
        <f>ROUND(SUM(AM55+AM57),1)</f>
        <v>23</v>
      </c>
      <c r="AN58" s="513"/>
      <c r="AO58" s="512">
        <f>ROUND(SUM(AO55+AO57),1)</f>
        <v>77569</v>
      </c>
      <c r="AP58" s="514"/>
      <c r="AQ58" s="512">
        <f>ROUND(SUM(AQ55+AQ57),1)</f>
        <v>10352</v>
      </c>
      <c r="AR58" s="513"/>
      <c r="AS58" s="512">
        <f>ROUND(SUM(AS55+AS57),1)</f>
        <v>157184</v>
      </c>
      <c r="AT58" s="513"/>
      <c r="AU58" s="512">
        <f>ROUND(SUM(AU55+AU57),1)</f>
        <v>2755</v>
      </c>
      <c r="AV58" s="513"/>
      <c r="AW58" s="512">
        <f>ROUND(SUM(AW55+AW57),1)</f>
        <v>303</v>
      </c>
      <c r="AX58" s="513"/>
      <c r="AY58" s="512">
        <f>ROUND(SUM(AY55+AY57),1)</f>
        <v>5129</v>
      </c>
      <c r="AZ58" s="513"/>
      <c r="BA58" s="512">
        <f>ROUND(SUM(BA55+BA57),1)</f>
        <v>10898</v>
      </c>
      <c r="BB58" s="513"/>
      <c r="BC58" s="512">
        <f>ROUND(SUM(BC55+BC57),1)</f>
        <v>2951</v>
      </c>
      <c r="BD58" s="513"/>
      <c r="BE58" s="512">
        <f>ROUND(SUM(BE55+BE57),1)</f>
        <v>175839</v>
      </c>
      <c r="BF58" s="782"/>
      <c r="BG58" s="559">
        <f>ROUND(SUM(BG55+BG57),1)</f>
        <v>2708</v>
      </c>
      <c r="BH58" s="514"/>
      <c r="BI58" s="512">
        <f>ROUND(SUM(BI55+BI57),1)</f>
        <v>2211</v>
      </c>
      <c r="BJ58" s="513"/>
      <c r="BK58" s="512">
        <f>ROUND(SUM(BK55+BK57),1)</f>
        <v>966382</v>
      </c>
      <c r="BL58" s="514"/>
      <c r="BM58" s="512">
        <f>ROUND(SUM(BM55+BM57),1)</f>
        <v>115086</v>
      </c>
      <c r="BN58" s="514"/>
      <c r="BO58" s="512">
        <f>ROUND(SUM(BO55+BO57),1)</f>
        <v>1</v>
      </c>
      <c r="BP58" s="513"/>
      <c r="BQ58" s="512">
        <f>ROUND(SUM(BQ55+BQ57),1)</f>
        <v>-52737</v>
      </c>
      <c r="BR58" s="513"/>
      <c r="BS58" s="512">
        <f>ROUND(SUM(BS55+BS57),1)</f>
        <v>222</v>
      </c>
      <c r="BT58" s="513"/>
      <c r="BU58" s="512">
        <f>ROUND(SUM(BU55+BU57),1)</f>
        <v>40562</v>
      </c>
      <c r="BV58" s="514"/>
      <c r="BW58" s="512">
        <f>ROUND(SUM(BW55+BW57),1)</f>
        <v>175</v>
      </c>
      <c r="BX58" s="513"/>
      <c r="BY58" s="512">
        <f>ROUND(SUM(BY55+BY57),1)</f>
        <v>136280</v>
      </c>
      <c r="BZ58" s="513"/>
      <c r="CA58" s="512">
        <f>ROUND(SUM(CA55+CA57),1)</f>
        <v>-7716</v>
      </c>
      <c r="CB58" s="513"/>
      <c r="CC58" s="512">
        <f>ROUND(SUM(CC55+CC57),1)</f>
        <v>67</v>
      </c>
      <c r="CD58" s="514"/>
      <c r="CE58" s="512">
        <f>ROUND(SUM(CE55+CE57),1)</f>
        <v>0</v>
      </c>
      <c r="CF58" s="513"/>
      <c r="CG58" s="512">
        <f>ROUND(SUM(CG55+CG57),1)</f>
        <v>0</v>
      </c>
      <c r="CH58" s="513"/>
      <c r="CI58" s="512">
        <f>ROUND(SUM(CI55+CI57),1)</f>
        <v>-2283</v>
      </c>
      <c r="CJ58" s="137" t="s">
        <v>22</v>
      </c>
      <c r="CK58" s="512">
        <f>ROUND(SUM(CK55+CK57),1)</f>
        <v>190705</v>
      </c>
      <c r="CL58" s="513"/>
      <c r="CM58" s="512">
        <f>ROUND(SUM(CM55+CM57),1)</f>
        <v>28040</v>
      </c>
      <c r="CN58" s="782"/>
      <c r="CO58" s="559">
        <f>ROUND(SUM(CO55+CO57),1)</f>
        <v>174767</v>
      </c>
      <c r="CP58" s="513"/>
      <c r="CQ58" s="512">
        <f>ROUND(SUM(CQ55+CQ57),1)</f>
        <v>1063550</v>
      </c>
      <c r="CR58" s="513"/>
      <c r="CS58" s="512">
        <f>ROUND(SUM(CS55+CS57),1)</f>
        <v>2662</v>
      </c>
      <c r="CT58" s="513"/>
      <c r="CU58" s="512">
        <f>ROUND(SUM(CU55+CU57),1)</f>
        <v>5374</v>
      </c>
      <c r="CV58" s="513"/>
      <c r="CW58" s="512">
        <f>ROUND(SUM(CW55+CW57),1)</f>
        <v>19463</v>
      </c>
      <c r="CX58" s="514"/>
      <c r="CY58" s="512">
        <f>ROUND(SUM(CY55+CY57),1)</f>
        <v>56</v>
      </c>
      <c r="CZ58" s="513"/>
      <c r="DA58" s="512">
        <f>ROUND(SUM(DA55+DA57),1)</f>
        <v>136</v>
      </c>
      <c r="DB58" s="513"/>
      <c r="DC58" s="512">
        <f>ROUND(SUM(DC55+DC57),1)</f>
        <v>0</v>
      </c>
      <c r="DD58" s="514"/>
      <c r="DE58" s="512">
        <f>ROUND(SUM(DE55+DE57),1)</f>
        <v>0</v>
      </c>
      <c r="DF58" s="496"/>
      <c r="DG58" s="512">
        <f>ROUND(SUM(DG55+DG57),1)</f>
        <v>3547354</v>
      </c>
      <c r="DH58" s="496"/>
      <c r="DI58" s="559">
        <f>ROUND(SUM(DI55+DI57),1)</f>
        <v>2472095</v>
      </c>
      <c r="DJ58" s="497"/>
      <c r="DK58" s="497"/>
      <c r="DL58" s="497"/>
      <c r="DM58" s="515"/>
      <c r="DN58" s="515"/>
      <c r="DO58" s="516"/>
      <c r="DP58" s="516"/>
      <c r="DQ58" s="516"/>
      <c r="DR58" s="516"/>
    </row>
    <row r="59" spans="1:122" ht="16" thickTop="1">
      <c r="A59" s="114"/>
      <c r="B59" s="114"/>
      <c r="C59" s="161"/>
      <c r="D59" s="114"/>
      <c r="E59" s="161"/>
      <c r="F59" s="457"/>
      <c r="G59" s="162"/>
      <c r="H59" s="144"/>
      <c r="I59" s="161"/>
      <c r="J59" s="144"/>
      <c r="K59" s="161"/>
      <c r="L59" s="144"/>
      <c r="M59" s="161"/>
      <c r="N59" s="144"/>
      <c r="O59" s="161"/>
      <c r="P59" s="147"/>
      <c r="Q59" s="161"/>
      <c r="R59" s="147"/>
      <c r="S59" s="161"/>
      <c r="T59" s="147"/>
      <c r="U59" s="161"/>
      <c r="V59" s="144"/>
      <c r="W59" s="161"/>
      <c r="X59" s="144"/>
      <c r="Y59" s="161"/>
      <c r="Z59" s="144"/>
      <c r="AA59" s="161"/>
      <c r="AB59" s="457"/>
      <c r="AC59" s="161"/>
      <c r="AD59" s="144"/>
      <c r="AE59" s="161"/>
      <c r="AF59" s="144"/>
      <c r="AG59" s="161"/>
      <c r="AH59" s="144"/>
      <c r="AI59" s="161"/>
      <c r="AJ59" s="147"/>
      <c r="AK59" s="161"/>
      <c r="AL59" s="144"/>
      <c r="AM59" s="161"/>
      <c r="AN59" s="144"/>
      <c r="AO59" s="161"/>
      <c r="AP59" s="147"/>
      <c r="AQ59" s="161"/>
      <c r="AR59" s="144"/>
      <c r="AS59" s="161"/>
      <c r="AT59" s="144"/>
      <c r="AU59" s="161"/>
      <c r="AV59" s="144"/>
      <c r="AW59" s="161"/>
      <c r="AX59" s="144"/>
      <c r="AY59" s="161"/>
      <c r="AZ59" s="144"/>
      <c r="BA59" s="161"/>
      <c r="BB59" s="144"/>
      <c r="BC59" s="161"/>
      <c r="BD59" s="144"/>
      <c r="BE59" s="161"/>
      <c r="BF59" s="147"/>
      <c r="BG59" s="147"/>
      <c r="BH59" s="147"/>
      <c r="BI59" s="161"/>
      <c r="BJ59" s="144"/>
      <c r="BK59" s="161"/>
      <c r="BL59" s="147"/>
      <c r="BM59" s="161"/>
      <c r="BN59" s="147"/>
      <c r="BO59" s="161"/>
      <c r="BP59" s="144"/>
      <c r="BQ59" s="161"/>
      <c r="BR59" s="144"/>
      <c r="BS59" s="161"/>
      <c r="BT59" s="144"/>
      <c r="BU59" s="161"/>
      <c r="BV59" s="147"/>
      <c r="BW59" s="161"/>
      <c r="BX59" s="144"/>
      <c r="BY59" s="161"/>
      <c r="BZ59" s="144"/>
      <c r="CA59" s="161"/>
      <c r="CB59" s="144"/>
      <c r="CC59" s="161"/>
      <c r="CD59" s="147"/>
      <c r="CE59" s="161"/>
      <c r="CF59" s="457"/>
      <c r="CG59" s="161"/>
      <c r="CH59" s="144"/>
      <c r="CI59" s="161"/>
      <c r="CJ59" s="144"/>
      <c r="CK59" s="161"/>
      <c r="CL59" s="144"/>
      <c r="CM59" s="161"/>
      <c r="CN59" s="147"/>
      <c r="CO59" s="147"/>
      <c r="CP59" s="144"/>
      <c r="CQ59" s="161"/>
      <c r="CR59" s="144"/>
      <c r="CS59" s="161"/>
      <c r="CT59" s="144"/>
      <c r="CU59" s="161"/>
      <c r="CV59" s="139"/>
      <c r="CW59" s="163"/>
      <c r="CX59" s="143"/>
      <c r="CY59" s="164"/>
      <c r="CZ59" s="458"/>
      <c r="DA59" s="164"/>
      <c r="DB59" s="458"/>
      <c r="DC59" s="164"/>
      <c r="DD59" s="156"/>
      <c r="DE59" s="164"/>
      <c r="DF59" s="160"/>
      <c r="DG59" s="165"/>
      <c r="DH59" s="166"/>
      <c r="DI59" s="166"/>
      <c r="DJ59" s="167"/>
    </row>
    <row r="60" spans="1:122" ht="15">
      <c r="A60" s="1045" t="s">
        <v>1361</v>
      </c>
    </row>
    <row r="61" spans="1:122" ht="15">
      <c r="A61" s="2"/>
      <c r="C61" s="1"/>
    </row>
    <row r="62" spans="1:122" ht="15">
      <c r="A62" s="2"/>
    </row>
    <row r="63" spans="1:122" ht="15">
      <c r="A63" s="2"/>
    </row>
    <row r="66" spans="1:5" ht="15">
      <c r="A66" s="826"/>
      <c r="B66" s="827"/>
      <c r="C66" s="826"/>
      <c r="D66" s="826"/>
      <c r="E66" s="828"/>
    </row>
    <row r="67" spans="1:5" ht="15">
      <c r="A67" s="826"/>
      <c r="B67" s="827"/>
      <c r="C67" s="826"/>
      <c r="D67" s="826"/>
      <c r="E67" s="828"/>
    </row>
    <row r="68" spans="1:5" ht="15">
      <c r="A68" s="826"/>
      <c r="B68" s="827"/>
      <c r="C68" s="826"/>
      <c r="D68" s="826"/>
      <c r="E68" s="828"/>
    </row>
    <row r="69" spans="1:5" ht="15">
      <c r="A69" s="826"/>
      <c r="B69" s="827"/>
      <c r="C69" s="826"/>
      <c r="D69" s="826"/>
      <c r="E69" s="828"/>
    </row>
    <row r="74" spans="1:5">
      <c r="A74" s="170"/>
    </row>
    <row r="75" spans="1:5">
      <c r="A75" s="170"/>
    </row>
    <row r="76" spans="1:5">
      <c r="A76" s="170"/>
    </row>
    <row r="77" spans="1:5">
      <c r="A77" s="170"/>
    </row>
    <row r="83" spans="1:1">
      <c r="A83" s="170"/>
    </row>
    <row r="84" spans="1:1">
      <c r="A84" s="170"/>
    </row>
    <row r="86" spans="1:1">
      <c r="A86" s="170"/>
    </row>
    <row r="88" spans="1:1">
      <c r="A88" s="170"/>
    </row>
    <row r="90" spans="1:1">
      <c r="A90" s="170"/>
    </row>
    <row r="92" spans="1:1">
      <c r="A92" s="170"/>
    </row>
    <row r="93" spans="1:1">
      <c r="A93" s="170"/>
    </row>
    <row r="100" spans="71:71" ht="15">
      <c r="BS100" s="147"/>
    </row>
  </sheetData>
  <mergeCells count="2">
    <mergeCell ref="DG11:DI11"/>
    <mergeCell ref="DG12:DI12"/>
  </mergeCells>
  <hyperlinks>
    <hyperlink ref="A60" location="'Footnotes 1 - 11'!A1" display="(*) See Accompanying Footnotes"/>
  </hyperlinks>
  <pageMargins left="0.7" right="0.46" top="0.9" bottom="0.25" header="0.5" footer="0.25"/>
  <pageSetup scale="47" firstPageNumber="30" orientation="landscape" useFirstPageNumber="1"/>
  <headerFooter scaleWithDoc="0">
    <oddFooter>&amp;R&amp;8&amp;P</oddFooter>
  </headerFooter>
  <colBreaks count="8" manualBreakCount="8">
    <brk id="13" min="2" max="63" man="1"/>
    <brk id="25" min="2" max="63" man="1"/>
    <brk id="37" min="2" max="63" man="1"/>
    <brk id="49" min="2" max="58" man="1"/>
    <brk id="61" min="2" max="58" man="1"/>
    <brk id="73" min="2" max="58" man="1"/>
    <brk id="85" min="2" max="58" man="1"/>
    <brk id="99" min="2" max="58"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Q101"/>
  <sheetViews>
    <sheetView showGridLines="0" showOutlineSymbols="0" zoomScale="70" zoomScaleNormal="70" zoomScalePageLayoutView="70" workbookViewId="0"/>
  </sheetViews>
  <sheetFormatPr baseColWidth="10" defaultColWidth="8.85546875" defaultRowHeight="12" x14ac:dyDescent="0"/>
  <cols>
    <col min="1" max="1" width="52.42578125" style="1" customWidth="1"/>
    <col min="2" max="2" width="2.5703125" style="1" customWidth="1"/>
    <col min="3" max="3" width="16.5703125" style="1" customWidth="1"/>
    <col min="4" max="4" width="2.5703125" style="1" customWidth="1"/>
    <col min="5" max="5" width="18.5703125" style="1" customWidth="1"/>
    <col min="6" max="6" width="2.140625" style="1" customWidth="1"/>
    <col min="7" max="7" width="16.5703125" style="1" customWidth="1"/>
    <col min="8" max="8" width="3" style="1" customWidth="1"/>
    <col min="9" max="9" width="19.5703125" style="1" customWidth="1"/>
    <col min="10" max="10" width="2.5703125" style="1" customWidth="1"/>
    <col min="11" max="11" width="16.5703125" style="1" customWidth="1"/>
    <col min="12" max="12" width="2.5703125" style="1" customWidth="1"/>
    <col min="13" max="13" width="16.5703125" style="1" customWidth="1"/>
    <col min="14" max="15" width="8.85546875" style="1"/>
    <col min="16" max="16" width="11" style="1" bestFit="1" customWidth="1"/>
    <col min="17" max="16384" width="8.85546875" style="1"/>
  </cols>
  <sheetData>
    <row r="1" spans="1:69" ht="18" customHeight="1">
      <c r="A1" s="765" t="s">
        <v>936</v>
      </c>
    </row>
    <row r="3" spans="1:69" ht="21" customHeight="1">
      <c r="A3" s="538"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3"/>
      <c r="AX3" s="3"/>
      <c r="AY3" s="3"/>
      <c r="AZ3" s="3"/>
      <c r="BA3" s="3"/>
      <c r="BB3" s="3"/>
      <c r="BC3" s="3"/>
      <c r="BD3" s="3"/>
      <c r="BE3" s="3"/>
      <c r="BF3" s="3"/>
      <c r="BG3" s="3"/>
      <c r="BH3" s="3"/>
      <c r="BI3" s="3"/>
      <c r="BJ3" s="3"/>
      <c r="BK3" s="3"/>
      <c r="BL3" s="3"/>
      <c r="BM3" s="3"/>
      <c r="BN3" s="3"/>
      <c r="BO3" s="3"/>
      <c r="BP3" s="3"/>
      <c r="BQ3" s="3"/>
    </row>
    <row r="4" spans="1:69" ht="21" customHeight="1">
      <c r="A4" s="538" t="s">
        <v>29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3"/>
      <c r="AW4" s="3"/>
      <c r="AX4" s="3"/>
      <c r="AY4" s="3"/>
      <c r="AZ4" s="3"/>
      <c r="BA4" s="3"/>
      <c r="BB4" s="3"/>
      <c r="BC4" s="3"/>
      <c r="BD4" s="3"/>
      <c r="BE4" s="3"/>
      <c r="BF4" s="3"/>
      <c r="BG4" s="3"/>
      <c r="BH4" s="3"/>
      <c r="BI4" s="3"/>
      <c r="BJ4" s="3"/>
      <c r="BK4" s="3"/>
      <c r="BL4" s="3"/>
      <c r="BM4" s="3"/>
      <c r="BN4" s="3"/>
      <c r="BO4" s="3"/>
      <c r="BP4" s="3"/>
      <c r="BQ4" s="3"/>
    </row>
    <row r="5" spans="1:69" ht="21" customHeight="1">
      <c r="A5" s="538" t="s">
        <v>37</v>
      </c>
      <c r="B5" s="2"/>
      <c r="C5" s="2"/>
      <c r="D5" s="2"/>
      <c r="E5" s="2"/>
      <c r="F5" s="2"/>
      <c r="G5" s="2"/>
      <c r="H5" s="2"/>
      <c r="I5" s="2"/>
      <c r="J5" s="2"/>
      <c r="K5" s="2"/>
      <c r="L5" s="2"/>
      <c r="M5" s="15" t="s">
        <v>28</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3"/>
      <c r="AX5" s="3"/>
      <c r="AY5" s="3"/>
      <c r="AZ5" s="3"/>
      <c r="BA5" s="3"/>
      <c r="BB5" s="3"/>
      <c r="BC5" s="3"/>
      <c r="BD5" s="3"/>
      <c r="BE5" s="3"/>
      <c r="BF5" s="3"/>
      <c r="BG5" s="3"/>
      <c r="BH5" s="3"/>
      <c r="BI5" s="3"/>
      <c r="BJ5" s="3"/>
      <c r="BK5" s="3"/>
      <c r="BL5" s="3"/>
      <c r="BM5" s="3"/>
      <c r="BN5" s="3"/>
      <c r="BO5" s="3"/>
      <c r="BP5" s="3"/>
      <c r="BQ5" s="3"/>
    </row>
    <row r="6" spans="1:69" ht="21" customHeight="1">
      <c r="A6" s="538" t="s">
        <v>38</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3"/>
      <c r="AW6" s="3"/>
      <c r="AX6" s="3"/>
      <c r="AY6" s="3"/>
      <c r="AZ6" s="3"/>
      <c r="BA6" s="3"/>
      <c r="BB6" s="3"/>
      <c r="BC6" s="3"/>
      <c r="BD6" s="3"/>
      <c r="BE6" s="3"/>
      <c r="BF6" s="3"/>
      <c r="BG6" s="3"/>
      <c r="BH6" s="3"/>
      <c r="BI6" s="3"/>
      <c r="BJ6" s="3"/>
      <c r="BK6" s="3"/>
      <c r="BL6" s="3"/>
      <c r="BM6" s="3"/>
      <c r="BN6" s="3"/>
      <c r="BO6" s="3"/>
      <c r="BP6" s="3"/>
      <c r="BQ6" s="3"/>
    </row>
    <row r="7" spans="1:69" ht="21.5" customHeight="1">
      <c r="A7" s="31" t="s">
        <v>1284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
      <c r="AW7" s="3"/>
      <c r="AX7" s="3"/>
      <c r="AY7" s="3"/>
      <c r="AZ7" s="3"/>
      <c r="BA7" s="3"/>
      <c r="BB7" s="3"/>
      <c r="BC7" s="3"/>
      <c r="BD7" s="3"/>
      <c r="BE7" s="3"/>
      <c r="BF7" s="3"/>
      <c r="BG7" s="3"/>
      <c r="BH7" s="3"/>
      <c r="BI7" s="3"/>
      <c r="BJ7" s="3"/>
      <c r="BK7" s="3"/>
      <c r="BL7" s="3"/>
      <c r="BM7" s="3"/>
      <c r="BN7" s="3"/>
      <c r="BO7" s="3"/>
      <c r="BP7" s="3"/>
      <c r="BQ7" s="3"/>
    </row>
    <row r="8" spans="1:69" ht="18" customHeight="1">
      <c r="A8" s="548" t="s">
        <v>31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3"/>
      <c r="AW8" s="3"/>
      <c r="AX8" s="3"/>
      <c r="AY8" s="3"/>
      <c r="AZ8" s="3"/>
      <c r="BA8" s="3"/>
      <c r="BB8" s="3"/>
      <c r="BC8" s="3"/>
      <c r="BD8" s="3"/>
      <c r="BE8" s="3"/>
      <c r="BF8" s="3"/>
      <c r="BG8" s="3"/>
      <c r="BH8" s="3"/>
      <c r="BI8" s="3"/>
      <c r="BJ8" s="3"/>
      <c r="BK8" s="3"/>
      <c r="BL8" s="3"/>
      <c r="BM8" s="3"/>
      <c r="BN8" s="3"/>
      <c r="BO8" s="3"/>
      <c r="BP8" s="3"/>
      <c r="BQ8" s="3"/>
    </row>
    <row r="9" spans="1:69" ht="16" customHeight="1">
      <c r="A9" s="2"/>
      <c r="B9" s="2"/>
      <c r="C9" s="5"/>
      <c r="D9" s="5"/>
      <c r="E9" s="5"/>
      <c r="F9" s="5"/>
      <c r="G9" s="5"/>
      <c r="H9" s="5"/>
      <c r="I9" s="5"/>
      <c r="J9" s="5"/>
      <c r="K9" s="4" t="s">
        <v>27</v>
      </c>
      <c r="L9" s="4"/>
      <c r="M9" s="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
      <c r="AW9" s="3"/>
      <c r="AX9" s="3"/>
      <c r="AY9" s="3"/>
      <c r="AZ9" s="3"/>
      <c r="BA9" s="3"/>
      <c r="BB9" s="3"/>
      <c r="BC9" s="3"/>
      <c r="BD9" s="3"/>
      <c r="BE9" s="3"/>
      <c r="BF9" s="3"/>
      <c r="BG9" s="3"/>
      <c r="BH9" s="3"/>
      <c r="BI9" s="3"/>
      <c r="BJ9" s="3"/>
      <c r="BK9" s="3"/>
      <c r="BL9" s="3"/>
      <c r="BM9" s="3"/>
      <c r="BN9" s="3"/>
      <c r="BO9" s="3"/>
      <c r="BP9" s="3"/>
      <c r="BQ9" s="3"/>
    </row>
    <row r="10" spans="1:69" ht="18" customHeight="1">
      <c r="A10" s="2"/>
      <c r="B10" s="2"/>
      <c r="C10" s="6" t="s">
        <v>23</v>
      </c>
      <c r="D10" s="5"/>
      <c r="E10" s="6" t="s">
        <v>24</v>
      </c>
      <c r="F10" s="5"/>
      <c r="G10" s="6" t="s">
        <v>25</v>
      </c>
      <c r="H10" s="5"/>
      <c r="I10" s="6" t="s">
        <v>26</v>
      </c>
      <c r="J10" s="5"/>
      <c r="K10" s="17" t="s">
        <v>1285</v>
      </c>
      <c r="L10" s="7"/>
      <c r="M10" s="17" t="s">
        <v>997</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3"/>
      <c r="AW10" s="3"/>
      <c r="AX10" s="3"/>
      <c r="AY10" s="3"/>
      <c r="AZ10" s="3"/>
      <c r="BA10" s="3"/>
      <c r="BB10" s="3"/>
      <c r="BC10" s="3"/>
      <c r="BD10" s="3"/>
      <c r="BE10" s="3"/>
      <c r="BF10" s="3"/>
      <c r="BG10" s="3"/>
      <c r="BH10" s="3"/>
      <c r="BI10" s="3"/>
      <c r="BJ10" s="3"/>
      <c r="BK10" s="3"/>
      <c r="BL10" s="3"/>
      <c r="BM10" s="3"/>
      <c r="BN10" s="3"/>
      <c r="BO10" s="3"/>
      <c r="BP10" s="3"/>
      <c r="BQ10" s="3"/>
    </row>
    <row r="11" spans="1:69" ht="16" customHeight="1">
      <c r="A11" s="5" t="s">
        <v>0</v>
      </c>
      <c r="B11" s="2"/>
      <c r="C11" s="8"/>
      <c r="D11" s="2"/>
      <c r="E11" s="9"/>
      <c r="F11" s="2"/>
      <c r="G11" s="8"/>
      <c r="H11" s="2"/>
      <c r="I11" s="8"/>
      <c r="J11" s="2"/>
      <c r="K11" s="8"/>
      <c r="L11" s="2"/>
      <c r="M11" s="8"/>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3"/>
      <c r="AW11" s="3"/>
      <c r="AX11" s="3"/>
      <c r="AY11" s="3"/>
      <c r="AZ11" s="3"/>
      <c r="BA11" s="3"/>
      <c r="BB11" s="3"/>
      <c r="BC11" s="3"/>
      <c r="BD11" s="3"/>
      <c r="BE11" s="3"/>
      <c r="BF11" s="3"/>
      <c r="BG11" s="3"/>
      <c r="BH11" s="3"/>
      <c r="BI11" s="3"/>
      <c r="BJ11" s="3"/>
      <c r="BK11" s="3"/>
      <c r="BL11" s="3"/>
      <c r="BM11" s="3"/>
      <c r="BN11" s="3"/>
      <c r="BO11" s="3"/>
      <c r="BP11" s="3"/>
      <c r="BQ11" s="3"/>
    </row>
    <row r="12" spans="1:69" ht="16" customHeight="1">
      <c r="A12" s="12" t="s">
        <v>1</v>
      </c>
      <c r="B12" s="2" t="s">
        <v>22</v>
      </c>
      <c r="C12" s="478">
        <f>+'Exhibit A-1'!Y14</f>
        <v>31956762</v>
      </c>
      <c r="D12" s="18"/>
      <c r="E12" s="478">
        <f>+'Exhibit A-2 Summary'!I16</f>
        <v>3334700</v>
      </c>
      <c r="F12" s="18"/>
      <c r="G12" s="478">
        <f>+'Exhibit A-3'!S21</f>
        <v>11763821</v>
      </c>
      <c r="H12" s="18"/>
      <c r="I12" s="477">
        <v>0</v>
      </c>
      <c r="J12" s="18"/>
      <c r="K12" s="473">
        <f>ROUND(SUM(C12:I12),1)</f>
        <v>47055283</v>
      </c>
      <c r="L12" s="18"/>
      <c r="M12" s="473">
        <f>'Exhibit A-1'!AA14+'Exhibit A-2 Summary'!K16+'Exhibit A-3'!U21</f>
        <v>43709833</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3"/>
      <c r="AW12" s="3"/>
      <c r="AX12" s="3"/>
      <c r="AY12" s="3"/>
      <c r="AZ12" s="3"/>
      <c r="BA12" s="3"/>
      <c r="BB12" s="3"/>
      <c r="BC12" s="3"/>
      <c r="BD12" s="3"/>
      <c r="BE12" s="3"/>
      <c r="BF12" s="3"/>
      <c r="BG12" s="3"/>
      <c r="BH12" s="3"/>
      <c r="BI12" s="3"/>
      <c r="BJ12" s="3"/>
      <c r="BK12" s="3"/>
      <c r="BL12" s="3"/>
      <c r="BM12" s="3"/>
      <c r="BN12" s="3"/>
      <c r="BO12" s="3"/>
      <c r="BP12" s="3"/>
      <c r="BQ12" s="3"/>
    </row>
    <row r="13" spans="1:69" ht="16" customHeight="1">
      <c r="A13" s="12" t="s">
        <v>39</v>
      </c>
      <c r="B13" s="2" t="s">
        <v>22</v>
      </c>
      <c r="C13" s="20">
        <f>+'Exhibit A-1'!Y15</f>
        <v>6819371</v>
      </c>
      <c r="D13" s="2"/>
      <c r="E13" s="20">
        <f>+'Exhibit A-2 Summary'!I17</f>
        <v>2027752</v>
      </c>
      <c r="F13" s="2"/>
      <c r="G13" s="20">
        <f>+'Exhibit A-3'!S22</f>
        <v>6242519</v>
      </c>
      <c r="H13" s="2"/>
      <c r="I13" s="20">
        <f>'Exhibit A-4  State - Federal'!I16</f>
        <v>635701</v>
      </c>
      <c r="J13" s="2"/>
      <c r="K13" s="23">
        <f>ROUND(SUM(C13:I13),1)</f>
        <v>15725343</v>
      </c>
      <c r="L13" s="2"/>
      <c r="M13" s="23">
        <f>'Exhibit A-1'!AA15+'Exhibit A-2 Summary'!K17+'Exhibit A-3'!U22+'Exhibit A-4  State - Federal'!K16</f>
        <v>15384984</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3"/>
      <c r="AW13" s="3"/>
      <c r="AX13" s="3"/>
      <c r="AY13" s="3"/>
      <c r="AZ13" s="3"/>
      <c r="BA13" s="3"/>
      <c r="BB13" s="3"/>
      <c r="BC13" s="3"/>
      <c r="BD13" s="3"/>
      <c r="BE13" s="3"/>
      <c r="BF13" s="3"/>
      <c r="BG13" s="3"/>
      <c r="BH13" s="3"/>
      <c r="BI13" s="3"/>
      <c r="BJ13" s="3"/>
      <c r="BK13" s="3"/>
      <c r="BL13" s="3"/>
      <c r="BM13" s="3"/>
      <c r="BN13" s="3"/>
      <c r="BO13" s="3"/>
      <c r="BP13" s="3"/>
      <c r="BQ13" s="3"/>
    </row>
    <row r="14" spans="1:69" ht="16" customHeight="1">
      <c r="A14" s="12" t="s">
        <v>2</v>
      </c>
      <c r="B14" s="2" t="s">
        <v>22</v>
      </c>
      <c r="C14" s="20">
        <f>+'Exhibit A-1'!Y16</f>
        <v>5647308</v>
      </c>
      <c r="D14" s="2"/>
      <c r="E14" s="20">
        <f>+'Exhibit A-2 Summary'!I18</f>
        <v>1596956</v>
      </c>
      <c r="F14" s="2"/>
      <c r="G14" s="24">
        <v>0</v>
      </c>
      <c r="H14" s="2"/>
      <c r="I14" s="20">
        <f>'Exhibit A-4  State - Federal'!I17</f>
        <v>639479</v>
      </c>
      <c r="J14" s="2"/>
      <c r="K14" s="23">
        <f t="shared" ref="K14:K16" si="0">ROUND(SUM(C14:I14),1)</f>
        <v>7883743</v>
      </c>
      <c r="L14" s="2"/>
      <c r="M14" s="23">
        <f>'Exhibit A-1'!AA16+'Exhibit A-2 Summary'!K18+'Exhibit A-4  State - Federal'!K17</f>
        <v>8502645</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3"/>
      <c r="AW14" s="3"/>
      <c r="AX14" s="3"/>
      <c r="AY14" s="3"/>
      <c r="AZ14" s="3"/>
      <c r="BA14" s="3"/>
      <c r="BB14" s="3"/>
      <c r="BC14" s="3"/>
      <c r="BD14" s="3"/>
      <c r="BE14" s="3"/>
      <c r="BF14" s="3"/>
      <c r="BG14" s="3"/>
      <c r="BH14" s="3"/>
      <c r="BI14" s="3"/>
      <c r="BJ14" s="3"/>
      <c r="BK14" s="3"/>
      <c r="BL14" s="3"/>
      <c r="BM14" s="3"/>
      <c r="BN14" s="3"/>
      <c r="BO14" s="3"/>
      <c r="BP14" s="3"/>
      <c r="BQ14" s="3"/>
    </row>
    <row r="15" spans="1:69" ht="16" customHeight="1">
      <c r="A15" s="12" t="s">
        <v>3</v>
      </c>
      <c r="B15" s="2" t="s">
        <v>22</v>
      </c>
      <c r="C15" s="20">
        <f>+'Exhibit A-1'!Y17</f>
        <v>1539409</v>
      </c>
      <c r="D15" s="2"/>
      <c r="E15" s="20">
        <f>+'Exhibit A-2 Summary'!I19</f>
        <v>1306235</v>
      </c>
      <c r="F15" s="2"/>
      <c r="G15" s="20">
        <f>+'Exhibit A-3'!S23</f>
        <v>1043960</v>
      </c>
      <c r="H15" s="2"/>
      <c r="I15" s="20">
        <f>'Exhibit A-4  State - Federal'!I18</f>
        <v>119100</v>
      </c>
      <c r="J15" s="2"/>
      <c r="K15" s="23">
        <f t="shared" si="0"/>
        <v>4008704</v>
      </c>
      <c r="L15" s="2"/>
      <c r="M15" s="23">
        <f>'Exhibit A-1'!AA17+'Exhibit A-2 Summary'!K19+'Exhibit A-3'!U23+'Exhibit A-4  State - Federal'!K18</f>
        <v>3436918</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3"/>
      <c r="AW15" s="3"/>
      <c r="AX15" s="3"/>
      <c r="AY15" s="3"/>
      <c r="AZ15" s="3"/>
      <c r="BA15" s="3"/>
      <c r="BB15" s="3"/>
      <c r="BC15" s="3"/>
      <c r="BD15" s="3"/>
      <c r="BE15" s="3"/>
      <c r="BF15" s="3"/>
      <c r="BG15" s="3"/>
      <c r="BH15" s="3"/>
      <c r="BI15" s="3"/>
      <c r="BJ15" s="3"/>
      <c r="BK15" s="3"/>
      <c r="BL15" s="3"/>
      <c r="BM15" s="3"/>
      <c r="BN15" s="3"/>
      <c r="BO15" s="3"/>
      <c r="BP15" s="3"/>
      <c r="BQ15" s="3"/>
    </row>
    <row r="16" spans="1:69" ht="16" customHeight="1">
      <c r="A16" s="12" t="s">
        <v>4</v>
      </c>
      <c r="B16" s="2" t="s">
        <v>22</v>
      </c>
      <c r="C16" s="20">
        <f>+'Exhibit A-1'!Y18</f>
        <v>5842208</v>
      </c>
      <c r="D16" s="2"/>
      <c r="E16" s="20">
        <f>+'Exhibit A-2 Summary'!I20</f>
        <v>17117055</v>
      </c>
      <c r="F16" s="2"/>
      <c r="G16" s="20">
        <f>+'Exhibit A-3'!S24</f>
        <v>486548</v>
      </c>
      <c r="H16" s="2"/>
      <c r="I16" s="20">
        <f>'Exhibit A-4  State - Federal'!I19</f>
        <v>3822525</v>
      </c>
      <c r="J16" s="2"/>
      <c r="K16" s="23">
        <f t="shared" si="0"/>
        <v>27268336</v>
      </c>
      <c r="L16" s="2"/>
      <c r="M16" s="23">
        <f>'Exhibit A-1'!AA18+'Exhibit A-2 Summary'!K20+'Exhibit A-3'!U24+'Exhibit A-4  State - Federal'!K19</f>
        <v>29437525</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3"/>
      <c r="AW16" s="3"/>
      <c r="AX16" s="3"/>
      <c r="AY16" s="3"/>
      <c r="AZ16" s="3"/>
      <c r="BA16" s="3"/>
      <c r="BB16" s="3"/>
      <c r="BC16" s="3"/>
      <c r="BD16" s="3"/>
      <c r="BE16" s="3"/>
      <c r="BF16" s="3"/>
      <c r="BG16" s="3"/>
      <c r="BH16" s="3"/>
      <c r="BI16" s="3"/>
      <c r="BJ16" s="3"/>
      <c r="BK16" s="3"/>
      <c r="BL16" s="3"/>
      <c r="BM16" s="3"/>
      <c r="BN16" s="3"/>
      <c r="BO16" s="3"/>
      <c r="BP16" s="3"/>
      <c r="BQ16" s="3"/>
    </row>
    <row r="17" spans="1:69" ht="16" customHeight="1">
      <c r="A17" s="12" t="s">
        <v>36</v>
      </c>
      <c r="B17" s="2" t="s">
        <v>22</v>
      </c>
      <c r="C17" s="20">
        <f>+'Exhibit A-1'!Y19</f>
        <v>229</v>
      </c>
      <c r="D17" s="2"/>
      <c r="E17" s="20">
        <f>+'Exhibit A-2 Summary'!I21</f>
        <v>49104679</v>
      </c>
      <c r="F17" s="2"/>
      <c r="G17" s="20">
        <f>+'Exhibit A-3'!S25</f>
        <v>73247</v>
      </c>
      <c r="H17" s="2"/>
      <c r="I17" s="20">
        <f>'Exhibit A-4  State - Federal'!I20</f>
        <v>2145374</v>
      </c>
      <c r="J17" s="2"/>
      <c r="K17" s="23">
        <f>ROUND(SUM(C17:I17),1)</f>
        <v>51323529</v>
      </c>
      <c r="L17" s="2"/>
      <c r="M17" s="23">
        <f>'Exhibit A-1'!AA19+'Exhibit A-2 Summary'!K21+'Exhibit A-3'!U25+'Exhibit A-4  State - Federal'!K20</f>
        <v>48636693</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3"/>
      <c r="AW17" s="3"/>
      <c r="AX17" s="3"/>
      <c r="AY17" s="3"/>
      <c r="AZ17" s="3"/>
      <c r="BA17" s="3"/>
      <c r="BB17" s="3"/>
      <c r="BC17" s="3"/>
      <c r="BD17" s="3"/>
      <c r="BE17" s="3"/>
      <c r="BF17" s="3"/>
      <c r="BG17" s="3"/>
      <c r="BH17" s="3"/>
      <c r="BI17" s="3"/>
      <c r="BJ17" s="3"/>
      <c r="BK17" s="3"/>
      <c r="BL17" s="3"/>
      <c r="BM17" s="3"/>
      <c r="BN17" s="3"/>
      <c r="BO17" s="3"/>
      <c r="BP17" s="3"/>
      <c r="BQ17" s="3"/>
    </row>
    <row r="18" spans="1:69" ht="18" customHeight="1">
      <c r="A18" s="5" t="s">
        <v>5</v>
      </c>
      <c r="B18" s="5" t="s">
        <v>22</v>
      </c>
      <c r="C18" s="21">
        <f>ROUND(SUM(C12:C17),1)</f>
        <v>51805287</v>
      </c>
      <c r="D18" s="5"/>
      <c r="E18" s="21">
        <f>ROUND(SUM(E12:E17),1)</f>
        <v>74487377</v>
      </c>
      <c r="F18" s="5"/>
      <c r="G18" s="21">
        <f>ROUND(SUM(G12:G17),1)</f>
        <v>19610095</v>
      </c>
      <c r="H18" s="5"/>
      <c r="I18" s="21">
        <f>ROUND(SUM(I12:I17),1)</f>
        <v>7362179</v>
      </c>
      <c r="J18" s="5"/>
      <c r="K18" s="21">
        <f>ROUND(SUM(K12:K17),1)</f>
        <v>153264938</v>
      </c>
      <c r="L18" s="5"/>
      <c r="M18" s="21">
        <f>ROUND(SUM(M12:M17),1)</f>
        <v>149108598</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3"/>
      <c r="AW18" s="3"/>
      <c r="AX18" s="3"/>
      <c r="AY18" s="3"/>
      <c r="AZ18" s="3"/>
      <c r="BA18" s="3"/>
      <c r="BB18" s="3"/>
      <c r="BC18" s="3"/>
      <c r="BD18" s="3"/>
      <c r="BE18" s="3"/>
      <c r="BF18" s="3"/>
      <c r="BG18" s="3"/>
      <c r="BH18" s="3"/>
      <c r="BI18" s="3"/>
      <c r="BJ18" s="3"/>
      <c r="BK18" s="3"/>
      <c r="BL18" s="3"/>
      <c r="BM18" s="3"/>
      <c r="BN18" s="3"/>
      <c r="BO18" s="3"/>
      <c r="BP18" s="3"/>
      <c r="BQ18" s="3"/>
    </row>
    <row r="19" spans="1:69" ht="23" customHeight="1">
      <c r="A19" s="5" t="s">
        <v>6</v>
      </c>
      <c r="B19" s="2"/>
      <c r="C19" s="22"/>
      <c r="D19" s="2"/>
      <c r="E19" s="22"/>
      <c r="F19" s="2"/>
      <c r="G19" s="22"/>
      <c r="H19" s="2"/>
      <c r="I19" s="22"/>
      <c r="J19" s="2"/>
      <c r="K19" s="22"/>
      <c r="L19" s="2"/>
      <c r="M19" s="2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3"/>
      <c r="AW19" s="3"/>
      <c r="AX19" s="3"/>
      <c r="AY19" s="3"/>
      <c r="AZ19" s="3"/>
      <c r="BA19" s="3"/>
      <c r="BB19" s="3"/>
      <c r="BC19" s="3"/>
      <c r="BD19" s="3"/>
      <c r="BE19" s="3"/>
      <c r="BF19" s="3"/>
      <c r="BG19" s="3"/>
      <c r="BH19" s="3"/>
      <c r="BI19" s="3"/>
      <c r="BJ19" s="3"/>
      <c r="BK19" s="3"/>
      <c r="BL19" s="3"/>
      <c r="BM19" s="3"/>
      <c r="BN19" s="3"/>
      <c r="BO19" s="3"/>
      <c r="BP19" s="3"/>
      <c r="BQ19" s="3"/>
    </row>
    <row r="20" spans="1:69" ht="16" customHeight="1">
      <c r="A20" s="12" t="s">
        <v>7</v>
      </c>
      <c r="B20" s="2"/>
      <c r="C20" s="23"/>
      <c r="D20" s="2"/>
      <c r="E20" s="23"/>
      <c r="F20" s="2"/>
      <c r="G20" s="23"/>
      <c r="H20" s="2"/>
      <c r="I20" s="23"/>
      <c r="J20" s="2"/>
      <c r="K20" s="25" t="s">
        <v>22</v>
      </c>
      <c r="L20" s="2"/>
      <c r="M20" s="23" t="s">
        <v>22</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3"/>
      <c r="AW20" s="3"/>
      <c r="AX20" s="3"/>
      <c r="AY20" s="3"/>
      <c r="AZ20" s="3"/>
      <c r="BA20" s="3"/>
      <c r="BB20" s="3"/>
      <c r="BC20" s="3"/>
      <c r="BD20" s="3"/>
      <c r="BE20" s="3"/>
      <c r="BF20" s="3"/>
      <c r="BG20" s="3"/>
      <c r="BH20" s="3"/>
      <c r="BI20" s="3"/>
      <c r="BJ20" s="3"/>
      <c r="BK20" s="3"/>
      <c r="BL20" s="3"/>
      <c r="BM20" s="3"/>
      <c r="BN20" s="3"/>
      <c r="BO20" s="3"/>
      <c r="BP20" s="3"/>
      <c r="BQ20" s="3"/>
    </row>
    <row r="21" spans="1:69" ht="16" customHeight="1">
      <c r="A21" s="12" t="s">
        <v>8</v>
      </c>
      <c r="B21" s="2" t="s">
        <v>22</v>
      </c>
      <c r="C21" s="20">
        <f>+'Exhibit A-1'!Y25</f>
        <v>25133656</v>
      </c>
      <c r="D21" s="2"/>
      <c r="E21" s="20">
        <f>+'Exhibit A-2 Summary'!I26</f>
        <v>10187651</v>
      </c>
      <c r="F21" s="2"/>
      <c r="G21" s="24">
        <v>0</v>
      </c>
      <c r="H21" s="2"/>
      <c r="I21" s="20">
        <f>'Exhibit A-4  State - Federal'!I25</f>
        <v>28258</v>
      </c>
      <c r="J21" s="2"/>
      <c r="K21" s="23">
        <f>ROUND(SUM(C21:I21),1)</f>
        <v>35349565</v>
      </c>
      <c r="L21" s="2"/>
      <c r="M21" s="24">
        <f>'Exhibit A-1'!AA25+'Exhibit A-2 Summary'!K26+'Exhibit A-4  State - Federal'!K25</f>
        <v>33347534</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3"/>
      <c r="AW21" s="3"/>
      <c r="AX21" s="3"/>
      <c r="AY21" s="3"/>
      <c r="AZ21" s="3"/>
      <c r="BA21" s="3"/>
      <c r="BB21" s="3"/>
      <c r="BC21" s="3"/>
      <c r="BD21" s="3"/>
      <c r="BE21" s="3"/>
      <c r="BF21" s="3"/>
      <c r="BG21" s="3"/>
      <c r="BH21" s="3"/>
      <c r="BI21" s="3"/>
      <c r="BJ21" s="3"/>
      <c r="BK21" s="3"/>
      <c r="BL21" s="3"/>
      <c r="BM21" s="3"/>
      <c r="BN21" s="3"/>
      <c r="BO21" s="3"/>
      <c r="BP21" s="3"/>
      <c r="BQ21" s="3"/>
    </row>
    <row r="22" spans="1:69" ht="16" customHeight="1">
      <c r="A22" s="12" t="s">
        <v>45</v>
      </c>
      <c r="B22" s="2" t="s">
        <v>22</v>
      </c>
      <c r="C22" s="20">
        <f>+'Exhibit A-1'!Y26</f>
        <v>7420</v>
      </c>
      <c r="D22" s="2"/>
      <c r="E22" s="20">
        <f>+'Exhibit A-2 Summary'!I27</f>
        <v>7709</v>
      </c>
      <c r="F22" s="2"/>
      <c r="G22" s="24">
        <v>0</v>
      </c>
      <c r="H22" s="2"/>
      <c r="I22" s="20">
        <f>'Exhibit A-4  State - Federal'!I26</f>
        <v>306350</v>
      </c>
      <c r="J22" s="2"/>
      <c r="K22" s="23">
        <f t="shared" ref="K22:K29" si="1">ROUND(SUM(C22:I22),1)</f>
        <v>321479</v>
      </c>
      <c r="L22" s="2"/>
      <c r="M22" s="24">
        <f>'Exhibit A-1'!AA26+'Exhibit A-2 Summary'!K27+'Exhibit A-4  State - Federal'!K26</f>
        <v>315309</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
      <c r="AW22" s="3"/>
      <c r="AX22" s="3"/>
      <c r="AY22" s="3"/>
      <c r="AZ22" s="3"/>
      <c r="BA22" s="3"/>
      <c r="BB22" s="3"/>
      <c r="BC22" s="3"/>
      <c r="BD22" s="3"/>
      <c r="BE22" s="3"/>
      <c r="BF22" s="3"/>
      <c r="BG22" s="3"/>
      <c r="BH22" s="3"/>
      <c r="BI22" s="3"/>
      <c r="BJ22" s="3"/>
      <c r="BK22" s="3"/>
      <c r="BL22" s="3"/>
      <c r="BM22" s="3"/>
      <c r="BN22" s="3"/>
      <c r="BO22" s="3"/>
      <c r="BP22" s="3"/>
      <c r="BQ22" s="3"/>
    </row>
    <row r="23" spans="1:69" ht="16" customHeight="1">
      <c r="A23" s="12" t="s">
        <v>40</v>
      </c>
      <c r="B23" s="2" t="s">
        <v>22</v>
      </c>
      <c r="C23" s="20">
        <f>+'Exhibit A-1'!Y27</f>
        <v>1010655</v>
      </c>
      <c r="D23" s="2"/>
      <c r="E23" s="20">
        <f>+'Exhibit A-2 Summary'!I28</f>
        <v>259882</v>
      </c>
      <c r="F23" s="2"/>
      <c r="G23" s="24">
        <v>0</v>
      </c>
      <c r="H23" s="2"/>
      <c r="I23" s="20">
        <f>'Exhibit A-4  State - Federal'!I27</f>
        <v>303423</v>
      </c>
      <c r="J23" s="2"/>
      <c r="K23" s="23">
        <f t="shared" si="1"/>
        <v>1573960</v>
      </c>
      <c r="L23" s="2"/>
      <c r="M23" s="24">
        <f>'Exhibit A-1'!AA27+'Exhibit A-2 Summary'!K28+'Exhibit A-4  State - Federal'!K27</f>
        <v>1358364</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
      <c r="AW23" s="3"/>
      <c r="AX23" s="3"/>
      <c r="AY23" s="3"/>
      <c r="AZ23" s="3"/>
      <c r="BA23" s="3"/>
      <c r="BB23" s="3"/>
      <c r="BC23" s="3"/>
      <c r="BD23" s="3"/>
      <c r="BE23" s="3"/>
      <c r="BF23" s="3"/>
      <c r="BG23" s="3"/>
      <c r="BH23" s="3"/>
      <c r="BI23" s="3"/>
      <c r="BJ23" s="3"/>
      <c r="BK23" s="3"/>
      <c r="BL23" s="3"/>
      <c r="BM23" s="3"/>
      <c r="BN23" s="3"/>
      <c r="BO23" s="3"/>
      <c r="BP23" s="3"/>
      <c r="BQ23" s="3"/>
    </row>
    <row r="24" spans="1:69" ht="16" customHeight="1">
      <c r="A24" s="12" t="s">
        <v>43</v>
      </c>
      <c r="B24" s="2"/>
      <c r="C24" s="20"/>
      <c r="D24" s="2"/>
      <c r="E24" s="25"/>
      <c r="F24" s="2"/>
      <c r="G24" s="24"/>
      <c r="H24" s="2"/>
      <c r="I24" s="20" t="str">
        <f>'Exhibit A-4  State - Federal'!I28</f>
        <v xml:space="preserve"> </v>
      </c>
      <c r="J24" s="2"/>
      <c r="K24" s="23" t="s">
        <v>22</v>
      </c>
      <c r="L24" s="2"/>
      <c r="M24" s="24"/>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
      <c r="AW24" s="3"/>
      <c r="AX24" s="3"/>
      <c r="AY24" s="3"/>
      <c r="AZ24" s="3"/>
      <c r="BA24" s="3"/>
      <c r="BB24" s="3"/>
      <c r="BC24" s="3"/>
      <c r="BD24" s="3"/>
      <c r="BE24" s="3"/>
      <c r="BF24" s="3"/>
      <c r="BG24" s="3"/>
      <c r="BH24" s="3"/>
      <c r="BI24" s="3"/>
      <c r="BJ24" s="3"/>
      <c r="BK24" s="3"/>
      <c r="BL24" s="3"/>
      <c r="BM24" s="3"/>
      <c r="BN24" s="3"/>
      <c r="BO24" s="3"/>
      <c r="BP24" s="3"/>
      <c r="BQ24" s="3"/>
    </row>
    <row r="25" spans="1:69" ht="16" customHeight="1">
      <c r="A25" s="19" t="s">
        <v>47</v>
      </c>
      <c r="B25" s="2" t="s">
        <v>22</v>
      </c>
      <c r="C25" s="20">
        <f>+'Exhibit A-1'!Y29</f>
        <v>13005715</v>
      </c>
      <c r="D25" s="2"/>
      <c r="E25" s="23">
        <f>+'Exhibit A-2 Summary'!I30</f>
        <v>36658576</v>
      </c>
      <c r="F25" s="2"/>
      <c r="G25" s="24">
        <v>0</v>
      </c>
      <c r="H25" s="2"/>
      <c r="I25" s="20">
        <f>'Exhibit A-4  State - Federal'!I29</f>
        <v>0</v>
      </c>
      <c r="J25" s="2"/>
      <c r="K25" s="23">
        <f t="shared" si="1"/>
        <v>49664291</v>
      </c>
      <c r="L25" s="2"/>
      <c r="M25" s="24">
        <f>'Exhibit A-1'!AA29+'Exhibit A-2 Summary'!K30+'Exhibit A-4  State - Federal'!K29</f>
        <v>47642930</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
      <c r="AW25" s="3"/>
      <c r="AX25" s="3"/>
      <c r="AY25" s="3"/>
      <c r="AZ25" s="3"/>
      <c r="BA25" s="3"/>
      <c r="BB25" s="3"/>
      <c r="BC25" s="3"/>
      <c r="BD25" s="3"/>
      <c r="BE25" s="3"/>
      <c r="BF25" s="3"/>
      <c r="BG25" s="3"/>
      <c r="BH25" s="3"/>
      <c r="BI25" s="3"/>
      <c r="BJ25" s="3"/>
      <c r="BK25" s="3"/>
      <c r="BL25" s="3"/>
      <c r="BM25" s="3"/>
      <c r="BN25" s="3"/>
      <c r="BO25" s="3"/>
      <c r="BP25" s="3"/>
      <c r="BQ25" s="3"/>
    </row>
    <row r="26" spans="1:69" ht="16" customHeight="1">
      <c r="A26" s="12" t="s">
        <v>44</v>
      </c>
      <c r="B26" s="2" t="s">
        <v>22</v>
      </c>
      <c r="C26" s="20">
        <f>+'Exhibit A-1'!Y30</f>
        <v>860319</v>
      </c>
      <c r="D26" s="2"/>
      <c r="E26" s="23">
        <f>+'Exhibit A-2 Summary'!I31</f>
        <v>5868252</v>
      </c>
      <c r="F26" s="2"/>
      <c r="G26" s="24">
        <v>0</v>
      </c>
      <c r="H26" s="2"/>
      <c r="I26" s="20">
        <f>'Exhibit A-4  State - Federal'!I30</f>
        <v>144858</v>
      </c>
      <c r="J26" s="2"/>
      <c r="K26" s="23">
        <f t="shared" si="1"/>
        <v>6873429</v>
      </c>
      <c r="L26" s="2"/>
      <c r="M26" s="24">
        <f>'Exhibit A-1'!AA30+'Exhibit A-2 Summary'!K31+'Exhibit A-4  State - Federal'!K30</f>
        <v>5154862</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
      <c r="AW26" s="3"/>
      <c r="AX26" s="3"/>
      <c r="AY26" s="3"/>
      <c r="AZ26" s="3"/>
      <c r="BA26" s="3"/>
      <c r="BB26" s="3"/>
      <c r="BC26" s="3"/>
      <c r="BD26" s="3"/>
      <c r="BE26" s="3"/>
      <c r="BF26" s="3"/>
      <c r="BG26" s="3"/>
      <c r="BH26" s="3"/>
      <c r="BI26" s="3"/>
      <c r="BJ26" s="3"/>
      <c r="BK26" s="3"/>
      <c r="BL26" s="3"/>
      <c r="BM26" s="3"/>
      <c r="BN26" s="3"/>
      <c r="BO26" s="3"/>
      <c r="BP26" s="3"/>
      <c r="BQ26" s="3"/>
    </row>
    <row r="27" spans="1:69" ht="16" customHeight="1">
      <c r="A27" s="12" t="s">
        <v>42</v>
      </c>
      <c r="B27" s="2" t="s">
        <v>22</v>
      </c>
      <c r="C27" s="20">
        <f>+'Exhibit A-1'!Y31</f>
        <v>132884</v>
      </c>
      <c r="D27" s="2"/>
      <c r="E27" s="23">
        <f>+'Exhibit A-2 Summary'!I32</f>
        <v>1994342</v>
      </c>
      <c r="F27" s="2"/>
      <c r="G27" s="24">
        <v>0</v>
      </c>
      <c r="H27" s="2"/>
      <c r="I27" s="20">
        <f>'Exhibit A-4  State - Federal'!I31</f>
        <v>101835</v>
      </c>
      <c r="J27" s="2"/>
      <c r="K27" s="23">
        <f t="shared" si="1"/>
        <v>2229061</v>
      </c>
      <c r="L27" s="2"/>
      <c r="M27" s="24">
        <f>'Exhibit A-1'!AA31+'Exhibit A-2 Summary'!K32+'Exhibit A-4  State - Federal'!K31</f>
        <v>2718169</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
      <c r="AW27" s="3"/>
      <c r="AX27" s="3"/>
      <c r="AY27" s="3"/>
      <c r="AZ27" s="3"/>
      <c r="BA27" s="3"/>
      <c r="BB27" s="3"/>
      <c r="BC27" s="3"/>
      <c r="BD27" s="3"/>
      <c r="BE27" s="3"/>
      <c r="BF27" s="3"/>
      <c r="BG27" s="3"/>
      <c r="BH27" s="3"/>
      <c r="BI27" s="3"/>
      <c r="BJ27" s="3"/>
      <c r="BK27" s="3"/>
      <c r="BL27" s="3"/>
      <c r="BM27" s="3"/>
      <c r="BN27" s="3"/>
      <c r="BO27" s="3"/>
      <c r="BP27" s="3"/>
      <c r="BQ27" s="3"/>
    </row>
    <row r="28" spans="1:69" ht="16" customHeight="1">
      <c r="A28" s="12" t="s">
        <v>41</v>
      </c>
      <c r="B28" s="2" t="s">
        <v>22</v>
      </c>
      <c r="C28" s="20">
        <f>+'Exhibit A-1'!Y32</f>
        <v>2932762</v>
      </c>
      <c r="D28" s="2"/>
      <c r="E28" s="23">
        <f>+'Exhibit A-2 Summary'!I33</f>
        <v>4744636</v>
      </c>
      <c r="F28" s="2"/>
      <c r="G28" s="24">
        <v>0</v>
      </c>
      <c r="H28" s="2"/>
      <c r="I28" s="20">
        <f>'Exhibit A-4  State - Federal'!I32</f>
        <v>129381</v>
      </c>
      <c r="J28" s="2"/>
      <c r="K28" s="23">
        <f t="shared" si="1"/>
        <v>7806779</v>
      </c>
      <c r="L28" s="2"/>
      <c r="M28" s="24">
        <f>'Exhibit A-1'!AA32+'Exhibit A-2 Summary'!K33+'Exhibit A-4  State - Federal'!K32</f>
        <v>7597686</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
      <c r="AW28" s="3"/>
      <c r="AX28" s="3"/>
      <c r="AY28" s="3"/>
      <c r="AZ28" s="3"/>
      <c r="BA28" s="3"/>
      <c r="BB28" s="3"/>
      <c r="BC28" s="3"/>
      <c r="BD28" s="3"/>
      <c r="BE28" s="3"/>
      <c r="BF28" s="3"/>
      <c r="BG28" s="3"/>
      <c r="BH28" s="3"/>
      <c r="BI28" s="3"/>
      <c r="BJ28" s="3"/>
      <c r="BK28" s="3"/>
      <c r="BL28" s="3"/>
      <c r="BM28" s="3"/>
      <c r="BN28" s="3"/>
      <c r="BO28" s="3"/>
      <c r="BP28" s="3"/>
      <c r="BQ28" s="3"/>
    </row>
    <row r="29" spans="1:69" ht="16" customHeight="1">
      <c r="A29" s="12" t="s">
        <v>46</v>
      </c>
      <c r="B29" s="2" t="s">
        <v>22</v>
      </c>
      <c r="C29" s="20">
        <f>+'Exhibit A-1'!Y33</f>
        <v>119567</v>
      </c>
      <c r="D29" s="2"/>
      <c r="E29" s="23">
        <f>+'Exhibit A-2 Summary'!I34</f>
        <v>107434</v>
      </c>
      <c r="F29" s="2"/>
      <c r="G29" s="24">
        <v>0</v>
      </c>
      <c r="H29" s="2"/>
      <c r="I29" s="20">
        <f>'Exhibit A-4  State - Federal'!I33</f>
        <v>569911</v>
      </c>
      <c r="J29" s="2"/>
      <c r="K29" s="23">
        <f t="shared" si="1"/>
        <v>796912</v>
      </c>
      <c r="L29" s="2"/>
      <c r="M29" s="24">
        <f>'Exhibit A-1'!AA33+'Exhibit A-2 Summary'!K34+'Exhibit A-4  State - Federal'!K33</f>
        <v>657668</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
      <c r="AW29" s="3"/>
      <c r="AX29" s="3"/>
      <c r="AY29" s="3"/>
      <c r="AZ29" s="3"/>
      <c r="BA29" s="3"/>
      <c r="BB29" s="3"/>
      <c r="BC29" s="3"/>
      <c r="BD29" s="3"/>
      <c r="BE29" s="3"/>
      <c r="BF29" s="3"/>
      <c r="BG29" s="3"/>
      <c r="BH29" s="3"/>
      <c r="BI29" s="3"/>
      <c r="BJ29" s="3"/>
      <c r="BK29" s="3"/>
      <c r="BL29" s="3"/>
      <c r="BM29" s="3"/>
      <c r="BN29" s="3"/>
      <c r="BO29" s="3"/>
      <c r="BP29" s="3"/>
      <c r="BQ29" s="3"/>
    </row>
    <row r="30" spans="1:69" ht="16" customHeight="1">
      <c r="A30" s="12" t="s">
        <v>9</v>
      </c>
      <c r="B30" s="2" t="s">
        <v>22</v>
      </c>
      <c r="C30" s="20">
        <f>+'Exhibit A-1'!Y34</f>
        <v>111351</v>
      </c>
      <c r="D30" s="2"/>
      <c r="E30" s="23">
        <f>+'Exhibit A-2 Summary'!I35</f>
        <v>4673193</v>
      </c>
      <c r="F30" s="2"/>
      <c r="G30" s="24">
        <v>0</v>
      </c>
      <c r="H30" s="2"/>
      <c r="I30" s="20">
        <f>'Exhibit A-4  State - Federal'!I34</f>
        <v>913607</v>
      </c>
      <c r="J30" s="2"/>
      <c r="K30" s="23">
        <f>ROUND(SUM(C30:I30),1)</f>
        <v>5698151</v>
      </c>
      <c r="L30" s="2"/>
      <c r="M30" s="24">
        <f>'Exhibit A-1'!AA34+'Exhibit A-2 Summary'!K35+'Exhibit A-4  State - Federal'!K34</f>
        <v>5931129</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
      <c r="AW30" s="3"/>
      <c r="AX30" s="3"/>
      <c r="AY30" s="3"/>
      <c r="AZ30" s="3"/>
      <c r="BA30" s="3"/>
      <c r="BB30" s="3"/>
      <c r="BC30" s="3"/>
      <c r="BD30" s="3"/>
      <c r="BE30" s="3"/>
      <c r="BF30" s="3"/>
      <c r="BG30" s="3"/>
      <c r="BH30" s="3"/>
      <c r="BI30" s="3"/>
      <c r="BJ30" s="3"/>
      <c r="BK30" s="3"/>
      <c r="BL30" s="3"/>
      <c r="BM30" s="3"/>
      <c r="BN30" s="3"/>
      <c r="BO30" s="3"/>
      <c r="BP30" s="3"/>
      <c r="BQ30" s="3"/>
    </row>
    <row r="31" spans="1:69" ht="3" customHeight="1">
      <c r="A31" s="12"/>
      <c r="B31" s="2"/>
      <c r="C31" s="24"/>
      <c r="D31" s="2"/>
      <c r="E31" s="24"/>
      <c r="F31" s="2"/>
      <c r="G31" s="24"/>
      <c r="H31" s="2"/>
      <c r="I31" s="20">
        <f>'Exhibit A-4  State - Federal'!I35</f>
        <v>0</v>
      </c>
      <c r="J31" s="2"/>
      <c r="K31" s="24"/>
      <c r="L31" s="2"/>
      <c r="M31" s="24"/>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c r="BE31" s="3"/>
      <c r="BF31" s="3"/>
      <c r="BG31" s="3"/>
      <c r="BH31" s="3"/>
      <c r="BI31" s="3"/>
      <c r="BJ31" s="3"/>
      <c r="BK31" s="3"/>
      <c r="BL31" s="3"/>
      <c r="BM31" s="3"/>
      <c r="BN31" s="3"/>
      <c r="BO31" s="3"/>
      <c r="BP31" s="3"/>
      <c r="BQ31" s="3"/>
    </row>
    <row r="32" spans="1:69" ht="16" customHeight="1">
      <c r="A32" s="16" t="s">
        <v>35</v>
      </c>
      <c r="B32" s="2" t="s">
        <v>22</v>
      </c>
      <c r="C32" s="453">
        <f>ROUND(SUM(C21:C31),1)</f>
        <v>43314329</v>
      </c>
      <c r="D32" s="454"/>
      <c r="E32" s="453">
        <f>ROUND(SUM(E20:E31),1)</f>
        <v>64501675</v>
      </c>
      <c r="F32" s="454"/>
      <c r="G32" s="452">
        <f>ROUND(SUM(G21:G31),1)</f>
        <v>0</v>
      </c>
      <c r="H32" s="454"/>
      <c r="I32" s="453">
        <f>ROUND(SUM(I21:I31),1)</f>
        <v>2497623</v>
      </c>
      <c r="J32" s="454"/>
      <c r="K32" s="453">
        <f>ROUND(SUM(K21:K31),1)</f>
        <v>110313627</v>
      </c>
      <c r="L32" s="454"/>
      <c r="M32" s="453">
        <f>ROUND(SUM(M21:M31),1)</f>
        <v>104723651</v>
      </c>
      <c r="N32" s="2" t="s">
        <v>22</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
      <c r="AW32" s="3"/>
      <c r="AX32" s="3"/>
      <c r="AY32" s="3"/>
      <c r="AZ32" s="3"/>
      <c r="BA32" s="3"/>
      <c r="BB32" s="3"/>
      <c r="BC32" s="3"/>
      <c r="BD32" s="3"/>
      <c r="BE32" s="3"/>
      <c r="BF32" s="3"/>
      <c r="BG32" s="3"/>
      <c r="BH32" s="3"/>
      <c r="BI32" s="3"/>
      <c r="BJ32" s="3"/>
      <c r="BK32" s="3"/>
      <c r="BL32" s="3"/>
      <c r="BM32" s="3"/>
      <c r="BN32" s="3"/>
      <c r="BO32" s="3"/>
      <c r="BP32" s="3"/>
      <c r="BQ32" s="3"/>
    </row>
    <row r="33" spans="1:69" ht="16" customHeight="1">
      <c r="A33" s="12" t="s">
        <v>10</v>
      </c>
      <c r="B33" s="2"/>
      <c r="C33" s="23"/>
      <c r="D33" s="2"/>
      <c r="E33" s="23"/>
      <c r="F33" s="2"/>
      <c r="G33" s="23"/>
      <c r="H33" s="2"/>
      <c r="I33" s="23"/>
      <c r="J33" s="2"/>
      <c r="K33" s="23"/>
      <c r="L33" s="2"/>
      <c r="M33" s="2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3"/>
      <c r="AW33" s="3"/>
      <c r="AX33" s="3"/>
      <c r="AY33" s="3"/>
      <c r="AZ33" s="3"/>
      <c r="BA33" s="3"/>
      <c r="BB33" s="3"/>
      <c r="BC33" s="3"/>
      <c r="BD33" s="3"/>
      <c r="BE33" s="3"/>
      <c r="BF33" s="3"/>
      <c r="BG33" s="3"/>
      <c r="BH33" s="3"/>
      <c r="BI33" s="3"/>
      <c r="BJ33" s="3"/>
      <c r="BK33" s="3"/>
      <c r="BL33" s="3"/>
      <c r="BM33" s="3"/>
      <c r="BN33" s="3"/>
      <c r="BO33" s="3"/>
      <c r="BP33" s="3"/>
      <c r="BQ33" s="3"/>
    </row>
    <row r="34" spans="1:69" ht="16" customHeight="1">
      <c r="A34" s="12" t="s">
        <v>11</v>
      </c>
      <c r="B34" s="2" t="s">
        <v>22</v>
      </c>
      <c r="C34" s="20">
        <f>+'Exhibit A-1'!Y37</f>
        <v>6010892</v>
      </c>
      <c r="D34" s="2"/>
      <c r="E34" s="20">
        <f>+'Exhibit A-2 Summary'!I39</f>
        <v>7587259</v>
      </c>
      <c r="F34" s="2"/>
      <c r="G34" s="24">
        <f>+'Exhibit A-3'!S30</f>
        <v>0</v>
      </c>
      <c r="H34" s="2"/>
      <c r="I34" s="24">
        <v>0</v>
      </c>
      <c r="J34" s="2"/>
      <c r="K34" s="23">
        <f>ROUND(SUM(C34:I34),1)</f>
        <v>13598151</v>
      </c>
      <c r="L34" s="2"/>
      <c r="M34" s="23">
        <f>'Exhibit A-1'!AA37+'Exhibit A-2 Summary'!K39</f>
        <v>13162852</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3"/>
      <c r="AW34" s="3"/>
      <c r="AX34" s="3"/>
      <c r="AY34" s="3"/>
      <c r="AZ34" s="3"/>
      <c r="BA34" s="3"/>
      <c r="BB34" s="3"/>
      <c r="BC34" s="3"/>
      <c r="BD34" s="3"/>
      <c r="BE34" s="3"/>
      <c r="BF34" s="3"/>
      <c r="BG34" s="3"/>
      <c r="BH34" s="3"/>
      <c r="BI34" s="3"/>
      <c r="BJ34" s="3"/>
      <c r="BK34" s="3"/>
      <c r="BL34" s="3"/>
      <c r="BM34" s="3"/>
      <c r="BN34" s="3"/>
      <c r="BO34" s="3"/>
      <c r="BP34" s="3"/>
      <c r="BQ34" s="3"/>
    </row>
    <row r="35" spans="1:69" ht="16" customHeight="1">
      <c r="A35" s="12" t="s">
        <v>12</v>
      </c>
      <c r="B35" s="2" t="s">
        <v>22</v>
      </c>
      <c r="C35" s="20">
        <f>+'Exhibit A-1'!Y38</f>
        <v>1944289</v>
      </c>
      <c r="D35" s="2"/>
      <c r="E35" s="20">
        <f>+'Exhibit A-2 Summary'!I40</f>
        <v>4993192</v>
      </c>
      <c r="F35" s="2"/>
      <c r="G35" s="20">
        <f>+'Exhibit A-3'!S31</f>
        <v>36616</v>
      </c>
      <c r="H35" s="2"/>
      <c r="I35" s="24">
        <v>0</v>
      </c>
      <c r="J35" s="2"/>
      <c r="K35" s="23">
        <f t="shared" ref="K35:K37" si="2">ROUND(SUM(C35:I35),1)</f>
        <v>6974097</v>
      </c>
      <c r="L35" s="2"/>
      <c r="M35" s="23">
        <f>'Exhibit A-1'!AA38+'Exhibit A-2 Summary'!K40+'Exhibit A-3'!U31</f>
        <v>6977664</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3"/>
      <c r="AW35" s="3"/>
      <c r="AX35" s="3"/>
      <c r="AY35" s="3"/>
      <c r="AZ35" s="3"/>
      <c r="BA35" s="3"/>
      <c r="BB35" s="3"/>
      <c r="BC35" s="3"/>
      <c r="BD35" s="3"/>
      <c r="BE35" s="3"/>
      <c r="BF35" s="3"/>
      <c r="BG35" s="3"/>
      <c r="BH35" s="3"/>
      <c r="BI35" s="3"/>
      <c r="BJ35" s="3"/>
      <c r="BK35" s="3"/>
      <c r="BL35" s="3"/>
      <c r="BM35" s="3"/>
      <c r="BN35" s="3"/>
      <c r="BO35" s="3"/>
      <c r="BP35" s="3"/>
      <c r="BQ35" s="3"/>
    </row>
    <row r="36" spans="1:69" ht="16" customHeight="1">
      <c r="A36" s="12" t="s">
        <v>13</v>
      </c>
      <c r="B36" s="2" t="s">
        <v>22</v>
      </c>
      <c r="C36" s="20">
        <f>+'Exhibit A-1'!Y39</f>
        <v>5397230</v>
      </c>
      <c r="D36" s="2"/>
      <c r="E36" s="20">
        <f>+'Exhibit A-2 Summary'!I41</f>
        <v>2341957</v>
      </c>
      <c r="F36" s="2"/>
      <c r="G36" s="24">
        <v>0</v>
      </c>
      <c r="H36" s="2"/>
      <c r="I36" s="24">
        <v>0</v>
      </c>
      <c r="J36" s="2"/>
      <c r="K36" s="23">
        <f t="shared" si="2"/>
        <v>7739187</v>
      </c>
      <c r="L36" s="2"/>
      <c r="M36" s="23">
        <f>'Exhibit A-1'!AA39+'Exhibit A-2 Summary'!K41</f>
        <v>7337109</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3"/>
      <c r="AW36" s="3"/>
      <c r="AX36" s="3"/>
      <c r="AY36" s="3"/>
      <c r="AZ36" s="3"/>
      <c r="BA36" s="3"/>
      <c r="BB36" s="3"/>
      <c r="BC36" s="3"/>
      <c r="BD36" s="3"/>
      <c r="BE36" s="3"/>
      <c r="BF36" s="3"/>
      <c r="BG36" s="3"/>
      <c r="BH36" s="3"/>
      <c r="BI36" s="3"/>
      <c r="BJ36" s="3"/>
      <c r="BK36" s="3"/>
      <c r="BL36" s="3"/>
      <c r="BM36" s="3"/>
      <c r="BN36" s="3"/>
      <c r="BO36" s="3"/>
      <c r="BP36" s="3"/>
      <c r="BQ36" s="3"/>
    </row>
    <row r="37" spans="1:69" ht="16" customHeight="1">
      <c r="A37" s="12" t="s">
        <v>32</v>
      </c>
      <c r="B37" s="2" t="s">
        <v>22</v>
      </c>
      <c r="C37" s="20">
        <v>0</v>
      </c>
      <c r="D37" s="2"/>
      <c r="E37" s="20">
        <v>0</v>
      </c>
      <c r="F37" s="2"/>
      <c r="G37" s="20">
        <f>+'Exhibit A-3'!S33</f>
        <v>5598485</v>
      </c>
      <c r="H37" s="2"/>
      <c r="I37" s="24">
        <v>0</v>
      </c>
      <c r="J37" s="2"/>
      <c r="K37" s="23">
        <f t="shared" si="2"/>
        <v>5598485</v>
      </c>
      <c r="L37" s="2"/>
      <c r="M37" s="23">
        <f>'Exhibit A-3'!U33</f>
        <v>6182817</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3"/>
      <c r="AW37" s="3"/>
      <c r="AX37" s="3"/>
      <c r="AY37" s="3"/>
      <c r="AZ37" s="3"/>
      <c r="BA37" s="3"/>
      <c r="BB37" s="3"/>
      <c r="BC37" s="3"/>
      <c r="BD37" s="3"/>
      <c r="BE37" s="3"/>
      <c r="BF37" s="3"/>
      <c r="BG37" s="3"/>
      <c r="BH37" s="3"/>
      <c r="BI37" s="3"/>
      <c r="BJ37" s="3"/>
      <c r="BK37" s="3"/>
      <c r="BL37" s="3"/>
      <c r="BM37" s="3"/>
      <c r="BN37" s="3"/>
      <c r="BO37" s="3"/>
      <c r="BP37" s="3"/>
      <c r="BQ37" s="3"/>
    </row>
    <row r="38" spans="1:69" ht="16" customHeight="1">
      <c r="A38" s="12" t="s">
        <v>14</v>
      </c>
      <c r="B38" s="2" t="s">
        <v>22</v>
      </c>
      <c r="C38" s="20">
        <f>+'Exhibit A-1'!Y41</f>
        <v>0</v>
      </c>
      <c r="D38" s="2"/>
      <c r="E38" s="20">
        <f>+'Exhibit A-2 Summary'!I42</f>
        <v>1749</v>
      </c>
      <c r="F38" s="2"/>
      <c r="G38" s="24">
        <v>0</v>
      </c>
      <c r="H38" s="2"/>
      <c r="I38" s="20">
        <f>'Exhibit A-4  State - Federal'!I37</f>
        <v>6483181</v>
      </c>
      <c r="J38" s="2"/>
      <c r="K38" s="23">
        <f>ROUND(SUM(C38:I38),1)</f>
        <v>6484930</v>
      </c>
      <c r="L38" s="2"/>
      <c r="M38" s="23">
        <f>'Exhibit A-2 Summary'!K42+'Exhibit A-4  State - Federal'!K37</f>
        <v>5506585</v>
      </c>
      <c r="N38" s="2" t="s">
        <v>22</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3"/>
      <c r="AW38" s="3"/>
      <c r="AX38" s="3"/>
      <c r="AY38" s="3"/>
      <c r="AZ38" s="3"/>
      <c r="BA38" s="3"/>
      <c r="BB38" s="3"/>
      <c r="BC38" s="3"/>
      <c r="BD38" s="3"/>
      <c r="BE38" s="3"/>
      <c r="BF38" s="3"/>
      <c r="BG38" s="3"/>
      <c r="BH38" s="3"/>
      <c r="BI38" s="3"/>
      <c r="BJ38" s="3"/>
      <c r="BK38" s="3"/>
      <c r="BL38" s="3"/>
      <c r="BM38" s="3"/>
      <c r="BN38" s="3"/>
      <c r="BO38" s="3"/>
      <c r="BP38" s="3"/>
      <c r="BQ38" s="3"/>
    </row>
    <row r="39" spans="1:69" ht="18" customHeight="1">
      <c r="A39" s="5" t="s">
        <v>15</v>
      </c>
      <c r="B39" s="5" t="s">
        <v>22</v>
      </c>
      <c r="C39" s="21">
        <f>ROUND(SUM(C32:C38),1)</f>
        <v>56666740</v>
      </c>
      <c r="D39" s="5"/>
      <c r="E39" s="21">
        <f>ROUND(SUM(E32:E38),1)</f>
        <v>79425832</v>
      </c>
      <c r="F39" s="5"/>
      <c r="G39" s="21">
        <f>ROUND(SUM(G32:G38),1)</f>
        <v>5635101</v>
      </c>
      <c r="H39" s="5"/>
      <c r="I39" s="21">
        <f>ROUND(SUM(I32:I38),1)</f>
        <v>8980804</v>
      </c>
      <c r="J39" s="5"/>
      <c r="K39" s="21">
        <f>ROUND(SUM(K32:K38),1)</f>
        <v>150708477</v>
      </c>
      <c r="L39" s="5"/>
      <c r="M39" s="21">
        <f>ROUND(SUM(M32:M38),1)</f>
        <v>143890678</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3"/>
      <c r="AW39" s="3"/>
      <c r="AX39" s="3"/>
      <c r="AY39" s="3"/>
      <c r="AZ39" s="3"/>
      <c r="BA39" s="3"/>
      <c r="BB39" s="3"/>
      <c r="BC39" s="3"/>
      <c r="BD39" s="3"/>
      <c r="BE39" s="3"/>
      <c r="BF39" s="3"/>
      <c r="BG39" s="3"/>
      <c r="BH39" s="3"/>
      <c r="BI39" s="3"/>
      <c r="BJ39" s="3"/>
      <c r="BK39" s="3"/>
      <c r="BL39" s="3"/>
      <c r="BM39" s="3"/>
      <c r="BN39" s="3"/>
      <c r="BO39" s="3"/>
      <c r="BP39" s="3"/>
      <c r="BQ39" s="3"/>
    </row>
    <row r="40" spans="1:69" ht="23" customHeight="1">
      <c r="A40" s="5" t="s">
        <v>16</v>
      </c>
      <c r="B40" s="5" t="s">
        <v>22</v>
      </c>
      <c r="C40" s="21">
        <f>ROUND(SUM(C18-C39),1)</f>
        <v>-4861453</v>
      </c>
      <c r="D40" s="5"/>
      <c r="E40" s="21">
        <f>ROUND(SUM(E18-E39),1)</f>
        <v>-4938455</v>
      </c>
      <c r="F40" s="5"/>
      <c r="G40" s="21">
        <f>ROUND(SUM(G18-G39),1)</f>
        <v>13974994</v>
      </c>
      <c r="H40" s="5"/>
      <c r="I40" s="21">
        <f>ROUND(SUM(I18-I39),1)</f>
        <v>-1618625</v>
      </c>
      <c r="J40" s="5"/>
      <c r="K40" s="21">
        <f>ROUND(SUM(K18-K39),1)</f>
        <v>2556461</v>
      </c>
      <c r="L40" s="5"/>
      <c r="M40" s="21">
        <f>ROUND(SUM(M18-M39),1)</f>
        <v>5217920</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3"/>
      <c r="AW40" s="3"/>
      <c r="AX40" s="3"/>
      <c r="AY40" s="3"/>
      <c r="AZ40" s="3"/>
      <c r="BA40" s="3"/>
      <c r="BB40" s="3"/>
      <c r="BC40" s="3"/>
      <c r="BD40" s="3"/>
      <c r="BE40" s="3"/>
      <c r="BF40" s="3"/>
      <c r="BG40" s="3"/>
      <c r="BH40" s="3"/>
      <c r="BI40" s="3"/>
      <c r="BJ40" s="3"/>
      <c r="BK40" s="3"/>
      <c r="BL40" s="3"/>
      <c r="BM40" s="3"/>
      <c r="BN40" s="3"/>
      <c r="BO40" s="3"/>
      <c r="BP40" s="3"/>
      <c r="BQ40" s="3"/>
    </row>
    <row r="41" spans="1:69" ht="23" customHeight="1">
      <c r="A41" s="5" t="s">
        <v>17</v>
      </c>
      <c r="B41" s="2" t="s">
        <v>22</v>
      </c>
      <c r="C41" s="22"/>
      <c r="D41" s="2"/>
      <c r="E41" s="22"/>
      <c r="F41" s="2"/>
      <c r="G41" s="22"/>
      <c r="H41" s="2"/>
      <c r="I41" s="22"/>
      <c r="J41" s="2"/>
      <c r="K41" s="22"/>
      <c r="L41" s="2"/>
      <c r="M41" s="2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3"/>
      <c r="AW41" s="3"/>
      <c r="AX41" s="3"/>
      <c r="AY41" s="3"/>
      <c r="AZ41" s="3"/>
      <c r="BA41" s="3"/>
      <c r="BB41" s="3"/>
      <c r="BC41" s="3"/>
      <c r="BD41" s="3"/>
      <c r="BE41" s="3"/>
      <c r="BF41" s="3"/>
      <c r="BG41" s="3"/>
      <c r="BH41" s="3"/>
      <c r="BI41" s="3"/>
      <c r="BJ41" s="3"/>
      <c r="BK41" s="3"/>
      <c r="BL41" s="3"/>
      <c r="BM41" s="3"/>
      <c r="BN41" s="3"/>
      <c r="BO41" s="3"/>
      <c r="BP41" s="3"/>
      <c r="BQ41" s="3"/>
    </row>
    <row r="42" spans="1:69" ht="16" customHeight="1">
      <c r="A42" s="12" t="s">
        <v>18</v>
      </c>
      <c r="B42" s="2" t="s">
        <v>22</v>
      </c>
      <c r="C42" s="25">
        <f>+'Exhibit A-1'!Y45</f>
        <v>0</v>
      </c>
      <c r="D42" s="2"/>
      <c r="E42" s="25">
        <v>0</v>
      </c>
      <c r="F42" s="2"/>
      <c r="G42" s="24">
        <v>0</v>
      </c>
      <c r="H42" s="2"/>
      <c r="I42" s="20">
        <f>'Exhibit A-4  State - Federal'!I45</f>
        <v>0</v>
      </c>
      <c r="J42" s="2"/>
      <c r="K42" s="23">
        <f>ROUND(SUM(C42:I42),1)</f>
        <v>0</v>
      </c>
      <c r="L42" s="2"/>
      <c r="M42" s="23">
        <f>'Exhibit A-4  State - Federal'!K45</f>
        <v>161343</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3"/>
      <c r="AW42" s="3"/>
      <c r="AX42" s="3"/>
      <c r="AY42" s="3"/>
      <c r="AZ42" s="3"/>
      <c r="BA42" s="3"/>
      <c r="BB42" s="3"/>
      <c r="BC42" s="3"/>
      <c r="BD42" s="3"/>
      <c r="BE42" s="3"/>
      <c r="BF42" s="3"/>
      <c r="BG42" s="3"/>
      <c r="BH42" s="3"/>
      <c r="BI42" s="3"/>
      <c r="BJ42" s="3"/>
      <c r="BK42" s="3"/>
      <c r="BL42" s="3"/>
      <c r="BM42" s="3"/>
      <c r="BN42" s="3"/>
      <c r="BO42" s="3"/>
      <c r="BP42" s="3"/>
      <c r="BQ42" s="3"/>
    </row>
    <row r="43" spans="1:69" ht="16" customHeight="1">
      <c r="A43" s="12" t="s">
        <v>19</v>
      </c>
      <c r="B43" s="2" t="s">
        <v>22</v>
      </c>
      <c r="C43" s="20">
        <f>+'Exhibit A-1'!Y46</f>
        <v>17870827</v>
      </c>
      <c r="D43" s="2"/>
      <c r="E43" s="20">
        <f>+'Exhibit A-2 Summary'!I49</f>
        <v>8668925</v>
      </c>
      <c r="F43" s="2"/>
      <c r="G43" s="20">
        <f>+'Exhibit A-3'!S41</f>
        <v>4006566</v>
      </c>
      <c r="H43" s="2"/>
      <c r="I43" s="20">
        <f>'Exhibit A-4  State - Federal'!I46</f>
        <v>2895606</v>
      </c>
      <c r="J43" s="2"/>
      <c r="K43" s="23">
        <f>ROUND(SUM(C43:I43),1)</f>
        <v>33441924</v>
      </c>
      <c r="L43" s="2"/>
      <c r="M43" s="23">
        <f>'Exhibit A-1'!AA46+'Exhibit A-2 Summary'!K49+'Exhibit A-3'!U41+'Exhibit A-4  State - Federal'!K46</f>
        <v>29807742</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3"/>
      <c r="AW43" s="3"/>
      <c r="AX43" s="3"/>
      <c r="AY43" s="3"/>
      <c r="AZ43" s="3"/>
      <c r="BA43" s="3"/>
      <c r="BB43" s="3"/>
      <c r="BC43" s="3"/>
      <c r="BD43" s="3"/>
      <c r="BE43" s="3"/>
      <c r="BF43" s="3"/>
      <c r="BG43" s="3"/>
      <c r="BH43" s="3"/>
      <c r="BI43" s="3"/>
      <c r="BJ43" s="3"/>
      <c r="BK43" s="3"/>
      <c r="BL43" s="3"/>
      <c r="BM43" s="3"/>
      <c r="BN43" s="3"/>
      <c r="BO43" s="3"/>
      <c r="BP43" s="3"/>
      <c r="BQ43" s="3"/>
    </row>
    <row r="44" spans="1:69" ht="16" customHeight="1">
      <c r="A44" s="12" t="s">
        <v>20</v>
      </c>
      <c r="B44" s="2" t="s">
        <v>22</v>
      </c>
      <c r="C44" s="20">
        <f>+'Exhibit A-1'!Y47</f>
        <v>-11374787</v>
      </c>
      <c r="D44" s="2"/>
      <c r="E44" s="20">
        <f>+'Exhibit A-2 Summary'!I50</f>
        <v>-2785176</v>
      </c>
      <c r="F44" s="2"/>
      <c r="G44" s="20">
        <f>+'Exhibit A-3'!S42</f>
        <v>-17940507</v>
      </c>
      <c r="H44" s="2"/>
      <c r="I44" s="20">
        <f>'Exhibit A-4  State - Federal'!I47</f>
        <v>-1443344</v>
      </c>
      <c r="J44" s="2"/>
      <c r="K44" s="23">
        <f>ROUND(SUM(C44:I44),1)</f>
        <v>-33543814</v>
      </c>
      <c r="L44" s="2"/>
      <c r="M44" s="23">
        <f>'Exhibit A-1'!AA47+'Exhibit A-2 Summary'!K50+'Exhibit A-3'!U42+'Exhibit A-4  State - Federal'!K47</f>
        <v>-29866485</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3"/>
      <c r="AW44" s="3"/>
      <c r="AX44" s="3"/>
      <c r="AY44" s="3"/>
      <c r="AZ44" s="3"/>
      <c r="BA44" s="3"/>
      <c r="BB44" s="3"/>
      <c r="BC44" s="3"/>
      <c r="BD44" s="3"/>
      <c r="BE44" s="3"/>
      <c r="BF44" s="3"/>
      <c r="BG44" s="3"/>
      <c r="BH44" s="3"/>
      <c r="BI44" s="3"/>
      <c r="BJ44" s="3"/>
      <c r="BK44" s="3"/>
      <c r="BL44" s="3"/>
      <c r="BM44" s="3"/>
      <c r="BN44" s="3"/>
      <c r="BO44" s="3"/>
      <c r="BP44" s="3"/>
      <c r="BQ44" s="3"/>
    </row>
    <row r="45" spans="1:69" ht="16" customHeight="1">
      <c r="A45" s="12" t="s">
        <v>1314</v>
      </c>
      <c r="B45" s="2" t="s">
        <v>22</v>
      </c>
      <c r="C45" s="20">
        <v>0</v>
      </c>
      <c r="D45" s="2"/>
      <c r="E45" s="20">
        <f>+'Exhibit A-2 Summary'!I51</f>
        <v>-5</v>
      </c>
      <c r="F45" s="2"/>
      <c r="G45" s="20">
        <v>0</v>
      </c>
      <c r="H45" s="2"/>
      <c r="I45" s="20">
        <v>0</v>
      </c>
      <c r="J45" s="2"/>
      <c r="K45" s="23">
        <f>ROUND(SUM(C45:I45),1)</f>
        <v>-5</v>
      </c>
      <c r="L45" s="2"/>
      <c r="M45" s="23">
        <v>0</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3"/>
      <c r="AW45" s="3"/>
      <c r="AX45" s="3"/>
      <c r="AY45" s="3"/>
      <c r="AZ45" s="3"/>
      <c r="BA45" s="3"/>
      <c r="BB45" s="3"/>
      <c r="BC45" s="3"/>
      <c r="BD45" s="3"/>
      <c r="BE45" s="3"/>
      <c r="BF45" s="3"/>
      <c r="BG45" s="3"/>
      <c r="BH45" s="3"/>
      <c r="BI45" s="3"/>
      <c r="BJ45" s="3"/>
      <c r="BK45" s="3"/>
      <c r="BL45" s="3"/>
      <c r="BM45" s="3"/>
      <c r="BN45" s="3"/>
      <c r="BO45" s="3"/>
      <c r="BP45" s="3"/>
      <c r="BQ45" s="3"/>
    </row>
    <row r="46" spans="1:69" ht="20" customHeight="1">
      <c r="A46" s="5" t="s">
        <v>21</v>
      </c>
      <c r="B46" s="2" t="s">
        <v>22</v>
      </c>
      <c r="C46" s="21">
        <f>ROUND(SUM(C42:C45),1)</f>
        <v>6496040</v>
      </c>
      <c r="D46" s="5" t="s">
        <v>22</v>
      </c>
      <c r="E46" s="21">
        <f>SUM(E42:E45)</f>
        <v>5883744</v>
      </c>
      <c r="F46" s="5" t="s">
        <v>22</v>
      </c>
      <c r="G46" s="21">
        <f>ROUND(SUM(G42:G45),1)</f>
        <v>-13933941</v>
      </c>
      <c r="H46" s="5" t="s">
        <v>22</v>
      </c>
      <c r="I46" s="21">
        <f>ROUND(SUM(I42:I45),1)</f>
        <v>1452262</v>
      </c>
      <c r="J46" s="5" t="s">
        <v>22</v>
      </c>
      <c r="K46" s="21">
        <f>ROUND(SUM(K42:K45),1)</f>
        <v>-101895</v>
      </c>
      <c r="L46" s="5" t="s">
        <v>22</v>
      </c>
      <c r="M46" s="21">
        <f>ROUND(SUM(M42:M45),1)</f>
        <v>102600</v>
      </c>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3"/>
      <c r="AW46" s="3"/>
      <c r="AX46" s="3"/>
      <c r="AY46" s="3"/>
      <c r="AZ46" s="3"/>
      <c r="BA46" s="3"/>
      <c r="BB46" s="3"/>
      <c r="BC46" s="3"/>
      <c r="BD46" s="3"/>
      <c r="BE46" s="3"/>
      <c r="BF46" s="3"/>
      <c r="BG46" s="3"/>
      <c r="BH46" s="3"/>
      <c r="BI46" s="3"/>
      <c r="BJ46" s="3"/>
      <c r="BK46" s="3"/>
      <c r="BL46" s="3"/>
      <c r="BM46" s="3"/>
      <c r="BN46" s="3"/>
      <c r="BO46" s="3"/>
      <c r="BP46" s="3"/>
      <c r="BQ46" s="3"/>
    </row>
    <row r="47" spans="1:69" ht="23" customHeight="1">
      <c r="A47" s="5" t="s">
        <v>33</v>
      </c>
      <c r="B47" s="2" t="s">
        <v>22</v>
      </c>
      <c r="C47" s="21"/>
      <c r="D47" s="5"/>
      <c r="E47" s="21"/>
      <c r="F47" s="5"/>
      <c r="G47" s="21"/>
      <c r="H47" s="5"/>
      <c r="I47" s="21"/>
      <c r="J47" s="5"/>
      <c r="K47" s="21"/>
      <c r="L47" s="5"/>
      <c r="M47" s="21"/>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3"/>
      <c r="AW47" s="3"/>
      <c r="AX47" s="3"/>
      <c r="AY47" s="3"/>
      <c r="AZ47" s="3"/>
      <c r="BA47" s="3"/>
      <c r="BB47" s="3"/>
      <c r="BC47" s="3"/>
      <c r="BD47" s="3"/>
      <c r="BE47" s="3"/>
      <c r="BF47" s="3"/>
      <c r="BG47" s="3"/>
      <c r="BH47" s="3"/>
      <c r="BI47" s="3"/>
      <c r="BJ47" s="3"/>
      <c r="BK47" s="3"/>
      <c r="BL47" s="3"/>
      <c r="BM47" s="3"/>
      <c r="BN47" s="3"/>
      <c r="BO47" s="3"/>
      <c r="BP47" s="3"/>
      <c r="BQ47" s="3"/>
    </row>
    <row r="48" spans="1:69" ht="16" customHeight="1">
      <c r="A48" s="5" t="s">
        <v>34</v>
      </c>
      <c r="B48" s="2" t="s">
        <v>22</v>
      </c>
      <c r="C48" s="26">
        <f>ROUND(SUM(C46+C40),1)</f>
        <v>1634587</v>
      </c>
      <c r="D48" s="5"/>
      <c r="E48" s="26">
        <f>ROUND(SUM(E46+E40),1)</f>
        <v>945289</v>
      </c>
      <c r="F48" s="5"/>
      <c r="G48" s="26">
        <f>ROUND(SUM(G46+G40),1)</f>
        <v>41053</v>
      </c>
      <c r="H48" s="5"/>
      <c r="I48" s="26">
        <f>ROUND(SUM(I46+I40),1)</f>
        <v>-166363</v>
      </c>
      <c r="J48" s="5"/>
      <c r="K48" s="28">
        <f>ROUND(SUM(K46+K40),1)</f>
        <v>2454566</v>
      </c>
      <c r="L48" s="5"/>
      <c r="M48" s="28">
        <f>ROUND(SUM(M46+M40),1)</f>
        <v>5320520</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3"/>
      <c r="AW48" s="3"/>
      <c r="AX48" s="3"/>
      <c r="AY48" s="3"/>
      <c r="AZ48" s="3"/>
      <c r="BA48" s="3"/>
      <c r="BB48" s="3"/>
      <c r="BC48" s="3"/>
      <c r="BD48" s="3"/>
      <c r="BE48" s="3"/>
      <c r="BF48" s="3"/>
      <c r="BG48" s="3"/>
      <c r="BH48" s="3"/>
      <c r="BI48" s="3"/>
      <c r="BJ48" s="3"/>
      <c r="BK48" s="3"/>
      <c r="BL48" s="3"/>
      <c r="BM48" s="3"/>
      <c r="BN48" s="3"/>
      <c r="BO48" s="3"/>
      <c r="BP48" s="3"/>
      <c r="BQ48" s="3"/>
    </row>
    <row r="49" spans="1:69" ht="24" customHeight="1">
      <c r="A49" s="5" t="s">
        <v>1201</v>
      </c>
      <c r="B49" s="2" t="s">
        <v>22</v>
      </c>
      <c r="C49" s="97">
        <v>7299517</v>
      </c>
      <c r="D49" s="5"/>
      <c r="E49" s="97">
        <v>2661797</v>
      </c>
      <c r="F49" s="5"/>
      <c r="G49" s="97">
        <v>118660</v>
      </c>
      <c r="H49" s="5"/>
      <c r="I49" s="97">
        <v>-724419</v>
      </c>
      <c r="J49" s="5"/>
      <c r="K49" s="28">
        <f>ROUND(SUM(+I49+G49+E49+C49),1)</f>
        <v>9355555</v>
      </c>
      <c r="L49" s="11"/>
      <c r="M49" s="29">
        <f>'Exhibit A-1'!AA54+'Exhibit A-2 Summary'!K58+'Exhibit A-3'!U50+'Exhibit A-4  State - Federal'!K54</f>
        <v>4034506</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3"/>
      <c r="AW49" s="3"/>
      <c r="AX49" s="3"/>
      <c r="AY49" s="3"/>
      <c r="AZ49" s="3"/>
      <c r="BA49" s="3"/>
      <c r="BB49" s="3"/>
      <c r="BC49" s="3"/>
      <c r="BD49" s="3"/>
      <c r="BE49" s="3"/>
      <c r="BF49" s="3"/>
      <c r="BG49" s="3"/>
      <c r="BH49" s="3"/>
      <c r="BI49" s="3"/>
      <c r="BJ49" s="3"/>
      <c r="BK49" s="3"/>
      <c r="BL49" s="3"/>
      <c r="BM49" s="3"/>
      <c r="BN49" s="3"/>
      <c r="BO49" s="3"/>
      <c r="BP49" s="3"/>
      <c r="BQ49" s="3"/>
    </row>
    <row r="50" spans="1:69" ht="20" customHeight="1" thickBot="1">
      <c r="A50" s="5" t="s">
        <v>1202</v>
      </c>
      <c r="B50" s="18" t="s">
        <v>22</v>
      </c>
      <c r="C50" s="471">
        <f>ROUND(SUM(C48:C49),1)</f>
        <v>8934104</v>
      </c>
      <c r="D50" s="18"/>
      <c r="E50" s="471">
        <f>ROUND(SUM(E48:E49),1)</f>
        <v>3607086</v>
      </c>
      <c r="F50" s="18"/>
      <c r="G50" s="471">
        <f>ROUND(SUM(G48:G49),1)</f>
        <v>159713</v>
      </c>
      <c r="H50" s="18"/>
      <c r="I50" s="471">
        <f>ROUND(SUM(I48:I49),1)</f>
        <v>-890782</v>
      </c>
      <c r="J50" s="18"/>
      <c r="K50" s="471">
        <f>ROUND(SUM(K48:K49),1)</f>
        <v>11810121</v>
      </c>
      <c r="L50" s="18"/>
      <c r="M50" s="472">
        <f>ROUND(SUM(M48:M49),1)</f>
        <v>9355026</v>
      </c>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3"/>
      <c r="AW50" s="3"/>
      <c r="AX50" s="3"/>
      <c r="AY50" s="3"/>
      <c r="AZ50" s="3"/>
      <c r="BA50" s="3"/>
      <c r="BB50" s="3"/>
      <c r="BC50" s="3"/>
      <c r="BD50" s="3"/>
      <c r="BE50" s="3"/>
      <c r="BF50" s="3"/>
      <c r="BG50" s="3"/>
      <c r="BH50" s="3"/>
      <c r="BI50" s="3"/>
      <c r="BJ50" s="3"/>
      <c r="BK50" s="3"/>
      <c r="BL50" s="3"/>
      <c r="BM50" s="3"/>
      <c r="BN50" s="3"/>
      <c r="BO50" s="3"/>
      <c r="BP50" s="3"/>
      <c r="BQ50" s="3"/>
    </row>
    <row r="51" spans="1:69" ht="17" customHeight="1" thickTop="1">
      <c r="B51" s="2"/>
      <c r="C51" s="10"/>
      <c r="D51" s="2"/>
      <c r="E51" s="10"/>
      <c r="F51" s="2"/>
      <c r="G51" s="10"/>
      <c r="H51" s="2"/>
      <c r="I51" s="10"/>
      <c r="J51" s="2"/>
      <c r="K51" s="10"/>
      <c r="L51" s="2"/>
      <c r="M51" s="13"/>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3"/>
      <c r="AW51" s="3"/>
      <c r="AX51" s="3"/>
      <c r="AY51" s="3"/>
      <c r="AZ51" s="3"/>
      <c r="BA51" s="3"/>
      <c r="BB51" s="3"/>
      <c r="BC51" s="3"/>
      <c r="BD51" s="3"/>
      <c r="BE51" s="3"/>
      <c r="BF51" s="3"/>
      <c r="BG51" s="3"/>
      <c r="BH51" s="3"/>
      <c r="BI51" s="3"/>
      <c r="BJ51" s="3"/>
      <c r="BK51" s="3"/>
      <c r="BL51" s="3"/>
      <c r="BM51" s="3"/>
      <c r="BN51" s="3"/>
      <c r="BO51" s="3"/>
      <c r="BP51" s="3"/>
      <c r="BQ51" s="3"/>
    </row>
    <row r="52" spans="1:69" ht="16" customHeight="1">
      <c r="A52" s="1044" t="s">
        <v>1360</v>
      </c>
      <c r="B52" s="2"/>
      <c r="C52" s="2"/>
      <c r="D52" s="2"/>
      <c r="E52" s="2"/>
      <c r="F52" s="2"/>
      <c r="G52" s="2"/>
      <c r="H52" s="2"/>
      <c r="I52" s="2"/>
      <c r="J52" s="2"/>
      <c r="K52" s="2"/>
      <c r="L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3"/>
      <c r="AW52" s="3"/>
      <c r="AX52" s="3"/>
      <c r="AY52" s="3"/>
      <c r="AZ52" s="3"/>
      <c r="BA52" s="3"/>
      <c r="BB52" s="3"/>
      <c r="BC52" s="3"/>
      <c r="BD52" s="3"/>
      <c r="BE52" s="3"/>
      <c r="BF52" s="3"/>
      <c r="BG52" s="3"/>
      <c r="BH52" s="3"/>
      <c r="BI52" s="3"/>
      <c r="BJ52" s="3"/>
      <c r="BK52" s="3"/>
      <c r="BL52" s="3"/>
      <c r="BM52" s="3"/>
      <c r="BN52" s="3"/>
      <c r="BO52" s="3"/>
      <c r="BP52" s="3"/>
      <c r="BQ52" s="3"/>
    </row>
    <row r="53" spans="1:69" ht="1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3"/>
      <c r="AW53" s="3"/>
      <c r="AX53" s="3"/>
      <c r="AY53" s="3"/>
      <c r="AZ53" s="3"/>
      <c r="BA53" s="3"/>
      <c r="BB53" s="3"/>
      <c r="BC53" s="3"/>
      <c r="BD53" s="3"/>
      <c r="BE53" s="3"/>
      <c r="BF53" s="3"/>
      <c r="BG53" s="3"/>
      <c r="BH53" s="3"/>
      <c r="BI53" s="3"/>
      <c r="BJ53" s="3"/>
      <c r="BK53" s="3"/>
      <c r="BL53" s="3"/>
      <c r="BM53" s="3"/>
      <c r="BN53" s="3"/>
      <c r="BO53" s="3"/>
      <c r="BP53" s="3"/>
      <c r="BQ53" s="3"/>
    </row>
    <row r="54" spans="1:69" ht="1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3"/>
      <c r="AW54" s="3"/>
      <c r="AX54" s="3"/>
      <c r="AY54" s="3"/>
      <c r="AZ54" s="3"/>
      <c r="BA54" s="3"/>
      <c r="BB54" s="3"/>
      <c r="BC54" s="3"/>
      <c r="BD54" s="3"/>
      <c r="BE54" s="3"/>
      <c r="BF54" s="3"/>
      <c r="BG54" s="3"/>
      <c r="BH54" s="3"/>
      <c r="BI54" s="3"/>
      <c r="BJ54" s="3"/>
      <c r="BK54" s="3"/>
      <c r="BL54" s="3"/>
      <c r="BM54" s="3"/>
      <c r="BN54" s="3"/>
      <c r="BO54" s="3"/>
      <c r="BP54" s="3"/>
      <c r="BQ54" s="3"/>
    </row>
    <row r="55" spans="1:69" ht="1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3"/>
      <c r="AW55" s="3"/>
      <c r="AX55" s="3"/>
      <c r="AY55" s="3"/>
      <c r="AZ55" s="3"/>
      <c r="BA55" s="3"/>
      <c r="BB55" s="3"/>
      <c r="BC55" s="3"/>
      <c r="BD55" s="3"/>
      <c r="BE55" s="3"/>
      <c r="BF55" s="3"/>
      <c r="BG55" s="3"/>
      <c r="BH55" s="3"/>
      <c r="BI55" s="3"/>
      <c r="BJ55" s="3"/>
      <c r="BK55" s="3"/>
      <c r="BL55" s="3"/>
      <c r="BM55" s="3"/>
      <c r="BN55" s="3"/>
      <c r="BO55" s="3"/>
      <c r="BP55" s="3"/>
      <c r="BQ55" s="3"/>
    </row>
    <row r="56" spans="1:69" ht="13"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ht="13"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ht="13"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ht="13"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ht="13" customHeight="1">
      <c r="A60" s="3"/>
      <c r="B60" s="3"/>
      <c r="C60" s="3"/>
      <c r="D60" s="3"/>
      <c r="E60" s="3"/>
      <c r="F60" s="3"/>
      <c r="G60" s="3"/>
      <c r="H60" s="3"/>
      <c r="I60" s="3"/>
      <c r="J60" s="3"/>
      <c r="K60" s="3"/>
      <c r="L60" s="3"/>
      <c r="M60" s="2"/>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ht="13"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ht="13"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ht="13"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ht="13"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ht="13"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ht="13"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ht="13"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ht="13"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ht="13"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ht="13"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ht="13"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ht="13"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ht="13"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1:69" ht="13"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1:69" ht="13"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ht="13"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ht="13"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ht="13"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1:69" ht="13"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row>
    <row r="80" spans="1:69" ht="13" customHeight="1"/>
    <row r="81" ht="13" customHeight="1"/>
    <row r="82" ht="13" customHeight="1"/>
    <row r="83" ht="13" customHeight="1"/>
    <row r="84" ht="13" customHeight="1"/>
    <row r="85" ht="13" customHeight="1"/>
    <row r="86" ht="13" customHeight="1"/>
    <row r="87" ht="13" customHeight="1"/>
    <row r="88" ht="13" customHeight="1"/>
    <row r="89" ht="13" customHeight="1"/>
    <row r="90" ht="13" customHeight="1"/>
    <row r="91" ht="13" customHeight="1"/>
    <row r="92" ht="13" customHeight="1"/>
    <row r="93" ht="13" customHeight="1"/>
    <row r="94" ht="13" customHeight="1"/>
    <row r="95" ht="13" customHeight="1"/>
    <row r="96" ht="13" customHeight="1"/>
    <row r="97" ht="13" customHeight="1"/>
    <row r="98" ht="13" customHeight="1"/>
    <row r="99" ht="13" customHeight="1"/>
    <row r="100" ht="13" customHeight="1"/>
    <row r="101" ht="13" customHeight="1"/>
  </sheetData>
  <phoneticPr fontId="0" type="noConversion"/>
  <hyperlinks>
    <hyperlink ref="A52" location="'Footnotes 1 - 11'!A1" display="See Accompanying Footnotes"/>
  </hyperlinks>
  <pageMargins left="0.6" right="0.4" top="0.9" bottom="0.25" header="0" footer="0.25"/>
  <pageSetup scale="62" firstPageNumber="8" orientation="landscape" useFirstPageNumber="1"/>
  <headerFooter scaleWithDoc="0">
    <oddFooter>&amp;R&amp;8&amp;P</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Y100"/>
  <sheetViews>
    <sheetView showGridLines="0" showOutlineSymbols="0" zoomScale="60" workbookViewId="0"/>
  </sheetViews>
  <sheetFormatPr baseColWidth="10" defaultColWidth="8.85546875" defaultRowHeight="12" x14ac:dyDescent="0"/>
  <cols>
    <col min="1" max="1" width="57.140625" style="57" customWidth="1"/>
    <col min="2" max="2" width="2.5703125" style="57" customWidth="1"/>
    <col min="3" max="3" width="25.85546875" style="57" customWidth="1"/>
    <col min="4" max="4" width="2.5703125" style="57" customWidth="1"/>
    <col min="5" max="5" width="27.5703125" style="57" customWidth="1"/>
    <col min="6" max="6" width="2.5703125" style="57" customWidth="1"/>
    <col min="7" max="7" width="24.42578125" style="57" customWidth="1"/>
    <col min="8" max="8" width="1.140625" style="57" customWidth="1"/>
    <col min="9" max="9" width="28.5703125" style="57" customWidth="1"/>
    <col min="10" max="10" width="2.5703125" style="57" customWidth="1"/>
    <col min="11" max="11" width="21.140625" style="57" customWidth="1"/>
    <col min="12" max="12" width="2.5703125" style="57" customWidth="1"/>
    <col min="13" max="13" width="21.140625" style="57" customWidth="1"/>
    <col min="14" max="14" width="2.5703125" style="57" customWidth="1"/>
    <col min="15" max="15" width="21.140625" style="57" customWidth="1"/>
    <col min="16" max="16" width="2.5703125" style="1" customWidth="1"/>
    <col min="17" max="17" width="19.42578125" style="1" customWidth="1"/>
    <col min="18" max="18" width="2.85546875" style="1" customWidth="1"/>
    <col min="19" max="19" width="21.140625" style="1" customWidth="1"/>
    <col min="20" max="20" width="3.42578125" style="159" customWidth="1"/>
    <col min="21" max="21" width="6.140625" style="1" customWidth="1"/>
    <col min="22" max="16384" width="8.85546875" style="1"/>
  </cols>
  <sheetData>
    <row r="1" spans="1:20" ht="15" customHeight="1">
      <c r="A1" s="779" t="s">
        <v>936</v>
      </c>
    </row>
    <row r="3" spans="1:20" ht="18" customHeight="1">
      <c r="A3" s="529" t="s">
        <v>60</v>
      </c>
      <c r="B3" s="113"/>
      <c r="C3" s="114"/>
      <c r="D3" s="114"/>
      <c r="E3" s="114"/>
      <c r="F3" s="114"/>
      <c r="G3" s="114"/>
      <c r="H3" s="114"/>
      <c r="I3" s="114"/>
      <c r="J3" s="116"/>
      <c r="K3" s="114"/>
      <c r="L3" s="116"/>
      <c r="M3" s="114"/>
      <c r="N3" s="116"/>
      <c r="O3" s="116"/>
      <c r="P3" s="166"/>
      <c r="Q3" s="166"/>
      <c r="R3" s="166"/>
      <c r="S3" s="166"/>
      <c r="T3" s="167"/>
    </row>
    <row r="4" spans="1:20" ht="20" customHeight="1">
      <c r="A4" s="242" t="s">
        <v>327</v>
      </c>
      <c r="B4" s="113"/>
      <c r="C4" s="114"/>
      <c r="D4" s="114"/>
      <c r="E4" s="114"/>
      <c r="F4" s="114"/>
      <c r="G4" s="114"/>
      <c r="H4" s="114"/>
      <c r="I4" s="114"/>
      <c r="J4" s="116"/>
      <c r="K4" s="114"/>
      <c r="L4" s="116"/>
      <c r="M4" s="114"/>
      <c r="N4" s="116"/>
      <c r="O4" s="116"/>
      <c r="P4" s="166"/>
      <c r="Q4" s="166"/>
      <c r="R4" s="166"/>
      <c r="S4" s="166"/>
      <c r="T4" s="167"/>
    </row>
    <row r="5" spans="1:20" ht="18" customHeight="1">
      <c r="A5" s="529" t="s">
        <v>120</v>
      </c>
      <c r="B5" s="113"/>
      <c r="C5" s="114"/>
      <c r="D5" s="114"/>
      <c r="E5" s="114"/>
      <c r="F5" s="114"/>
      <c r="H5" s="114"/>
      <c r="I5" s="238" t="s">
        <v>121</v>
      </c>
      <c r="J5" s="116"/>
      <c r="K5" s="118"/>
      <c r="L5" s="116"/>
      <c r="N5" s="116"/>
      <c r="O5" s="119"/>
      <c r="P5" s="166"/>
      <c r="Q5" s="166"/>
      <c r="R5" s="6" t="s">
        <v>22</v>
      </c>
      <c r="S5" s="543" t="s">
        <v>121</v>
      </c>
      <c r="T5" s="171"/>
    </row>
    <row r="6" spans="1:20" ht="18" customHeight="1">
      <c r="A6" s="529" t="s">
        <v>122</v>
      </c>
      <c r="B6" s="113"/>
      <c r="C6" s="114"/>
      <c r="D6" s="114"/>
      <c r="E6" s="114"/>
      <c r="F6" s="114"/>
      <c r="H6" s="114"/>
      <c r="I6" s="65" t="s">
        <v>123</v>
      </c>
      <c r="J6" s="116"/>
      <c r="K6" s="65"/>
      <c r="L6" s="116"/>
      <c r="N6" s="116"/>
      <c r="O6" s="118"/>
      <c r="P6" s="166"/>
      <c r="Q6" s="166"/>
      <c r="R6" s="6" t="s">
        <v>22</v>
      </c>
      <c r="S6" s="65" t="s">
        <v>123</v>
      </c>
      <c r="T6" s="171"/>
    </row>
    <row r="7" spans="1:20" ht="18" customHeight="1">
      <c r="A7" s="529" t="s">
        <v>1287</v>
      </c>
      <c r="B7" s="113"/>
      <c r="C7" s="114"/>
      <c r="D7" s="114"/>
      <c r="E7" s="114"/>
      <c r="F7" s="114"/>
      <c r="G7" s="114"/>
      <c r="H7" s="114"/>
      <c r="I7" s="114"/>
      <c r="J7" s="116"/>
      <c r="K7" s="114"/>
      <c r="L7" s="116"/>
      <c r="M7" s="114"/>
      <c r="N7" s="116"/>
      <c r="O7" s="116"/>
      <c r="P7" s="166"/>
      <c r="Q7" s="166"/>
      <c r="R7" s="166"/>
      <c r="S7" s="166" t="s">
        <v>22</v>
      </c>
      <c r="T7" s="167"/>
    </row>
    <row r="8" spans="1:20" ht="16" customHeight="1">
      <c r="A8" s="113" t="s">
        <v>31</v>
      </c>
      <c r="B8" s="113"/>
      <c r="C8" s="114"/>
      <c r="D8" s="114"/>
      <c r="E8" s="114"/>
      <c r="F8" s="114"/>
      <c r="G8" s="114"/>
      <c r="H8" s="114"/>
      <c r="I8" s="114"/>
      <c r="J8" s="116"/>
      <c r="K8" s="114"/>
      <c r="L8" s="116"/>
      <c r="M8" s="114"/>
      <c r="N8" s="116"/>
      <c r="O8" s="116"/>
      <c r="P8" s="166"/>
      <c r="Q8" s="166"/>
      <c r="R8" s="166"/>
      <c r="S8" s="166"/>
      <c r="T8" s="167"/>
    </row>
    <row r="9" spans="1:20" ht="13.5" customHeight="1">
      <c r="A9" s="114"/>
      <c r="B9" s="114"/>
      <c r="C9" s="113"/>
      <c r="D9" s="113"/>
      <c r="E9" s="113"/>
      <c r="F9" s="113"/>
      <c r="G9" s="114"/>
      <c r="H9" s="113"/>
      <c r="I9" s="113"/>
      <c r="J9" s="120"/>
      <c r="K9" s="113"/>
      <c r="L9" s="120"/>
      <c r="M9" s="113"/>
      <c r="N9" s="120"/>
      <c r="O9" s="120"/>
      <c r="P9" s="6"/>
      <c r="Q9" s="6"/>
      <c r="R9" s="6"/>
      <c r="S9" s="166"/>
      <c r="T9" s="167"/>
    </row>
    <row r="10" spans="1:20" s="175" customFormat="1" ht="13.5" customHeight="1">
      <c r="A10" s="124"/>
      <c r="B10" s="125"/>
      <c r="C10" s="125"/>
      <c r="D10" s="126"/>
      <c r="E10" s="126" t="s">
        <v>51</v>
      </c>
      <c r="F10" s="126"/>
      <c r="G10" s="126" t="s">
        <v>328</v>
      </c>
      <c r="H10" s="126"/>
      <c r="I10" s="126" t="s">
        <v>51</v>
      </c>
      <c r="J10" s="126"/>
      <c r="K10" s="126" t="s">
        <v>51</v>
      </c>
      <c r="L10" s="126"/>
      <c r="M10" s="126"/>
      <c r="N10" s="126"/>
      <c r="O10" s="126" t="s">
        <v>147</v>
      </c>
      <c r="P10" s="172"/>
      <c r="Q10" s="173"/>
      <c r="R10" s="173"/>
      <c r="S10" s="173"/>
      <c r="T10" s="174"/>
    </row>
    <row r="11" spans="1:20" ht="14.25" customHeight="1">
      <c r="A11" s="114"/>
      <c r="B11" s="114"/>
      <c r="C11" s="176"/>
      <c r="D11" s="113"/>
      <c r="E11" s="846" t="s">
        <v>191</v>
      </c>
      <c r="F11" s="114"/>
      <c r="G11" s="120" t="s">
        <v>329</v>
      </c>
      <c r="H11" s="113"/>
      <c r="I11" s="120" t="s">
        <v>169</v>
      </c>
      <c r="J11" s="120"/>
      <c r="K11" s="120" t="s">
        <v>551</v>
      </c>
      <c r="L11" s="120"/>
      <c r="M11" s="120" t="s">
        <v>147</v>
      </c>
      <c r="N11" s="120"/>
      <c r="O11" s="120" t="s">
        <v>179</v>
      </c>
      <c r="P11" s="6"/>
      <c r="Q11" s="1211" t="s">
        <v>51</v>
      </c>
      <c r="R11" s="1212"/>
      <c r="S11" s="1212"/>
      <c r="T11" s="167"/>
    </row>
    <row r="12" spans="1:20" ht="13.5" customHeight="1">
      <c r="A12" s="114"/>
      <c r="B12" s="114"/>
      <c r="C12" s="120" t="s">
        <v>51</v>
      </c>
      <c r="D12" s="113"/>
      <c r="E12" s="840" t="s">
        <v>330</v>
      </c>
      <c r="F12" s="113"/>
      <c r="G12" s="176" t="s">
        <v>331</v>
      </c>
      <c r="H12" s="113"/>
      <c r="I12" s="120" t="s">
        <v>204</v>
      </c>
      <c r="J12" s="120"/>
      <c r="K12" s="120" t="s">
        <v>332</v>
      </c>
      <c r="L12" s="120"/>
      <c r="M12" s="120" t="s">
        <v>179</v>
      </c>
      <c r="N12" s="120"/>
      <c r="O12" s="120" t="s">
        <v>333</v>
      </c>
      <c r="P12" s="6"/>
      <c r="Q12" s="1213" t="s">
        <v>225</v>
      </c>
      <c r="R12" s="1214"/>
      <c r="S12" s="1214"/>
      <c r="T12" s="177"/>
    </row>
    <row r="13" spans="1:20" ht="13.5" customHeight="1">
      <c r="A13" s="114"/>
      <c r="B13" s="114"/>
      <c r="C13" s="120" t="s">
        <v>178</v>
      </c>
      <c r="D13" s="113"/>
      <c r="E13" s="120" t="s">
        <v>334</v>
      </c>
      <c r="F13" s="113"/>
      <c r="G13" s="176" t="s">
        <v>241</v>
      </c>
      <c r="H13" s="113"/>
      <c r="I13" s="120" t="s">
        <v>334</v>
      </c>
      <c r="J13" s="120"/>
      <c r="K13" s="120" t="s">
        <v>241</v>
      </c>
      <c r="L13" s="120"/>
      <c r="M13" s="120" t="s">
        <v>234</v>
      </c>
      <c r="N13" s="120"/>
      <c r="O13" s="120" t="s">
        <v>235</v>
      </c>
      <c r="P13" s="6"/>
      <c r="Q13" s="177"/>
      <c r="R13" s="177"/>
      <c r="S13" s="166" t="s">
        <v>22</v>
      </c>
      <c r="T13" s="167"/>
    </row>
    <row r="14" spans="1:20" ht="15.75" customHeight="1">
      <c r="A14" s="114"/>
      <c r="B14" s="114"/>
      <c r="C14" s="120" t="s">
        <v>335</v>
      </c>
      <c r="D14" s="113"/>
      <c r="E14" s="120" t="s">
        <v>336</v>
      </c>
      <c r="F14" s="113"/>
      <c r="G14" s="176" t="s">
        <v>337</v>
      </c>
      <c r="H14" s="113"/>
      <c r="I14" s="120" t="s">
        <v>338</v>
      </c>
      <c r="J14" s="120"/>
      <c r="K14" s="120" t="s">
        <v>339</v>
      </c>
      <c r="L14" s="120"/>
      <c r="M14" s="120" t="s">
        <v>340</v>
      </c>
      <c r="N14" s="120"/>
      <c r="O14" s="120" t="s">
        <v>341</v>
      </c>
      <c r="P14" s="6"/>
      <c r="Q14" s="1047" t="s">
        <v>1285</v>
      </c>
      <c r="R14" s="166"/>
      <c r="S14" s="6" t="s">
        <v>997</v>
      </c>
      <c r="T14" s="178"/>
    </row>
    <row r="15" spans="1:20" ht="15">
      <c r="A15" s="113" t="s">
        <v>0</v>
      </c>
      <c r="B15" s="114"/>
      <c r="C15" s="133"/>
      <c r="D15" s="114"/>
      <c r="E15" s="133"/>
      <c r="F15" s="114"/>
      <c r="G15" s="133"/>
      <c r="H15" s="114"/>
      <c r="I15" s="133"/>
      <c r="J15" s="116"/>
      <c r="K15" s="133"/>
      <c r="L15" s="116"/>
      <c r="M15" s="133"/>
      <c r="N15" s="116"/>
      <c r="O15" s="135"/>
      <c r="P15" s="166"/>
      <c r="Q15" s="179"/>
      <c r="R15" s="166"/>
      <c r="S15" s="179"/>
      <c r="T15" s="167"/>
    </row>
    <row r="16" spans="1:20" s="57" customFormat="1" ht="14.25" customHeight="1">
      <c r="A16" s="136" t="s">
        <v>342</v>
      </c>
      <c r="B16" s="197" t="s">
        <v>356</v>
      </c>
      <c r="C16" s="494">
        <v>0</v>
      </c>
      <c r="D16" s="517"/>
      <c r="E16" s="494">
        <v>0</v>
      </c>
      <c r="F16" s="517"/>
      <c r="G16" s="494">
        <v>0</v>
      </c>
      <c r="H16" s="517"/>
      <c r="I16" s="494">
        <v>0</v>
      </c>
      <c r="J16" s="197" t="s">
        <v>356</v>
      </c>
      <c r="K16" s="494">
        <v>0</v>
      </c>
      <c r="L16" s="517"/>
      <c r="M16" s="494">
        <v>0</v>
      </c>
      <c r="N16" s="517"/>
      <c r="O16" s="494">
        <v>0</v>
      </c>
      <c r="P16" s="517"/>
      <c r="Q16" s="517">
        <f>ROUND(SUM(C16:O16),1)</f>
        <v>0</v>
      </c>
      <c r="R16" s="517"/>
      <c r="S16" s="518">
        <v>0</v>
      </c>
      <c r="T16" s="142"/>
    </row>
    <row r="17" spans="1:20" s="57" customFormat="1" ht="13.5" customHeight="1">
      <c r="A17" s="136" t="s">
        <v>343</v>
      </c>
      <c r="B17" s="137" t="s">
        <v>308</v>
      </c>
      <c r="C17" s="470">
        <v>0</v>
      </c>
      <c r="D17" s="138" t="s">
        <v>22</v>
      </c>
      <c r="E17" s="470">
        <v>0</v>
      </c>
      <c r="F17" s="138" t="s">
        <v>22</v>
      </c>
      <c r="G17" s="470">
        <v>0</v>
      </c>
      <c r="H17" s="138" t="s">
        <v>22</v>
      </c>
      <c r="I17" s="470">
        <v>0</v>
      </c>
      <c r="J17" s="139" t="s">
        <v>22</v>
      </c>
      <c r="K17" s="470">
        <v>0</v>
      </c>
      <c r="L17" s="139"/>
      <c r="M17" s="470">
        <v>0</v>
      </c>
      <c r="N17" s="139"/>
      <c r="O17" s="470">
        <v>0</v>
      </c>
      <c r="P17" s="139"/>
      <c r="Q17" s="141">
        <f>ROUND(SUM(C17:O17),1)</f>
        <v>0</v>
      </c>
      <c r="R17" s="139"/>
      <c r="S17" s="152">
        <v>0</v>
      </c>
      <c r="T17" s="145"/>
    </row>
    <row r="18" spans="1:20" s="57" customFormat="1" ht="13.5" customHeight="1">
      <c r="A18" s="114" t="s">
        <v>344</v>
      </c>
      <c r="B18" s="114" t="s">
        <v>308</v>
      </c>
      <c r="C18" s="470">
        <v>0</v>
      </c>
      <c r="D18" s="144"/>
      <c r="E18" s="470">
        <v>0</v>
      </c>
      <c r="F18" s="144"/>
      <c r="G18" s="470">
        <v>0</v>
      </c>
      <c r="H18" s="144"/>
      <c r="I18" s="470">
        <v>0</v>
      </c>
      <c r="J18" s="139" t="s">
        <v>22</v>
      </c>
      <c r="K18" s="470">
        <v>0</v>
      </c>
      <c r="L18" s="139"/>
      <c r="M18" s="470">
        <v>0</v>
      </c>
      <c r="N18" s="139"/>
      <c r="O18" s="470">
        <v>0</v>
      </c>
      <c r="P18" s="139"/>
      <c r="Q18" s="141">
        <f t="shared" ref="Q18:Q20" si="0">ROUND(SUM(C18:O18),1)</f>
        <v>0</v>
      </c>
      <c r="R18" s="139"/>
      <c r="S18" s="152">
        <v>0</v>
      </c>
      <c r="T18" s="147"/>
    </row>
    <row r="19" spans="1:20" s="57" customFormat="1" ht="13.5" customHeight="1">
      <c r="A19" s="114" t="s">
        <v>304</v>
      </c>
      <c r="B19" s="114" t="s">
        <v>308</v>
      </c>
      <c r="C19" s="470">
        <v>0</v>
      </c>
      <c r="D19" s="144"/>
      <c r="E19" s="470">
        <v>0</v>
      </c>
      <c r="F19" s="144"/>
      <c r="G19" s="470">
        <v>847</v>
      </c>
      <c r="H19" s="144"/>
      <c r="I19" s="470">
        <v>15442</v>
      </c>
      <c r="J19" s="139" t="s">
        <v>22</v>
      </c>
      <c r="K19" s="470">
        <v>105414</v>
      </c>
      <c r="L19" s="139"/>
      <c r="M19" s="470">
        <v>69117</v>
      </c>
      <c r="N19" s="139"/>
      <c r="O19" s="470">
        <v>0</v>
      </c>
      <c r="P19" s="139"/>
      <c r="Q19" s="141">
        <f t="shared" si="0"/>
        <v>190820</v>
      </c>
      <c r="R19" s="139"/>
      <c r="S19" s="141">
        <v>175607</v>
      </c>
      <c r="T19" s="148"/>
    </row>
    <row r="20" spans="1:20" s="57" customFormat="1" ht="13.5" customHeight="1">
      <c r="A20" s="136" t="s">
        <v>305</v>
      </c>
      <c r="B20" s="114" t="s">
        <v>308</v>
      </c>
      <c r="C20" s="470">
        <v>3306414</v>
      </c>
      <c r="D20" s="144"/>
      <c r="E20" s="470">
        <v>174757</v>
      </c>
      <c r="F20" s="144"/>
      <c r="G20" s="470">
        <v>41254275</v>
      </c>
      <c r="H20" s="144"/>
      <c r="I20" s="470">
        <v>1934201</v>
      </c>
      <c r="J20" s="139" t="s">
        <v>22</v>
      </c>
      <c r="K20" s="470">
        <v>2125996</v>
      </c>
      <c r="L20" s="139"/>
      <c r="M20" s="470">
        <v>301713</v>
      </c>
      <c r="N20" s="139"/>
      <c r="O20" s="470">
        <v>7251</v>
      </c>
      <c r="P20" s="139"/>
      <c r="Q20" s="141">
        <f t="shared" si="0"/>
        <v>49104607</v>
      </c>
      <c r="R20" s="139"/>
      <c r="S20" s="141">
        <v>46531760</v>
      </c>
      <c r="T20" s="147"/>
    </row>
    <row r="21" spans="1:20" s="57" customFormat="1" ht="15.75" customHeight="1">
      <c r="A21" s="112" t="s">
        <v>306</v>
      </c>
      <c r="B21" s="113" t="s">
        <v>308</v>
      </c>
      <c r="C21" s="469">
        <f>ROUND(SUM(C16:C20),1)</f>
        <v>3306414</v>
      </c>
      <c r="D21" s="457"/>
      <c r="E21" s="469">
        <f>ROUND(SUM(E16:E20),1)</f>
        <v>174757</v>
      </c>
      <c r="F21" s="457"/>
      <c r="G21" s="469">
        <f>ROUND(SUM(G16:G20),1)</f>
        <v>41255122</v>
      </c>
      <c r="H21" s="457"/>
      <c r="I21" s="469">
        <f>ROUND(SUM(I16:I20),1)</f>
        <v>1949643</v>
      </c>
      <c r="J21" s="458" t="s">
        <v>22</v>
      </c>
      <c r="K21" s="469">
        <f>ROUND(SUM(K16:K20),1)</f>
        <v>2231410</v>
      </c>
      <c r="L21" s="458"/>
      <c r="M21" s="469">
        <f>ROUND(SUM(M16:M20),1)</f>
        <v>370830</v>
      </c>
      <c r="N21" s="458"/>
      <c r="O21" s="469">
        <f>ROUND(SUM(O16:O20),1)</f>
        <v>7251</v>
      </c>
      <c r="P21" s="458"/>
      <c r="Q21" s="469">
        <f>ROUND(SUM(Q16:Q20),1)</f>
        <v>49295427</v>
      </c>
      <c r="R21" s="139"/>
      <c r="S21" s="469">
        <f>ROUND(SUM(S16:S20),1)</f>
        <v>46707367</v>
      </c>
      <c r="T21" s="459"/>
    </row>
    <row r="22" spans="1:20" s="57" customFormat="1" ht="13" customHeight="1">
      <c r="A22" s="114"/>
      <c r="B22" s="114" t="s">
        <v>22</v>
      </c>
      <c r="C22" s="82"/>
      <c r="D22" s="144"/>
      <c r="E22" s="82"/>
      <c r="F22" s="144"/>
      <c r="G22" s="82"/>
      <c r="H22" s="144"/>
      <c r="I22" s="82"/>
      <c r="J22" s="139"/>
      <c r="K22" s="82"/>
      <c r="L22" s="139"/>
      <c r="M22" s="82"/>
      <c r="N22" s="139"/>
      <c r="O22" s="82"/>
      <c r="P22" s="139"/>
      <c r="Q22" s="151"/>
      <c r="R22" s="139"/>
      <c r="S22" s="151"/>
      <c r="T22" s="143"/>
    </row>
    <row r="23" spans="1:20" s="57" customFormat="1" ht="16" customHeight="1">
      <c r="A23" s="113" t="s">
        <v>307</v>
      </c>
      <c r="B23" s="114" t="s">
        <v>22</v>
      </c>
      <c r="C23" s="470"/>
      <c r="D23" s="144"/>
      <c r="E23" s="470"/>
      <c r="F23" s="144"/>
      <c r="G23" s="470"/>
      <c r="H23" s="144"/>
      <c r="I23" s="470"/>
      <c r="J23" s="139"/>
      <c r="K23" s="470"/>
      <c r="L23" s="139"/>
      <c r="M23" s="470"/>
      <c r="N23" s="139"/>
      <c r="O23" s="470"/>
      <c r="P23" s="139"/>
      <c r="Q23" s="152"/>
      <c r="R23" s="139"/>
      <c r="S23" s="152"/>
      <c r="T23" s="143"/>
    </row>
    <row r="24" spans="1:20" s="57" customFormat="1" ht="13" customHeight="1">
      <c r="A24" s="114" t="s">
        <v>929</v>
      </c>
      <c r="B24" s="114" t="s">
        <v>22</v>
      </c>
      <c r="C24" s="470"/>
      <c r="D24" s="144"/>
      <c r="E24" s="470"/>
      <c r="F24" s="144"/>
      <c r="G24" s="470"/>
      <c r="H24" s="144"/>
      <c r="I24" s="470"/>
      <c r="J24" s="139" t="s">
        <v>308</v>
      </c>
      <c r="K24" s="470"/>
      <c r="L24" s="139"/>
      <c r="M24" s="470"/>
      <c r="N24" s="139"/>
      <c r="O24" s="470"/>
      <c r="P24" s="139"/>
      <c r="Q24" s="141"/>
      <c r="R24" s="139"/>
      <c r="S24" s="141"/>
      <c r="T24" s="143"/>
    </row>
    <row r="25" spans="1:20" s="57" customFormat="1" ht="15" customHeight="1">
      <c r="A25" s="12" t="s">
        <v>8</v>
      </c>
      <c r="B25" s="114" t="s">
        <v>308</v>
      </c>
      <c r="C25" s="470">
        <v>2672383</v>
      </c>
      <c r="D25" s="144"/>
      <c r="E25" s="470">
        <v>0</v>
      </c>
      <c r="F25" s="144"/>
      <c r="G25" s="470">
        <v>0</v>
      </c>
      <c r="H25" s="144"/>
      <c r="I25" s="470">
        <v>4974</v>
      </c>
      <c r="J25" s="139" t="s">
        <v>22</v>
      </c>
      <c r="K25" s="470">
        <v>981192</v>
      </c>
      <c r="L25" s="139"/>
      <c r="M25" s="470">
        <v>0</v>
      </c>
      <c r="N25" s="139"/>
      <c r="O25" s="470">
        <v>0</v>
      </c>
      <c r="P25" s="139"/>
      <c r="Q25" s="141">
        <f>ROUND(SUM(C25:O25),1)</f>
        <v>3658549</v>
      </c>
      <c r="R25" s="139"/>
      <c r="S25" s="152">
        <v>3199840</v>
      </c>
      <c r="T25" s="140"/>
    </row>
    <row r="26" spans="1:20" s="57" customFormat="1" ht="15" customHeight="1">
      <c r="A26" s="12" t="s">
        <v>45</v>
      </c>
      <c r="B26" s="114" t="s">
        <v>22</v>
      </c>
      <c r="C26" s="470">
        <v>0</v>
      </c>
      <c r="D26" s="144"/>
      <c r="E26" s="470">
        <v>0</v>
      </c>
      <c r="F26" s="144"/>
      <c r="G26" s="470">
        <v>0</v>
      </c>
      <c r="H26" s="144"/>
      <c r="I26" s="470">
        <v>2955</v>
      </c>
      <c r="J26" s="139" t="s">
        <v>22</v>
      </c>
      <c r="K26" s="470">
        <v>0</v>
      </c>
      <c r="L26" s="139"/>
      <c r="M26" s="470">
        <v>0</v>
      </c>
      <c r="N26" s="139"/>
      <c r="O26" s="470">
        <v>0</v>
      </c>
      <c r="P26" s="139"/>
      <c r="Q26" s="141">
        <f t="shared" ref="Q26:Q34" si="1">ROUND(SUM(C26:O26),1)</f>
        <v>2955</v>
      </c>
      <c r="R26" s="139"/>
      <c r="S26" s="152">
        <v>1303</v>
      </c>
      <c r="T26" s="140"/>
    </row>
    <row r="27" spans="1:20" s="57" customFormat="1" ht="15" customHeight="1">
      <c r="A27" s="12" t="s">
        <v>40</v>
      </c>
      <c r="B27" s="114" t="s">
        <v>22</v>
      </c>
      <c r="C27" s="470">
        <v>0</v>
      </c>
      <c r="D27" s="144"/>
      <c r="E27" s="470">
        <v>0</v>
      </c>
      <c r="F27" s="144"/>
      <c r="G27" s="470">
        <v>54940</v>
      </c>
      <c r="H27" s="144"/>
      <c r="I27" s="470">
        <v>218</v>
      </c>
      <c r="J27" s="139" t="s">
        <v>22</v>
      </c>
      <c r="K27" s="470">
        <v>0</v>
      </c>
      <c r="L27" s="139"/>
      <c r="M27" s="470">
        <v>0</v>
      </c>
      <c r="N27" s="139"/>
      <c r="O27" s="470">
        <v>0</v>
      </c>
      <c r="P27" s="139"/>
      <c r="Q27" s="141">
        <f t="shared" si="1"/>
        <v>55158</v>
      </c>
      <c r="R27" s="139"/>
      <c r="S27" s="152">
        <v>57604</v>
      </c>
      <c r="T27" s="140"/>
    </row>
    <row r="28" spans="1:20" s="57" customFormat="1" ht="15" customHeight="1">
      <c r="A28" s="12" t="s">
        <v>43</v>
      </c>
      <c r="B28" s="114"/>
      <c r="C28" s="470"/>
      <c r="D28" s="144"/>
      <c r="E28" s="470"/>
      <c r="F28" s="144"/>
      <c r="G28" s="470"/>
      <c r="H28" s="144"/>
      <c r="I28" s="470"/>
      <c r="J28" s="139"/>
      <c r="K28" s="470"/>
      <c r="L28" s="139"/>
      <c r="M28" s="470"/>
      <c r="N28" s="139"/>
      <c r="O28" s="470"/>
      <c r="P28" s="139"/>
      <c r="Q28" s="141" t="s">
        <v>22</v>
      </c>
      <c r="R28" s="139"/>
      <c r="S28" s="141" t="s">
        <v>22</v>
      </c>
      <c r="T28" s="140"/>
    </row>
    <row r="29" spans="1:20" s="57" customFormat="1" ht="15" customHeight="1">
      <c r="A29" s="19" t="s">
        <v>1014</v>
      </c>
      <c r="B29" s="114" t="s">
        <v>22</v>
      </c>
      <c r="C29" s="470">
        <v>0</v>
      </c>
      <c r="D29" s="144"/>
      <c r="E29" s="470">
        <v>0</v>
      </c>
      <c r="F29" s="144"/>
      <c r="G29" s="470">
        <v>31350134</v>
      </c>
      <c r="H29" s="144"/>
      <c r="I29" s="470">
        <v>0</v>
      </c>
      <c r="J29" s="139" t="s">
        <v>22</v>
      </c>
      <c r="K29" s="470">
        <v>0</v>
      </c>
      <c r="L29" s="139"/>
      <c r="M29" s="470">
        <v>0</v>
      </c>
      <c r="N29" s="139"/>
      <c r="O29" s="470">
        <v>0</v>
      </c>
      <c r="P29" s="139"/>
      <c r="Q29" s="141">
        <f t="shared" si="1"/>
        <v>31350134</v>
      </c>
      <c r="R29" s="139"/>
      <c r="S29" s="152">
        <v>29623534</v>
      </c>
      <c r="T29" s="140"/>
    </row>
    <row r="30" spans="1:20" s="57" customFormat="1" ht="15" customHeight="1">
      <c r="A30" s="12" t="s">
        <v>345</v>
      </c>
      <c r="B30" s="114" t="s">
        <v>22</v>
      </c>
      <c r="C30" s="470">
        <v>7010</v>
      </c>
      <c r="D30" s="144"/>
      <c r="E30" s="470">
        <v>0</v>
      </c>
      <c r="F30" s="144"/>
      <c r="G30" s="470">
        <v>2648738</v>
      </c>
      <c r="H30" s="144"/>
      <c r="I30" s="470">
        <v>18925</v>
      </c>
      <c r="J30" s="139" t="s">
        <v>22</v>
      </c>
      <c r="K30" s="470">
        <v>788417</v>
      </c>
      <c r="L30" s="139"/>
      <c r="M30" s="470">
        <v>0</v>
      </c>
      <c r="N30" s="139"/>
      <c r="O30" s="470">
        <v>0</v>
      </c>
      <c r="P30" s="139"/>
      <c r="Q30" s="141">
        <f t="shared" si="1"/>
        <v>3463090</v>
      </c>
      <c r="R30" s="139"/>
      <c r="S30" s="152">
        <v>1667317</v>
      </c>
      <c r="T30" s="140"/>
    </row>
    <row r="31" spans="1:20" s="57" customFormat="1" ht="15" customHeight="1">
      <c r="A31" s="12" t="s">
        <v>42</v>
      </c>
      <c r="B31" s="114" t="s">
        <v>22</v>
      </c>
      <c r="C31" s="470">
        <v>0</v>
      </c>
      <c r="D31" s="144"/>
      <c r="E31" s="470">
        <v>0</v>
      </c>
      <c r="F31" s="144"/>
      <c r="G31" s="470">
        <v>66257</v>
      </c>
      <c r="H31" s="144"/>
      <c r="I31" s="470">
        <v>1777745</v>
      </c>
      <c r="J31" s="139" t="s">
        <v>22</v>
      </c>
      <c r="K31" s="470">
        <v>0</v>
      </c>
      <c r="L31" s="139"/>
      <c r="M31" s="470">
        <v>0</v>
      </c>
      <c r="N31" s="139"/>
      <c r="O31" s="470">
        <v>0</v>
      </c>
      <c r="P31" s="139"/>
      <c r="Q31" s="141">
        <f t="shared" si="1"/>
        <v>1844002</v>
      </c>
      <c r="R31" s="139"/>
      <c r="S31" s="152">
        <v>2358294</v>
      </c>
      <c r="T31" s="140"/>
    </row>
    <row r="32" spans="1:20" s="57" customFormat="1" ht="15" customHeight="1">
      <c r="A32" s="12" t="s">
        <v>41</v>
      </c>
      <c r="B32" s="114" t="s">
        <v>22</v>
      </c>
      <c r="C32" s="470">
        <v>453</v>
      </c>
      <c r="D32" s="144"/>
      <c r="E32" s="470">
        <v>144194</v>
      </c>
      <c r="F32" s="144"/>
      <c r="G32" s="470">
        <v>4187510</v>
      </c>
      <c r="H32" s="144"/>
      <c r="I32" s="470">
        <v>23979</v>
      </c>
      <c r="J32" s="139" t="s">
        <v>22</v>
      </c>
      <c r="K32" s="470">
        <v>373675</v>
      </c>
      <c r="L32" s="139"/>
      <c r="M32" s="470">
        <v>4668</v>
      </c>
      <c r="N32" s="139"/>
      <c r="O32" s="470">
        <v>7348</v>
      </c>
      <c r="P32" s="139"/>
      <c r="Q32" s="141">
        <f t="shared" si="1"/>
        <v>4741827</v>
      </c>
      <c r="R32" s="139"/>
      <c r="S32" s="152">
        <v>4653090</v>
      </c>
      <c r="T32" s="140"/>
    </row>
    <row r="33" spans="1:20" s="57" customFormat="1" ht="15" customHeight="1">
      <c r="A33" s="12" t="s">
        <v>46</v>
      </c>
      <c r="B33" s="114" t="s">
        <v>22</v>
      </c>
      <c r="C33" s="470">
        <v>0</v>
      </c>
      <c r="D33" s="144"/>
      <c r="E33" s="470">
        <v>0</v>
      </c>
      <c r="F33" s="144"/>
      <c r="G33" s="470">
        <v>0</v>
      </c>
      <c r="H33" s="144"/>
      <c r="I33" s="470">
        <v>7716</v>
      </c>
      <c r="J33" s="139" t="s">
        <v>22</v>
      </c>
      <c r="K33" s="470">
        <v>0</v>
      </c>
      <c r="L33" s="139"/>
      <c r="M33" s="470">
        <v>0</v>
      </c>
      <c r="N33" s="139"/>
      <c r="O33" s="470">
        <v>0</v>
      </c>
      <c r="P33" s="139"/>
      <c r="Q33" s="141">
        <f t="shared" si="1"/>
        <v>7716</v>
      </c>
      <c r="R33" s="139"/>
      <c r="S33" s="152">
        <v>6079</v>
      </c>
      <c r="T33" s="140"/>
    </row>
    <row r="34" spans="1:20" s="57" customFormat="1" ht="15" customHeight="1">
      <c r="A34" s="12" t="s">
        <v>9</v>
      </c>
      <c r="B34" s="114" t="s">
        <v>22</v>
      </c>
      <c r="C34" s="470">
        <v>0</v>
      </c>
      <c r="D34" s="144"/>
      <c r="E34" s="470">
        <v>0</v>
      </c>
      <c r="F34" s="144"/>
      <c r="G34" s="470">
        <v>0</v>
      </c>
      <c r="H34" s="144"/>
      <c r="I34" s="470">
        <v>39315</v>
      </c>
      <c r="J34" s="139" t="s">
        <v>22</v>
      </c>
      <c r="K34" s="470">
        <v>0</v>
      </c>
      <c r="L34" s="139"/>
      <c r="M34" s="470">
        <v>0</v>
      </c>
      <c r="N34" s="139"/>
      <c r="O34" s="470">
        <v>0</v>
      </c>
      <c r="P34" s="139"/>
      <c r="Q34" s="141">
        <f t="shared" si="1"/>
        <v>39315</v>
      </c>
      <c r="R34" s="139"/>
      <c r="S34" s="152">
        <v>62153</v>
      </c>
      <c r="T34" s="140"/>
    </row>
    <row r="35" spans="1:20" s="57" customFormat="1" ht="15.75" customHeight="1">
      <c r="A35" s="112" t="s">
        <v>312</v>
      </c>
      <c r="B35" s="114" t="s">
        <v>22</v>
      </c>
      <c r="C35" s="468">
        <f>ROUND(SUM(C25:C34),1)</f>
        <v>2679846</v>
      </c>
      <c r="D35" s="457"/>
      <c r="E35" s="468">
        <f>ROUND(SUM(E25:E34),1)</f>
        <v>144194</v>
      </c>
      <c r="F35" s="457"/>
      <c r="G35" s="468">
        <f>ROUND(SUM(G25:G34),1)</f>
        <v>38307579</v>
      </c>
      <c r="H35" s="457"/>
      <c r="I35" s="468">
        <f>ROUND(SUM(I25:I34),1)</f>
        <v>1875827</v>
      </c>
      <c r="J35" s="139" t="s">
        <v>22</v>
      </c>
      <c r="K35" s="468">
        <f>ROUND(SUM(K25:K34),1)</f>
        <v>2143284</v>
      </c>
      <c r="L35" s="458"/>
      <c r="M35" s="468">
        <f>ROUND(SUM(M25:M34),1)</f>
        <v>4668</v>
      </c>
      <c r="N35" s="458"/>
      <c r="O35" s="468">
        <f>ROUND(SUM(O25:O34),1)</f>
        <v>7348</v>
      </c>
      <c r="P35" s="458"/>
      <c r="Q35" s="468">
        <f>ROUND(SUM(Q25:Q34),1)</f>
        <v>45162746</v>
      </c>
      <c r="R35" s="139"/>
      <c r="S35" s="468">
        <f>ROUND(SUM(S25:S34),1)</f>
        <v>41629214</v>
      </c>
      <c r="T35" s="140"/>
    </row>
    <row r="36" spans="1:20" s="57" customFormat="1" ht="15" customHeight="1">
      <c r="A36" s="114" t="s">
        <v>109</v>
      </c>
      <c r="B36" s="114" t="s">
        <v>22</v>
      </c>
      <c r="C36" s="470"/>
      <c r="D36" s="144"/>
      <c r="E36" s="470"/>
      <c r="F36" s="144"/>
      <c r="G36" s="470"/>
      <c r="H36" s="144"/>
      <c r="I36" s="470"/>
      <c r="J36" s="139"/>
      <c r="K36" s="470"/>
      <c r="L36" s="139"/>
      <c r="M36" s="470"/>
      <c r="N36" s="139"/>
      <c r="O36" s="470"/>
      <c r="P36" s="139"/>
      <c r="Q36" s="152"/>
      <c r="R36" s="139"/>
      <c r="S36" s="152"/>
      <c r="T36" s="143"/>
    </row>
    <row r="37" spans="1:20" s="57" customFormat="1" ht="15" customHeight="1">
      <c r="A37" s="136" t="s">
        <v>538</v>
      </c>
      <c r="B37" s="114" t="s">
        <v>22</v>
      </c>
      <c r="C37" s="470">
        <v>101941</v>
      </c>
      <c r="D37" s="144"/>
      <c r="E37" s="470">
        <v>15053</v>
      </c>
      <c r="F37" s="144"/>
      <c r="G37" s="470">
        <v>202242</v>
      </c>
      <c r="H37" s="144"/>
      <c r="I37" s="470">
        <v>121357</v>
      </c>
      <c r="J37" s="139" t="s">
        <v>22</v>
      </c>
      <c r="K37" s="470">
        <v>21636</v>
      </c>
      <c r="L37" s="139"/>
      <c r="M37" s="470">
        <v>155171</v>
      </c>
      <c r="N37" s="139"/>
      <c r="O37" s="470">
        <v>0</v>
      </c>
      <c r="P37" s="139"/>
      <c r="Q37" s="141">
        <f>ROUND(SUM(C37:O37),1)</f>
        <v>617400</v>
      </c>
      <c r="R37" s="139"/>
      <c r="S37" s="141">
        <v>613255</v>
      </c>
      <c r="T37" s="140"/>
    </row>
    <row r="38" spans="1:20" s="57" customFormat="1" ht="15" customHeight="1">
      <c r="A38" s="136" t="s">
        <v>540</v>
      </c>
      <c r="B38" s="114" t="s">
        <v>22</v>
      </c>
      <c r="C38" s="470">
        <v>472660</v>
      </c>
      <c r="D38" s="144"/>
      <c r="E38" s="470">
        <v>7522</v>
      </c>
      <c r="F38" s="144"/>
      <c r="G38" s="470">
        <v>643769</v>
      </c>
      <c r="H38" s="144"/>
      <c r="I38" s="470">
        <v>156249</v>
      </c>
      <c r="J38" s="139" t="s">
        <v>22</v>
      </c>
      <c r="K38" s="470">
        <v>45204</v>
      </c>
      <c r="L38" s="139"/>
      <c r="M38" s="470">
        <v>46916</v>
      </c>
      <c r="N38" s="139"/>
      <c r="O38" s="470">
        <v>0</v>
      </c>
      <c r="P38" s="139"/>
      <c r="Q38" s="141">
        <f t="shared" ref="Q38:Q39" si="2">ROUND(SUM(C38:O38),1)</f>
        <v>1372320</v>
      </c>
      <c r="R38" s="139"/>
      <c r="S38" s="141">
        <v>1370123</v>
      </c>
      <c r="T38" s="140"/>
    </row>
    <row r="39" spans="1:20" s="57" customFormat="1" ht="15" customHeight="1">
      <c r="A39" s="136" t="s">
        <v>315</v>
      </c>
      <c r="B39" s="114" t="s">
        <v>22</v>
      </c>
      <c r="C39" s="470">
        <v>47658</v>
      </c>
      <c r="D39" s="144"/>
      <c r="E39" s="470">
        <v>6348</v>
      </c>
      <c r="F39" s="144"/>
      <c r="G39" s="470">
        <v>94559</v>
      </c>
      <c r="H39" s="144"/>
      <c r="I39" s="470">
        <v>39380</v>
      </c>
      <c r="J39" s="139" t="s">
        <v>22</v>
      </c>
      <c r="K39" s="470">
        <v>12674</v>
      </c>
      <c r="L39" s="139"/>
      <c r="M39" s="470">
        <v>86106</v>
      </c>
      <c r="N39" s="139"/>
      <c r="O39" s="470">
        <v>0</v>
      </c>
      <c r="P39" s="139"/>
      <c r="Q39" s="141">
        <f t="shared" si="2"/>
        <v>286725</v>
      </c>
      <c r="R39" s="139"/>
      <c r="S39" s="141">
        <v>303875</v>
      </c>
      <c r="T39" s="140"/>
    </row>
    <row r="40" spans="1:20" ht="15.75" customHeight="1">
      <c r="A40" s="112" t="s">
        <v>346</v>
      </c>
      <c r="B40" s="113" t="s">
        <v>22</v>
      </c>
      <c r="C40" s="468">
        <f>ROUND(SUM(C35:C39),1)</f>
        <v>3302105</v>
      </c>
      <c r="D40" s="457"/>
      <c r="E40" s="468">
        <f>ROUND(SUM(E35:E39),1)</f>
        <v>173117</v>
      </c>
      <c r="F40" s="457"/>
      <c r="G40" s="468">
        <f>ROUND(SUM(G35:G39),1)</f>
        <v>39248149</v>
      </c>
      <c r="H40" s="457"/>
      <c r="I40" s="468">
        <f>ROUND(SUM(I35:I39),1)</f>
        <v>2192813</v>
      </c>
      <c r="J40" s="458" t="s">
        <v>22</v>
      </c>
      <c r="K40" s="468">
        <f>ROUND(SUM(K35:K39),1)</f>
        <v>2222798</v>
      </c>
      <c r="L40" s="458"/>
      <c r="M40" s="468">
        <f>ROUND(SUM(M35:M39),1)</f>
        <v>292861</v>
      </c>
      <c r="N40" s="458"/>
      <c r="O40" s="468">
        <f>ROUND(SUM(O35:O39),1)</f>
        <v>7348</v>
      </c>
      <c r="P40" s="160"/>
      <c r="Q40" s="468">
        <f>ROUND(SUM(Q35:Q39),1)</f>
        <v>47439191</v>
      </c>
      <c r="R40" s="157"/>
      <c r="S40" s="468">
        <f>ROUND(SUM(S35:S39),1)</f>
        <v>43916467</v>
      </c>
      <c r="T40" s="98"/>
    </row>
    <row r="41" spans="1:20" ht="14" customHeight="1">
      <c r="A41" s="113"/>
      <c r="B41" s="114" t="s">
        <v>22</v>
      </c>
      <c r="C41" s="82"/>
      <c r="D41" s="144"/>
      <c r="E41" s="82"/>
      <c r="F41" s="144"/>
      <c r="G41" s="82"/>
      <c r="H41" s="144"/>
      <c r="I41" s="82"/>
      <c r="J41" s="139"/>
      <c r="K41" s="82"/>
      <c r="L41" s="139"/>
      <c r="M41" s="82"/>
      <c r="N41" s="139"/>
      <c r="O41" s="82"/>
      <c r="P41" s="157"/>
      <c r="Q41" s="36"/>
      <c r="R41" s="157"/>
      <c r="S41" s="36"/>
      <c r="T41" s="158"/>
    </row>
    <row r="42" spans="1:20" ht="14" customHeight="1">
      <c r="A42" s="113" t="s">
        <v>1283</v>
      </c>
      <c r="B42" s="114" t="s">
        <v>22</v>
      </c>
      <c r="C42" s="470"/>
      <c r="D42" s="144"/>
      <c r="E42" s="470"/>
      <c r="F42" s="144"/>
      <c r="G42" s="470"/>
      <c r="H42" s="144"/>
      <c r="I42" s="470"/>
      <c r="J42" s="139"/>
      <c r="K42" s="470"/>
      <c r="L42" s="139"/>
      <c r="M42" s="470"/>
      <c r="N42" s="139"/>
      <c r="O42" s="470"/>
      <c r="P42" s="157"/>
      <c r="Q42" s="25"/>
      <c r="R42" s="157"/>
      <c r="S42" s="25"/>
      <c r="T42" s="158"/>
    </row>
    <row r="43" spans="1:20" ht="16" customHeight="1">
      <c r="A43" s="112" t="s">
        <v>347</v>
      </c>
      <c r="B43" s="113" t="s">
        <v>308</v>
      </c>
      <c r="C43" s="41">
        <f>ROUND(SUM(C21-C40),1)</f>
        <v>4309</v>
      </c>
      <c r="D43" s="457"/>
      <c r="E43" s="41">
        <f>ROUND(SUM(E21-E40),1)</f>
        <v>1640</v>
      </c>
      <c r="F43" s="457"/>
      <c r="G43" s="41">
        <f>ROUND(SUM(G21-G40),1)</f>
        <v>2006973</v>
      </c>
      <c r="H43" s="457"/>
      <c r="I43" s="41">
        <f>ROUND(SUM(I21-I40),1)</f>
        <v>-243170</v>
      </c>
      <c r="J43" s="458" t="s">
        <v>22</v>
      </c>
      <c r="K43" s="41">
        <f>ROUND(SUM(K21-K40),1)</f>
        <v>8612</v>
      </c>
      <c r="L43" s="458"/>
      <c r="M43" s="41">
        <f>ROUND(SUM(M21-M40),1)</f>
        <v>77969</v>
      </c>
      <c r="N43" s="458"/>
      <c r="O43" s="41">
        <f>ROUND(SUM(O21-O40),1)</f>
        <v>-97</v>
      </c>
      <c r="P43" s="160"/>
      <c r="Q43" s="41">
        <f>ROUND(SUM(Q21-Q40),1)</f>
        <v>1856236</v>
      </c>
      <c r="R43" s="157"/>
      <c r="S43" s="41">
        <f>ROUND(SUM(S21-S40),1)</f>
        <v>2790900</v>
      </c>
      <c r="T43" s="98"/>
    </row>
    <row r="44" spans="1:20" ht="13" customHeight="1">
      <c r="A44" s="114"/>
      <c r="B44" s="114" t="s">
        <v>22</v>
      </c>
      <c r="C44" s="82"/>
      <c r="D44" s="144"/>
      <c r="E44" s="82"/>
      <c r="F44" s="144"/>
      <c r="G44" s="82"/>
      <c r="H44" s="144"/>
      <c r="I44" s="82"/>
      <c r="J44" s="139"/>
      <c r="K44" s="82"/>
      <c r="L44" s="139"/>
      <c r="M44" s="82"/>
      <c r="N44" s="139"/>
      <c r="O44" s="82"/>
      <c r="P44" s="157"/>
      <c r="Q44" s="36"/>
      <c r="R44" s="157"/>
      <c r="S44" s="36"/>
      <c r="T44" s="158"/>
    </row>
    <row r="45" spans="1:20" ht="16" customHeight="1">
      <c r="A45" s="113" t="s">
        <v>17</v>
      </c>
      <c r="B45" s="114" t="s">
        <v>22</v>
      </c>
      <c r="C45" s="470"/>
      <c r="D45" s="144"/>
      <c r="E45" s="470"/>
      <c r="F45" s="144"/>
      <c r="G45" s="470"/>
      <c r="H45" s="144"/>
      <c r="I45" s="470"/>
      <c r="J45" s="139"/>
      <c r="K45" s="470"/>
      <c r="L45" s="139"/>
      <c r="M45" s="470"/>
      <c r="N45" s="139"/>
      <c r="O45" s="470"/>
      <c r="P45" s="157"/>
      <c r="Q45" s="25"/>
      <c r="R45" s="157"/>
      <c r="S45" s="25"/>
      <c r="T45" s="158"/>
    </row>
    <row r="46" spans="1:20" s="57" customFormat="1" ht="14" customHeight="1">
      <c r="A46" s="136" t="s">
        <v>1015</v>
      </c>
      <c r="B46" s="114" t="s">
        <v>22</v>
      </c>
      <c r="C46" s="470">
        <v>0</v>
      </c>
      <c r="D46" s="144"/>
      <c r="E46" s="470">
        <v>0</v>
      </c>
      <c r="F46" s="144"/>
      <c r="G46" s="470">
        <v>0</v>
      </c>
      <c r="H46" s="144"/>
      <c r="I46" s="470">
        <v>39460</v>
      </c>
      <c r="J46" s="139" t="s">
        <v>22</v>
      </c>
      <c r="K46" s="470">
        <v>0</v>
      </c>
      <c r="L46" s="139"/>
      <c r="M46" s="470">
        <v>0</v>
      </c>
      <c r="N46" s="139"/>
      <c r="O46" s="470">
        <v>0</v>
      </c>
      <c r="P46" s="139"/>
      <c r="Q46" s="141">
        <f>ROUND(SUM(C46:O46),1)</f>
        <v>39460</v>
      </c>
      <c r="R46" s="139"/>
      <c r="S46" s="152">
        <v>0</v>
      </c>
      <c r="T46" s="140"/>
    </row>
    <row r="47" spans="1:20" s="57" customFormat="1" ht="14" customHeight="1">
      <c r="A47" s="136" t="s">
        <v>348</v>
      </c>
      <c r="B47" s="114" t="s">
        <v>22</v>
      </c>
      <c r="C47" s="470">
        <v>-11119</v>
      </c>
      <c r="D47" s="144"/>
      <c r="E47" s="470">
        <v>-691</v>
      </c>
      <c r="F47" s="144"/>
      <c r="G47" s="470">
        <v>-1977812</v>
      </c>
      <c r="H47" s="144"/>
      <c r="I47" s="470">
        <v>-11350</v>
      </c>
      <c r="J47" s="139" t="s">
        <v>22</v>
      </c>
      <c r="K47" s="470">
        <v>-3356</v>
      </c>
      <c r="L47" s="139"/>
      <c r="M47" s="470">
        <v>-20809</v>
      </c>
      <c r="N47" s="139"/>
      <c r="O47" s="470">
        <v>0</v>
      </c>
      <c r="P47" s="139"/>
      <c r="Q47" s="141">
        <f>ROUND(SUM(C47:O47),1)</f>
        <v>-2025137</v>
      </c>
      <c r="R47" s="139"/>
      <c r="S47" s="141">
        <v>-2475804</v>
      </c>
      <c r="T47" s="140"/>
    </row>
    <row r="48" spans="1:20" ht="16" customHeight="1">
      <c r="A48" s="112" t="s">
        <v>349</v>
      </c>
      <c r="B48" s="113" t="s">
        <v>22</v>
      </c>
      <c r="C48" s="469">
        <f>ROUND(SUM(C46:C47),1)</f>
        <v>-11119</v>
      </c>
      <c r="D48" s="457"/>
      <c r="E48" s="469">
        <f>ROUND(SUM(E46:E47),1)</f>
        <v>-691</v>
      </c>
      <c r="F48" s="457"/>
      <c r="G48" s="469">
        <f>ROUND(SUM(G46:G47),1)</f>
        <v>-1977812</v>
      </c>
      <c r="H48" s="457"/>
      <c r="I48" s="469">
        <f>ROUND(SUM(I46:I47),1)</f>
        <v>28110</v>
      </c>
      <c r="J48" s="458" t="s">
        <v>22</v>
      </c>
      <c r="K48" s="469">
        <f>ROUND(SUM(K46:K47),1)</f>
        <v>-3356</v>
      </c>
      <c r="L48" s="458"/>
      <c r="M48" s="469">
        <f>ROUND(SUM(M46:M47),1)</f>
        <v>-20809</v>
      </c>
      <c r="N48" s="458"/>
      <c r="O48" s="469">
        <f>ROUND(SUM(O46:O47),1)</f>
        <v>0</v>
      </c>
      <c r="P48" s="160"/>
      <c r="Q48" s="469">
        <f>ROUND(SUM(Q46:Q47),1)</f>
        <v>-1985677</v>
      </c>
      <c r="R48" s="157"/>
      <c r="S48" s="469">
        <f>ROUND(SUM(S46:S47),1)</f>
        <v>-2475804</v>
      </c>
      <c r="T48" s="98"/>
    </row>
    <row r="49" spans="1:25" ht="13" customHeight="1">
      <c r="A49" s="114"/>
      <c r="B49" s="114" t="s">
        <v>22</v>
      </c>
      <c r="C49" s="82"/>
      <c r="D49" s="144"/>
      <c r="E49" s="82"/>
      <c r="F49" s="144"/>
      <c r="G49" s="82"/>
      <c r="H49" s="144"/>
      <c r="I49" s="82"/>
      <c r="J49" s="139"/>
      <c r="K49" s="82"/>
      <c r="L49" s="139"/>
      <c r="M49" s="82"/>
      <c r="N49" s="139"/>
      <c r="O49" s="82"/>
      <c r="P49" s="157"/>
      <c r="Q49" s="36"/>
      <c r="R49" s="157"/>
      <c r="S49" s="36"/>
      <c r="T49" s="158"/>
    </row>
    <row r="50" spans="1:25" ht="14" customHeight="1">
      <c r="A50" s="113" t="s">
        <v>1281</v>
      </c>
      <c r="B50" s="114"/>
      <c r="C50" s="470"/>
      <c r="D50" s="144"/>
      <c r="E50" s="470"/>
      <c r="F50" s="144"/>
      <c r="G50" s="470"/>
      <c r="H50" s="144"/>
      <c r="I50" s="470"/>
      <c r="J50" s="139"/>
      <c r="K50" s="470"/>
      <c r="L50" s="139"/>
      <c r="M50" s="470"/>
      <c r="N50" s="139"/>
      <c r="O50" s="470"/>
      <c r="P50" s="157"/>
      <c r="Q50" s="25"/>
      <c r="R50" s="157"/>
      <c r="S50" s="25"/>
      <c r="T50" s="158"/>
    </row>
    <row r="51" spans="1:25" ht="14" customHeight="1">
      <c r="A51" s="113" t="s">
        <v>1282</v>
      </c>
      <c r="B51" s="114"/>
      <c r="C51" s="470"/>
      <c r="D51" s="144"/>
      <c r="E51" s="470"/>
      <c r="F51" s="144"/>
      <c r="G51" s="470"/>
      <c r="H51" s="144"/>
      <c r="I51" s="470"/>
      <c r="J51" s="139"/>
      <c r="K51" s="470"/>
      <c r="L51" s="139"/>
      <c r="M51" s="470"/>
      <c r="N51" s="139"/>
      <c r="O51" s="470"/>
      <c r="P51" s="157"/>
      <c r="Q51" s="25"/>
      <c r="R51" s="157"/>
      <c r="S51" s="25"/>
      <c r="T51" s="158"/>
    </row>
    <row r="52" spans="1:25" ht="14" customHeight="1">
      <c r="A52" s="112" t="s">
        <v>350</v>
      </c>
      <c r="B52" s="113" t="s">
        <v>308</v>
      </c>
      <c r="C52" s="455">
        <f>ROUND(SUM(C48+C43),1)</f>
        <v>-6810</v>
      </c>
      <c r="D52" s="457"/>
      <c r="E52" s="455">
        <f>ROUND(SUM(E48+E43),1)</f>
        <v>949</v>
      </c>
      <c r="F52" s="457"/>
      <c r="G52" s="455">
        <f>ROUND(SUM(G48+G43),1)</f>
        <v>29161</v>
      </c>
      <c r="H52" s="457"/>
      <c r="I52" s="455">
        <f>ROUND(SUM(I48+I43),1)</f>
        <v>-215060</v>
      </c>
      <c r="J52" s="458" t="s">
        <v>22</v>
      </c>
      <c r="K52" s="455">
        <f>ROUND(SUM(K48+K43),1)</f>
        <v>5256</v>
      </c>
      <c r="L52" s="458"/>
      <c r="M52" s="455">
        <f>ROUND(SUM(M48+M43),1)</f>
        <v>57160</v>
      </c>
      <c r="N52" s="458"/>
      <c r="O52" s="455">
        <f>ROUND(SUM(O48+O43),1)</f>
        <v>-97</v>
      </c>
      <c r="P52" s="160"/>
      <c r="Q52" s="455">
        <f>ROUND(SUM(Q48+Q43),1)</f>
        <v>-129441</v>
      </c>
      <c r="R52" s="157"/>
      <c r="S52" s="455">
        <f>ROUND(SUM(S48+S43),1)</f>
        <v>315096</v>
      </c>
      <c r="T52" s="98"/>
    </row>
    <row r="53" spans="1:25" ht="13" customHeight="1">
      <c r="A53" s="114"/>
      <c r="B53" s="114"/>
      <c r="C53" s="144"/>
      <c r="D53" s="144"/>
      <c r="E53" s="144"/>
      <c r="F53" s="144"/>
      <c r="G53" s="144"/>
      <c r="H53" s="144"/>
      <c r="I53" s="144"/>
      <c r="J53" s="139"/>
      <c r="K53" s="144"/>
      <c r="L53" s="139"/>
      <c r="M53" s="144"/>
      <c r="N53" s="139"/>
      <c r="O53" s="138"/>
      <c r="P53" s="157"/>
      <c r="Q53" s="33"/>
      <c r="R53" s="157"/>
      <c r="S53" s="33"/>
      <c r="T53" s="83"/>
    </row>
    <row r="54" spans="1:25" ht="16" customHeight="1">
      <c r="A54" s="112" t="s">
        <v>351</v>
      </c>
      <c r="B54" s="113" t="s">
        <v>308</v>
      </c>
      <c r="C54" s="154">
        <v>705</v>
      </c>
      <c r="D54" s="457"/>
      <c r="E54" s="457">
        <v>-4202</v>
      </c>
      <c r="F54" s="457"/>
      <c r="G54" s="457">
        <v>284398</v>
      </c>
      <c r="H54" s="457"/>
      <c r="I54" s="457">
        <v>-114522</v>
      </c>
      <c r="J54" s="458" t="s">
        <v>22</v>
      </c>
      <c r="K54" s="457">
        <v>9868</v>
      </c>
      <c r="L54" s="458"/>
      <c r="M54" s="457">
        <v>11641</v>
      </c>
      <c r="N54" s="458"/>
      <c r="O54" s="154">
        <v>1285</v>
      </c>
      <c r="P54" s="160"/>
      <c r="Q54" s="461">
        <f>SUM(C54)+(E54)+(G54)+(I54)+(K54)+(M54)+(O54)</f>
        <v>189173</v>
      </c>
      <c r="R54" s="157"/>
      <c r="S54" s="461">
        <v>-125923</v>
      </c>
      <c r="T54" s="98"/>
    </row>
    <row r="55" spans="1:25" ht="20" customHeight="1" thickBot="1">
      <c r="A55" s="112" t="s">
        <v>352</v>
      </c>
      <c r="B55" s="197" t="s">
        <v>356</v>
      </c>
      <c r="C55" s="512">
        <f>ROUND(SUM(C52+C54),1)</f>
        <v>-6105</v>
      </c>
      <c r="D55" s="513"/>
      <c r="E55" s="512">
        <f>ROUND(SUM(E52+E54),1)</f>
        <v>-3253</v>
      </c>
      <c r="F55" s="513"/>
      <c r="G55" s="512">
        <f>ROUND(SUM(G52+G54),1)</f>
        <v>313559</v>
      </c>
      <c r="H55" s="513"/>
      <c r="I55" s="512">
        <f>ROUND(SUM(I52+I54),1)</f>
        <v>-329582</v>
      </c>
      <c r="J55" s="197" t="s">
        <v>356</v>
      </c>
      <c r="K55" s="519">
        <f>ROUND(SUM(K52+K54),1)</f>
        <v>15124</v>
      </c>
      <c r="L55" s="513"/>
      <c r="M55" s="519">
        <f>ROUND(SUM(M52+M54),1)</f>
        <v>68801</v>
      </c>
      <c r="N55" s="513"/>
      <c r="O55" s="519">
        <f>ROUND(SUM(O52+O54),1)</f>
        <v>1188</v>
      </c>
      <c r="P55" s="496"/>
      <c r="Q55" s="519">
        <f>ROUND(SUM(Q52+Q54),1)</f>
        <v>59732</v>
      </c>
      <c r="R55" s="496"/>
      <c r="S55" s="519">
        <f>ROUND(SUM(S52+S54),1)</f>
        <v>189173</v>
      </c>
      <c r="T55" s="497"/>
      <c r="U55" s="516"/>
      <c r="V55" s="516"/>
      <c r="W55" s="516"/>
      <c r="X55" s="516"/>
      <c r="Y55" s="516"/>
    </row>
    <row r="56" spans="1:25" ht="11.25" customHeight="1" thickTop="1">
      <c r="A56" s="114"/>
      <c r="B56" s="114"/>
      <c r="C56" s="161"/>
      <c r="D56" s="144"/>
      <c r="E56" s="161"/>
      <c r="F56" s="144"/>
      <c r="G56" s="161"/>
      <c r="H56" s="144"/>
      <c r="I56" s="161"/>
      <c r="J56" s="458"/>
      <c r="K56" s="147"/>
      <c r="L56" s="458"/>
      <c r="M56" s="161"/>
      <c r="N56" s="139"/>
      <c r="O56" s="163"/>
      <c r="P56" s="160"/>
      <c r="Q56" s="165"/>
      <c r="R56" s="166"/>
      <c r="S56" s="166"/>
      <c r="T56" s="167"/>
    </row>
    <row r="57" spans="1:25" ht="15">
      <c r="A57" s="1045" t="s">
        <v>1361</v>
      </c>
      <c r="B57" s="168"/>
    </row>
    <row r="68" spans="1:1" ht="13">
      <c r="A68" s="169"/>
    </row>
    <row r="81" spans="1:1">
      <c r="A81" s="170"/>
    </row>
    <row r="82" spans="1:1">
      <c r="A82" s="170"/>
    </row>
    <row r="83" spans="1:1">
      <c r="A83" s="170"/>
    </row>
    <row r="84" spans="1:1">
      <c r="A84" s="170"/>
    </row>
    <row r="90" spans="1:1">
      <c r="A90" s="170"/>
    </row>
    <row r="91" spans="1:1">
      <c r="A91" s="170"/>
    </row>
    <row r="93" spans="1:1">
      <c r="A93" s="170"/>
    </row>
    <row r="95" spans="1:1">
      <c r="A95" s="170"/>
    </row>
    <row r="97" spans="1:1">
      <c r="A97" s="170"/>
    </row>
    <row r="99" spans="1:1">
      <c r="A99" s="170"/>
    </row>
    <row r="100" spans="1:1">
      <c r="A100" s="170"/>
    </row>
  </sheetData>
  <mergeCells count="2">
    <mergeCell ref="Q11:S11"/>
    <mergeCell ref="Q12:S12"/>
  </mergeCells>
  <hyperlinks>
    <hyperlink ref="A57" location="'Footnotes 1 - 11'!A1" display="(*) See Accompanying Footnotes"/>
  </hyperlinks>
  <pageMargins left="0.7" right="0.46" top="0.9" bottom="0.25" header="0.5" footer="0.25"/>
  <pageSetup scale="58" firstPageNumber="39" fitToWidth="2" orientation="landscape" useFirstPageNumber="1"/>
  <headerFooter scaleWithDoc="0">
    <oddFooter>&amp;R&amp;8&amp;P</oddFooter>
  </headerFooter>
  <colBreaks count="1" manualBreakCount="1">
    <brk id="9" min="2" max="56" man="1"/>
  </colBreak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09"/>
  <sheetViews>
    <sheetView showGridLines="0" zoomScale="70" workbookViewId="0"/>
  </sheetViews>
  <sheetFormatPr baseColWidth="10" defaultColWidth="8.85546875" defaultRowHeight="12" x14ac:dyDescent="0"/>
  <cols>
    <col min="1" max="1" width="51.42578125" style="184" customWidth="1"/>
    <col min="2" max="2" width="2.5703125" style="184" customWidth="1"/>
    <col min="3" max="3" width="25.85546875" style="184" customWidth="1"/>
    <col min="4" max="4" width="2.5703125" style="184" customWidth="1"/>
    <col min="5" max="5" width="25.85546875" style="184" customWidth="1"/>
    <col min="6" max="6" width="2.5703125" style="184" customWidth="1"/>
    <col min="7" max="7" width="21.85546875" style="184" customWidth="1"/>
    <col min="8" max="8" width="2.5703125" style="184" customWidth="1"/>
    <col min="9" max="9" width="25.85546875" style="184" customWidth="1"/>
    <col min="10" max="10" width="2.85546875" style="184" customWidth="1"/>
    <col min="11" max="11" width="25.85546875" style="184" customWidth="1"/>
    <col min="12" max="12" width="5.85546875" style="202" customWidth="1"/>
    <col min="13" max="16" width="8.85546875" style="184"/>
    <col min="17" max="17" width="7.140625" style="184" bestFit="1" customWidth="1"/>
    <col min="18" max="18" width="8" style="184" bestFit="1" customWidth="1"/>
    <col min="19" max="16384" width="8.85546875" style="184"/>
  </cols>
  <sheetData>
    <row r="1" spans="1:12" ht="15" customHeight="1">
      <c r="A1" s="780" t="s">
        <v>936</v>
      </c>
    </row>
    <row r="3" spans="1:12" ht="18" customHeight="1">
      <c r="A3" s="533" t="s">
        <v>60</v>
      </c>
      <c r="B3" s="180"/>
      <c r="C3" s="181"/>
      <c r="D3" s="181"/>
      <c r="E3" s="181"/>
      <c r="F3" s="182"/>
      <c r="G3" s="182"/>
      <c r="H3" s="182"/>
      <c r="I3" s="182"/>
      <c r="J3" s="182"/>
      <c r="K3" s="182"/>
      <c r="L3" s="183"/>
    </row>
    <row r="4" spans="1:12" ht="18" customHeight="1">
      <c r="A4" s="549" t="s">
        <v>353</v>
      </c>
      <c r="B4" s="180"/>
      <c r="C4" s="181"/>
      <c r="D4" s="181"/>
      <c r="E4" s="181"/>
      <c r="F4" s="182"/>
      <c r="G4" s="182"/>
      <c r="H4" s="182"/>
      <c r="I4" s="182"/>
      <c r="J4" s="182"/>
      <c r="K4" s="182"/>
      <c r="L4" s="183"/>
    </row>
    <row r="5" spans="1:12" ht="18" customHeight="1">
      <c r="A5" s="533" t="s">
        <v>120</v>
      </c>
      <c r="B5" s="180"/>
      <c r="D5" s="181"/>
      <c r="E5" s="181"/>
      <c r="F5" s="182"/>
      <c r="G5" s="182"/>
      <c r="H5" s="182"/>
      <c r="I5" s="182"/>
      <c r="J5" s="185" t="s">
        <v>22</v>
      </c>
      <c r="K5" s="542" t="s">
        <v>121</v>
      </c>
      <c r="L5" s="186"/>
    </row>
    <row r="6" spans="1:12" ht="18" customHeight="1">
      <c r="A6" s="533" t="s">
        <v>122</v>
      </c>
      <c r="B6" s="180"/>
      <c r="D6" s="181"/>
      <c r="E6" s="181"/>
      <c r="F6" s="182"/>
      <c r="G6" s="182"/>
      <c r="H6" s="182"/>
      <c r="I6" s="182"/>
      <c r="J6" s="185" t="s">
        <v>22</v>
      </c>
      <c r="K6" s="541" t="s">
        <v>123</v>
      </c>
      <c r="L6" s="186"/>
    </row>
    <row r="7" spans="1:12" ht="18" customHeight="1">
      <c r="A7" s="533" t="s">
        <v>1288</v>
      </c>
      <c r="B7" s="180"/>
      <c r="C7" s="181"/>
      <c r="D7" s="181"/>
      <c r="E7" s="181"/>
      <c r="F7" s="182"/>
      <c r="G7" s="182"/>
      <c r="H7" s="182"/>
      <c r="I7" s="182"/>
      <c r="J7" s="182"/>
      <c r="K7" s="182" t="s">
        <v>22</v>
      </c>
      <c r="L7" s="183"/>
    </row>
    <row r="8" spans="1:12" ht="16" customHeight="1">
      <c r="A8" s="180" t="s">
        <v>31</v>
      </c>
      <c r="B8" s="180"/>
      <c r="C8" s="181"/>
      <c r="D8" s="181"/>
      <c r="E8" s="181"/>
      <c r="F8" s="182"/>
      <c r="G8" s="182"/>
      <c r="H8" s="182"/>
      <c r="I8" s="182"/>
      <c r="J8" s="182"/>
      <c r="K8" s="182"/>
      <c r="L8" s="183"/>
    </row>
    <row r="9" spans="1:12" ht="13.5" customHeight="1">
      <c r="A9" s="181"/>
      <c r="B9" s="181"/>
      <c r="C9" s="181"/>
      <c r="D9" s="180"/>
      <c r="E9" s="180"/>
      <c r="F9" s="185"/>
      <c r="G9" s="185"/>
      <c r="H9" s="185"/>
      <c r="I9" s="185"/>
      <c r="J9" s="185"/>
      <c r="K9" s="182"/>
      <c r="L9" s="183"/>
    </row>
    <row r="10" spans="1:12" s="189" customFormat="1" ht="13.5" customHeight="1">
      <c r="A10" s="187"/>
      <c r="B10" s="188"/>
      <c r="D10" s="190"/>
      <c r="E10" s="190"/>
      <c r="F10" s="190"/>
      <c r="G10" s="190"/>
      <c r="H10" s="190"/>
      <c r="I10" s="188"/>
      <c r="J10" s="188"/>
      <c r="K10" s="188"/>
      <c r="L10" s="191"/>
    </row>
    <row r="11" spans="1:12" ht="14.25" customHeight="1">
      <c r="A11" s="181"/>
      <c r="B11" s="181"/>
      <c r="C11" s="185"/>
      <c r="D11" s="180"/>
      <c r="E11" s="180"/>
      <c r="F11" s="185"/>
      <c r="G11" s="185"/>
      <c r="H11" s="185"/>
      <c r="I11" s="185"/>
      <c r="J11" s="185"/>
      <c r="K11" s="182"/>
      <c r="L11" s="183"/>
    </row>
    <row r="12" spans="1:12" ht="15" customHeight="1">
      <c r="A12" s="181"/>
      <c r="B12" s="181"/>
      <c r="C12" s="185" t="s">
        <v>50</v>
      </c>
      <c r="D12" s="180"/>
      <c r="E12" s="185" t="s">
        <v>51</v>
      </c>
      <c r="F12" s="185"/>
      <c r="G12" s="185"/>
      <c r="H12" s="185"/>
      <c r="I12" s="192" t="s">
        <v>577</v>
      </c>
      <c r="J12" s="192"/>
      <c r="K12" s="192"/>
      <c r="L12" s="193"/>
    </row>
    <row r="13" spans="1:12" ht="13.5" customHeight="1">
      <c r="A13" s="181"/>
      <c r="B13" s="181"/>
      <c r="C13" s="185" t="s">
        <v>53</v>
      </c>
      <c r="D13" s="180"/>
      <c r="E13" s="185" t="s">
        <v>52</v>
      </c>
      <c r="F13" s="185"/>
      <c r="G13" s="185"/>
      <c r="H13" s="185"/>
      <c r="I13" s="185"/>
      <c r="J13" s="185"/>
      <c r="K13" s="182" t="s">
        <v>22</v>
      </c>
      <c r="L13" s="183"/>
    </row>
    <row r="14" spans="1:12" ht="15.75" customHeight="1">
      <c r="A14" s="181"/>
      <c r="B14" s="181"/>
      <c r="C14" s="192" t="s">
        <v>55</v>
      </c>
      <c r="D14" s="180"/>
      <c r="E14" s="192" t="s">
        <v>55</v>
      </c>
      <c r="F14" s="185"/>
      <c r="G14" s="194" t="s">
        <v>932</v>
      </c>
      <c r="H14" s="185"/>
      <c r="I14" s="194" t="s">
        <v>1285</v>
      </c>
      <c r="J14" s="182"/>
      <c r="K14" s="192" t="s">
        <v>997</v>
      </c>
      <c r="L14" s="195"/>
    </row>
    <row r="15" spans="1:12" ht="15">
      <c r="A15" s="180" t="s">
        <v>0</v>
      </c>
      <c r="B15" s="181"/>
      <c r="C15" s="181"/>
      <c r="D15" s="181"/>
      <c r="E15" s="181"/>
      <c r="F15" s="182"/>
      <c r="G15" s="182"/>
      <c r="H15" s="182"/>
      <c r="I15" s="182"/>
      <c r="J15" s="182"/>
      <c r="K15" s="182"/>
      <c r="L15" s="183"/>
    </row>
    <row r="16" spans="1:12" ht="14.25" customHeight="1">
      <c r="A16" s="196" t="s">
        <v>354</v>
      </c>
      <c r="B16" s="197" t="s">
        <v>356</v>
      </c>
      <c r="C16" s="520">
        <f>+'Exhibit A-2 State'!DG16</f>
        <v>3334700</v>
      </c>
      <c r="D16" s="521"/>
      <c r="E16" s="520">
        <f>+'Exhibit A-2 Federal'!Q16</f>
        <v>0</v>
      </c>
      <c r="F16" s="521"/>
      <c r="G16" s="520">
        <v>0</v>
      </c>
      <c r="H16" s="521"/>
      <c r="I16" s="521">
        <f>ROUND(SUM(C16:G16),1)</f>
        <v>3334700</v>
      </c>
      <c r="J16" s="521"/>
      <c r="K16" s="522">
        <v>3296950</v>
      </c>
    </row>
    <row r="17" spans="1:12" ht="13.5" customHeight="1">
      <c r="A17" s="196" t="s">
        <v>355</v>
      </c>
      <c r="B17" s="197" t="s">
        <v>356</v>
      </c>
      <c r="C17" s="198">
        <f>+'Exhibit A-2 State'!DG17</f>
        <v>2027752</v>
      </c>
      <c r="D17" s="199" t="s">
        <v>22</v>
      </c>
      <c r="E17" s="198">
        <f>+'Exhibit A-2 Federal'!Q17</f>
        <v>0</v>
      </c>
      <c r="F17" s="203"/>
      <c r="G17" s="198">
        <v>0</v>
      </c>
      <c r="H17" s="203"/>
      <c r="I17" s="200">
        <f>ROUND(SUM(C17:G17),1)</f>
        <v>2027752</v>
      </c>
      <c r="J17" s="203"/>
      <c r="K17" s="201">
        <v>2040785</v>
      </c>
      <c r="L17" s="204"/>
    </row>
    <row r="18" spans="1:12" ht="14" customHeight="1">
      <c r="A18" s="181" t="s">
        <v>303</v>
      </c>
      <c r="B18" s="181" t="s">
        <v>356</v>
      </c>
      <c r="C18" s="198">
        <f>+'Exhibit A-2 State'!DG18</f>
        <v>1596956</v>
      </c>
      <c r="D18" s="205"/>
      <c r="E18" s="198">
        <f>+'Exhibit A-2 Federal'!Q18</f>
        <v>0</v>
      </c>
      <c r="F18" s="203"/>
      <c r="G18" s="198">
        <v>0</v>
      </c>
      <c r="H18" s="203"/>
      <c r="I18" s="200">
        <f t="shared" ref="I18:I20" si="0">ROUND(SUM(C18:G18),1)</f>
        <v>1596956</v>
      </c>
      <c r="J18" s="203"/>
      <c r="K18" s="201">
        <v>1584570</v>
      </c>
      <c r="L18" s="206"/>
    </row>
    <row r="19" spans="1:12" ht="14" customHeight="1">
      <c r="A19" s="181" t="s">
        <v>357</v>
      </c>
      <c r="B19" s="181" t="s">
        <v>308</v>
      </c>
      <c r="C19" s="198">
        <f>+'Exhibit A-2 State'!DG19</f>
        <v>1306235</v>
      </c>
      <c r="D19" s="205"/>
      <c r="E19" s="198">
        <v>0</v>
      </c>
      <c r="F19" s="203"/>
      <c r="G19" s="198">
        <v>0</v>
      </c>
      <c r="H19" s="203"/>
      <c r="I19" s="200">
        <f t="shared" si="0"/>
        <v>1306235</v>
      </c>
      <c r="J19" s="203"/>
      <c r="K19" s="201">
        <v>1271303</v>
      </c>
      <c r="L19" s="206"/>
    </row>
    <row r="20" spans="1:12" ht="13.5" customHeight="1">
      <c r="A20" s="181" t="s">
        <v>304</v>
      </c>
      <c r="B20" s="181" t="s">
        <v>356</v>
      </c>
      <c r="C20" s="198">
        <f>+'Exhibit A-2 State'!DG20</f>
        <v>16926235</v>
      </c>
      <c r="D20" s="205"/>
      <c r="E20" s="198">
        <f>+'Exhibit A-2 Federal'!Q19</f>
        <v>190820</v>
      </c>
      <c r="F20" s="203"/>
      <c r="G20" s="198">
        <v>0</v>
      </c>
      <c r="H20" s="203"/>
      <c r="I20" s="200">
        <f t="shared" si="0"/>
        <v>17117055</v>
      </c>
      <c r="J20" s="203"/>
      <c r="K20" s="201">
        <v>16557209</v>
      </c>
      <c r="L20" s="207"/>
    </row>
    <row r="21" spans="1:12" ht="13.5" customHeight="1">
      <c r="A21" s="196" t="s">
        <v>305</v>
      </c>
      <c r="B21" s="181" t="s">
        <v>356</v>
      </c>
      <c r="C21" s="198">
        <f>+'Exhibit A-2 State'!DG21</f>
        <v>72</v>
      </c>
      <c r="D21" s="205"/>
      <c r="E21" s="208">
        <f>+'Exhibit A-2 Federal'!Q20</f>
        <v>49104607</v>
      </c>
      <c r="F21" s="203"/>
      <c r="G21" s="208">
        <v>0</v>
      </c>
      <c r="H21" s="203"/>
      <c r="I21" s="209">
        <f>ROUND(SUM(C21:G21),1)</f>
        <v>49104679</v>
      </c>
      <c r="J21" s="203"/>
      <c r="K21" s="201">
        <v>46531760</v>
      </c>
      <c r="L21" s="206"/>
    </row>
    <row r="22" spans="1:12" ht="15.75" customHeight="1">
      <c r="A22" s="210" t="s">
        <v>306</v>
      </c>
      <c r="B22" s="180" t="s">
        <v>356</v>
      </c>
      <c r="C22" s="211">
        <f>ROUND(SUM(C16:C21),1)</f>
        <v>25191950</v>
      </c>
      <c r="D22" s="212"/>
      <c r="E22" s="211">
        <f>ROUND(SUM(E16:E21),1)</f>
        <v>49295427</v>
      </c>
      <c r="F22" s="213"/>
      <c r="G22" s="211">
        <f>ROUND(SUM(G16:G21),1)</f>
        <v>0</v>
      </c>
      <c r="H22" s="213"/>
      <c r="I22" s="211">
        <f>ROUND(SUM(I16:I21),1)</f>
        <v>74487377</v>
      </c>
      <c r="J22" s="203"/>
      <c r="K22" s="211">
        <f>ROUND(SUM(K16:K21),1)</f>
        <v>71282577</v>
      </c>
      <c r="L22" s="215"/>
    </row>
    <row r="23" spans="1:12" ht="13" customHeight="1">
      <c r="A23" s="181"/>
      <c r="B23" s="181" t="s">
        <v>22</v>
      </c>
      <c r="C23" s="216"/>
      <c r="D23" s="205"/>
      <c r="E23" s="216"/>
      <c r="F23" s="203"/>
      <c r="G23" s="216"/>
      <c r="H23" s="203"/>
      <c r="I23" s="217"/>
      <c r="J23" s="203"/>
      <c r="K23" s="217"/>
      <c r="L23" s="218"/>
    </row>
    <row r="24" spans="1:12" ht="16" customHeight="1">
      <c r="A24" s="180" t="s">
        <v>307</v>
      </c>
      <c r="B24" s="181" t="s">
        <v>22</v>
      </c>
      <c r="C24" s="216"/>
      <c r="D24" s="205"/>
      <c r="E24" s="216"/>
      <c r="F24" s="203"/>
      <c r="G24" s="216"/>
      <c r="H24" s="203"/>
      <c r="I24" s="217"/>
      <c r="J24" s="203"/>
      <c r="K24" s="217"/>
      <c r="L24" s="218"/>
    </row>
    <row r="25" spans="1:12" ht="13" customHeight="1">
      <c r="A25" s="181" t="s">
        <v>561</v>
      </c>
      <c r="B25" s="181" t="s">
        <v>22</v>
      </c>
      <c r="C25" s="216"/>
      <c r="D25" s="205"/>
      <c r="E25" s="216"/>
      <c r="F25" s="203"/>
      <c r="G25" s="216"/>
      <c r="H25" s="203"/>
      <c r="I25" s="217"/>
      <c r="J25" s="203"/>
      <c r="K25" s="200"/>
      <c r="L25" s="218"/>
    </row>
    <row r="26" spans="1:12" ht="15" customHeight="1">
      <c r="A26" s="219" t="s">
        <v>8</v>
      </c>
      <c r="B26" s="181" t="s">
        <v>308</v>
      </c>
      <c r="C26" s="200">
        <f>+'Exhibit A-2 State'!DG26</f>
        <v>6529102</v>
      </c>
      <c r="D26" s="205"/>
      <c r="E26" s="200">
        <f>+'Exhibit A-2 Federal'!Q25</f>
        <v>3658549</v>
      </c>
      <c r="F26" s="203"/>
      <c r="G26" s="200">
        <v>0</v>
      </c>
      <c r="H26" s="203"/>
      <c r="I26" s="200">
        <f>ROUND(SUM(C26:G26),1)</f>
        <v>10187651</v>
      </c>
      <c r="J26" s="203"/>
      <c r="K26" s="217">
        <v>9755202</v>
      </c>
      <c r="L26" s="220"/>
    </row>
    <row r="27" spans="1:12" ht="15" customHeight="1">
      <c r="A27" s="219" t="s">
        <v>45</v>
      </c>
      <c r="B27" s="181" t="s">
        <v>22</v>
      </c>
      <c r="C27" s="200">
        <f>+'Exhibit A-2 State'!DG27</f>
        <v>4754</v>
      </c>
      <c r="D27" s="205"/>
      <c r="E27" s="200">
        <f>+'Exhibit A-2 Federal'!Q26</f>
        <v>2955</v>
      </c>
      <c r="F27" s="203"/>
      <c r="G27" s="200">
        <v>0</v>
      </c>
      <c r="H27" s="203"/>
      <c r="I27" s="200">
        <f t="shared" ref="I27:I35" si="1">ROUND(SUM(C27:G27),1)</f>
        <v>7709</v>
      </c>
      <c r="J27" s="203"/>
      <c r="K27" s="217">
        <v>5790</v>
      </c>
      <c r="L27" s="221"/>
    </row>
    <row r="28" spans="1:12" ht="15" customHeight="1">
      <c r="A28" s="219" t="s">
        <v>40</v>
      </c>
      <c r="B28" s="181" t="s">
        <v>22</v>
      </c>
      <c r="C28" s="200">
        <f>+'Exhibit A-2 State'!DG28</f>
        <v>204724</v>
      </c>
      <c r="D28" s="205"/>
      <c r="E28" s="200">
        <f>+'Exhibit A-2 Federal'!Q27</f>
        <v>55158</v>
      </c>
      <c r="F28" s="203"/>
      <c r="G28" s="200">
        <v>0</v>
      </c>
      <c r="H28" s="203"/>
      <c r="I28" s="200">
        <f t="shared" si="1"/>
        <v>259882</v>
      </c>
      <c r="J28" s="203"/>
      <c r="K28" s="217">
        <v>243003</v>
      </c>
      <c r="L28" s="221"/>
    </row>
    <row r="29" spans="1:12" ht="15" customHeight="1">
      <c r="A29" s="219" t="s">
        <v>43</v>
      </c>
      <c r="B29" s="181"/>
      <c r="C29" s="200"/>
      <c r="D29" s="205"/>
      <c r="E29" s="200"/>
      <c r="F29" s="203"/>
      <c r="G29" s="200"/>
      <c r="H29" s="203"/>
      <c r="I29" s="200" t="s">
        <v>22</v>
      </c>
      <c r="J29" s="203"/>
      <c r="K29" s="200" t="s">
        <v>22</v>
      </c>
      <c r="L29" s="221"/>
    </row>
    <row r="30" spans="1:12" ht="15" customHeight="1">
      <c r="A30" s="222" t="s">
        <v>47</v>
      </c>
      <c r="B30" s="181" t="s">
        <v>22</v>
      </c>
      <c r="C30" s="200">
        <f>+'Exhibit A-2 State'!DG30</f>
        <v>5308442</v>
      </c>
      <c r="D30" s="205"/>
      <c r="E30" s="200">
        <f>+'Exhibit A-2 Federal'!Q29</f>
        <v>31350134</v>
      </c>
      <c r="F30" s="203"/>
      <c r="G30" s="200">
        <v>0</v>
      </c>
      <c r="H30" s="203"/>
      <c r="I30" s="200">
        <f t="shared" si="1"/>
        <v>36658576</v>
      </c>
      <c r="J30" s="203"/>
      <c r="K30" s="217">
        <v>34728406</v>
      </c>
      <c r="L30" s="221"/>
    </row>
    <row r="31" spans="1:12" ht="15" customHeight="1">
      <c r="A31" s="219" t="s">
        <v>44</v>
      </c>
      <c r="B31" s="181" t="s">
        <v>22</v>
      </c>
      <c r="C31" s="200">
        <f>+'Exhibit A-2 State'!DG31</f>
        <v>2405162</v>
      </c>
      <c r="D31" s="205"/>
      <c r="E31" s="200">
        <f>+'Exhibit A-2 Federal'!Q30</f>
        <v>3463090</v>
      </c>
      <c r="F31" s="203"/>
      <c r="G31" s="200">
        <v>0</v>
      </c>
      <c r="H31" s="203"/>
      <c r="I31" s="200">
        <f t="shared" si="1"/>
        <v>5868252</v>
      </c>
      <c r="J31" s="203"/>
      <c r="K31" s="217">
        <v>4161031</v>
      </c>
      <c r="L31" s="221"/>
    </row>
    <row r="32" spans="1:12" ht="15" customHeight="1">
      <c r="A32" s="219" t="s">
        <v>42</v>
      </c>
      <c r="B32" s="181" t="s">
        <v>22</v>
      </c>
      <c r="C32" s="200">
        <f>+'Exhibit A-2 State'!DG32</f>
        <v>150340</v>
      </c>
      <c r="D32" s="205"/>
      <c r="E32" s="200">
        <f>+'Exhibit A-2 Federal'!Q31</f>
        <v>1844002</v>
      </c>
      <c r="F32" s="203"/>
      <c r="G32" s="200">
        <v>0</v>
      </c>
      <c r="H32" s="203"/>
      <c r="I32" s="200">
        <f t="shared" si="1"/>
        <v>1994342</v>
      </c>
      <c r="J32" s="203"/>
      <c r="K32" s="217">
        <v>2505277</v>
      </c>
      <c r="L32" s="221"/>
    </row>
    <row r="33" spans="1:12" ht="15" customHeight="1">
      <c r="A33" s="219" t="s">
        <v>41</v>
      </c>
      <c r="B33" s="181" t="s">
        <v>22</v>
      </c>
      <c r="C33" s="200">
        <f>+'Exhibit A-2 State'!DG33</f>
        <v>2809</v>
      </c>
      <c r="D33" s="205"/>
      <c r="E33" s="200">
        <f>+'Exhibit A-2 Federal'!Q32</f>
        <v>4741827</v>
      </c>
      <c r="F33" s="203"/>
      <c r="G33" s="200">
        <v>0</v>
      </c>
      <c r="H33" s="203"/>
      <c r="I33" s="200">
        <f t="shared" si="1"/>
        <v>4744636</v>
      </c>
      <c r="J33" s="203"/>
      <c r="K33" s="217">
        <v>4657074</v>
      </c>
      <c r="L33" s="221"/>
    </row>
    <row r="34" spans="1:12" ht="15" customHeight="1">
      <c r="A34" s="219" t="s">
        <v>46</v>
      </c>
      <c r="B34" s="181" t="s">
        <v>22</v>
      </c>
      <c r="C34" s="200">
        <f>+'Exhibit A-2 State'!DG34</f>
        <v>99718</v>
      </c>
      <c r="D34" s="205"/>
      <c r="E34" s="200">
        <f>+'Exhibit A-2 Federal'!Q33</f>
        <v>7716</v>
      </c>
      <c r="F34" s="203"/>
      <c r="G34" s="200">
        <v>0</v>
      </c>
      <c r="H34" s="203"/>
      <c r="I34" s="200">
        <f t="shared" si="1"/>
        <v>107434</v>
      </c>
      <c r="J34" s="203"/>
      <c r="K34" s="217">
        <v>235082</v>
      </c>
      <c r="L34" s="221"/>
    </row>
    <row r="35" spans="1:12" ht="15" customHeight="1">
      <c r="A35" s="219" t="s">
        <v>576</v>
      </c>
      <c r="B35" s="181" t="s">
        <v>22</v>
      </c>
      <c r="C35" s="200">
        <f>+'Exhibit A-2 State'!DG35</f>
        <v>4633878</v>
      </c>
      <c r="D35" s="205"/>
      <c r="E35" s="200">
        <f>+'Exhibit A-2 Federal'!Q34</f>
        <v>39315</v>
      </c>
      <c r="F35" s="203"/>
      <c r="G35" s="200">
        <v>0</v>
      </c>
      <c r="H35" s="203"/>
      <c r="I35" s="200">
        <f t="shared" si="1"/>
        <v>4673193</v>
      </c>
      <c r="J35" s="203"/>
      <c r="K35" s="217">
        <v>4798599</v>
      </c>
      <c r="L35" s="221"/>
    </row>
    <row r="36" spans="1:12" ht="3.75" customHeight="1">
      <c r="A36" s="196"/>
      <c r="B36" s="181" t="s">
        <v>22</v>
      </c>
      <c r="C36" s="223"/>
      <c r="D36" s="205"/>
      <c r="E36" s="223"/>
      <c r="F36" s="203"/>
      <c r="G36" s="223"/>
      <c r="H36" s="203"/>
      <c r="I36" s="223"/>
      <c r="J36" s="203"/>
      <c r="K36" s="223"/>
      <c r="L36" s="221"/>
    </row>
    <row r="37" spans="1:12" ht="15.75" customHeight="1">
      <c r="A37" s="210" t="s">
        <v>312</v>
      </c>
      <c r="B37" s="181" t="s">
        <v>22</v>
      </c>
      <c r="C37" s="464">
        <f>ROUND(SUM(C26:C36),1)</f>
        <v>19338929</v>
      </c>
      <c r="D37" s="465"/>
      <c r="E37" s="464">
        <f>ROUND(SUM(E26:E36),1)</f>
        <v>45162746</v>
      </c>
      <c r="F37" s="213"/>
      <c r="G37" s="464">
        <f>ROUND(SUM(G26:G36),1)</f>
        <v>0</v>
      </c>
      <c r="H37" s="213"/>
      <c r="I37" s="464">
        <f>ROUND(SUM(I26:I36),1)</f>
        <v>64501675</v>
      </c>
      <c r="J37" s="213"/>
      <c r="K37" s="464">
        <f>ROUND(SUM(K26:K36),1)</f>
        <v>61089464</v>
      </c>
      <c r="L37" s="221"/>
    </row>
    <row r="38" spans="1:12" ht="15" customHeight="1">
      <c r="A38" s="181" t="s">
        <v>109</v>
      </c>
      <c r="B38" s="181" t="s">
        <v>22</v>
      </c>
      <c r="C38" s="216"/>
      <c r="D38" s="205"/>
      <c r="E38" s="216"/>
      <c r="F38" s="203"/>
      <c r="G38" s="216"/>
      <c r="H38" s="203"/>
      <c r="I38" s="217"/>
      <c r="J38" s="203"/>
      <c r="K38" s="217"/>
      <c r="L38" s="218"/>
    </row>
    <row r="39" spans="1:12" ht="15" customHeight="1">
      <c r="A39" s="196" t="s">
        <v>313</v>
      </c>
      <c r="B39" s="181" t="s">
        <v>22</v>
      </c>
      <c r="C39" s="224">
        <f>+'Exhibit A-2 State'!DG38</f>
        <v>6969859</v>
      </c>
      <c r="D39" s="205"/>
      <c r="E39" s="224">
        <f>+'Exhibit A-2 Federal'!Q37</f>
        <v>617400</v>
      </c>
      <c r="F39" s="203"/>
      <c r="G39" s="224">
        <v>0</v>
      </c>
      <c r="H39" s="203"/>
      <c r="I39" s="200">
        <f>ROUND(SUM(C39:G39),1)</f>
        <v>7587259</v>
      </c>
      <c r="J39" s="203"/>
      <c r="K39" s="200">
        <v>7357047</v>
      </c>
      <c r="L39" s="221"/>
    </row>
    <row r="40" spans="1:12" ht="15" customHeight="1">
      <c r="A40" s="196" t="s">
        <v>314</v>
      </c>
      <c r="B40" s="181" t="s">
        <v>22</v>
      </c>
      <c r="C40" s="224">
        <f>+'Exhibit A-2 State'!DG39</f>
        <v>3620872</v>
      </c>
      <c r="D40" s="205"/>
      <c r="E40" s="224">
        <f>+'Exhibit A-2 Federal'!Q38</f>
        <v>1372320</v>
      </c>
      <c r="F40" s="203"/>
      <c r="G40" s="224">
        <v>0</v>
      </c>
      <c r="H40" s="203"/>
      <c r="I40" s="200">
        <f t="shared" ref="I40:I41" si="2">ROUND(SUM(C40:G40),1)</f>
        <v>4993192</v>
      </c>
      <c r="J40" s="203"/>
      <c r="K40" s="200">
        <v>5080460</v>
      </c>
      <c r="L40" s="220"/>
    </row>
    <row r="41" spans="1:12" ht="15" customHeight="1">
      <c r="A41" s="196" t="s">
        <v>315</v>
      </c>
      <c r="B41" s="181" t="s">
        <v>22</v>
      </c>
      <c r="C41" s="224">
        <f>+'Exhibit A-2 State'!DG40</f>
        <v>2055232</v>
      </c>
      <c r="D41" s="205"/>
      <c r="E41" s="224">
        <f>+'Exhibit A-2 Federal'!Q39</f>
        <v>286725</v>
      </c>
      <c r="F41" s="203"/>
      <c r="G41" s="224">
        <v>0</v>
      </c>
      <c r="H41" s="203"/>
      <c r="I41" s="200">
        <f t="shared" si="2"/>
        <v>2341957</v>
      </c>
      <c r="J41" s="203"/>
      <c r="K41" s="200">
        <v>2338422</v>
      </c>
      <c r="L41" s="221"/>
    </row>
    <row r="42" spans="1:12" ht="15" customHeight="1">
      <c r="A42" s="196" t="s">
        <v>316</v>
      </c>
      <c r="B42" s="181" t="s">
        <v>22</v>
      </c>
      <c r="C42" s="224">
        <f>+'Exhibit A-2 State'!DG41</f>
        <v>1749</v>
      </c>
      <c r="D42" s="205"/>
      <c r="E42" s="225">
        <v>0</v>
      </c>
      <c r="F42" s="203"/>
      <c r="G42" s="225">
        <v>0</v>
      </c>
      <c r="H42" s="203"/>
      <c r="I42" s="223">
        <f>ROUND(SUM(C42:G42),1)</f>
        <v>1749</v>
      </c>
      <c r="J42" s="203"/>
      <c r="K42" s="223">
        <v>1322</v>
      </c>
      <c r="L42" s="221"/>
    </row>
    <row r="43" spans="1:12" ht="15.75" customHeight="1">
      <c r="A43" s="210" t="s">
        <v>317</v>
      </c>
      <c r="B43" s="180" t="s">
        <v>22</v>
      </c>
      <c r="C43" s="214">
        <f>ROUND(SUM(C37:C42),1)</f>
        <v>31986641</v>
      </c>
      <c r="D43" s="212"/>
      <c r="E43" s="214">
        <f>ROUND(SUM(E37:E42),1)</f>
        <v>47439191</v>
      </c>
      <c r="F43" s="213"/>
      <c r="G43" s="214">
        <f>ROUND(SUM(G37:G42),1)</f>
        <v>0</v>
      </c>
      <c r="H43" s="213"/>
      <c r="I43" s="214">
        <f>ROUND(SUM(I37:I42),1)</f>
        <v>79425832</v>
      </c>
      <c r="J43" s="203"/>
      <c r="K43" s="214">
        <f>ROUND(SUM(K37:K42),1)</f>
        <v>75866715</v>
      </c>
      <c r="L43" s="215"/>
    </row>
    <row r="44" spans="1:12" ht="14" customHeight="1">
      <c r="A44" s="180"/>
      <c r="B44" s="181" t="s">
        <v>22</v>
      </c>
      <c r="C44" s="216"/>
      <c r="D44" s="205"/>
      <c r="E44" s="216"/>
      <c r="F44" s="203"/>
      <c r="G44" s="216"/>
      <c r="H44" s="203"/>
      <c r="I44" s="217"/>
      <c r="J44" s="203"/>
      <c r="K44" s="217"/>
      <c r="L44" s="218"/>
    </row>
    <row r="45" spans="1:12" ht="14" customHeight="1">
      <c r="A45" s="180" t="s">
        <v>112</v>
      </c>
      <c r="B45" s="181" t="s">
        <v>22</v>
      </c>
      <c r="C45" s="216"/>
      <c r="D45" s="205"/>
      <c r="E45" s="216"/>
      <c r="F45" s="203"/>
      <c r="G45" s="216"/>
      <c r="H45" s="203"/>
      <c r="I45" s="217"/>
      <c r="J45" s="203"/>
      <c r="K45" s="217"/>
      <c r="L45" s="218"/>
    </row>
    <row r="46" spans="1:12" ht="16" customHeight="1">
      <c r="A46" s="210" t="s">
        <v>318</v>
      </c>
      <c r="B46" s="180" t="s">
        <v>308</v>
      </c>
      <c r="C46" s="226">
        <f>ROUND(SUM(C22-C43),1)</f>
        <v>-6794691</v>
      </c>
      <c r="D46" s="212"/>
      <c r="E46" s="226">
        <f>ROUND(SUM(E22-E43),1)</f>
        <v>1856236</v>
      </c>
      <c r="F46" s="213"/>
      <c r="G46" s="226">
        <f>ROUND(SUM(G22-G43),1)</f>
        <v>0</v>
      </c>
      <c r="H46" s="213"/>
      <c r="I46" s="226">
        <f>ROUND(SUM(I22-I43),1)</f>
        <v>-4938455</v>
      </c>
      <c r="J46" s="203"/>
      <c r="K46" s="226">
        <f>ROUND(SUM(K22-K43),1)</f>
        <v>-4584138</v>
      </c>
      <c r="L46" s="215"/>
    </row>
    <row r="47" spans="1:12" ht="13" customHeight="1">
      <c r="A47" s="181"/>
      <c r="B47" s="181" t="s">
        <v>22</v>
      </c>
      <c r="C47" s="216"/>
      <c r="D47" s="205"/>
      <c r="E47" s="216"/>
      <c r="F47" s="203"/>
      <c r="G47" s="216"/>
      <c r="H47" s="203"/>
      <c r="I47" s="217"/>
      <c r="J47" s="203"/>
      <c r="K47" s="217"/>
      <c r="L47" s="218"/>
    </row>
    <row r="48" spans="1:12" ht="16" customHeight="1">
      <c r="A48" s="180" t="s">
        <v>17</v>
      </c>
      <c r="B48" s="181" t="s">
        <v>22</v>
      </c>
      <c r="C48" s="216"/>
      <c r="D48" s="205"/>
      <c r="E48" s="216"/>
      <c r="F48" s="203"/>
      <c r="G48" s="216"/>
      <c r="H48" s="203"/>
      <c r="I48" s="217"/>
      <c r="J48" s="203"/>
      <c r="K48" s="217"/>
      <c r="L48" s="218"/>
    </row>
    <row r="49" spans="1:12" ht="14" customHeight="1">
      <c r="A49" s="196" t="s">
        <v>319</v>
      </c>
      <c r="B49" s="181" t="s">
        <v>22</v>
      </c>
      <c r="C49" s="200">
        <f>+'Exhibit A-2 State'!DG48</f>
        <v>9165180</v>
      </c>
      <c r="D49" s="205"/>
      <c r="E49" s="200">
        <f>+'Exhibit A-2 Federal'!Q46</f>
        <v>39460</v>
      </c>
      <c r="F49" s="203"/>
      <c r="G49" s="200">
        <v>-535715</v>
      </c>
      <c r="H49" s="203"/>
      <c r="I49" s="200">
        <f>ROUND(SUM(C49:G49),1)</f>
        <v>8668925</v>
      </c>
      <c r="J49" s="203"/>
      <c r="K49" s="200">
        <v>7766936</v>
      </c>
      <c r="L49" s="221"/>
    </row>
    <row r="50" spans="1:12" ht="14" customHeight="1">
      <c r="A50" s="196" t="s">
        <v>348</v>
      </c>
      <c r="B50" s="181" t="s">
        <v>22</v>
      </c>
      <c r="C50" s="200">
        <f>+'Exhibit A-2 State'!DG49</f>
        <v>-1295754</v>
      </c>
      <c r="D50" s="205"/>
      <c r="E50" s="200">
        <f>+'Exhibit A-2 Federal'!Q47</f>
        <v>-2025137</v>
      </c>
      <c r="F50" s="203"/>
      <c r="G50" s="1087">
        <f>-G49</f>
        <v>535715</v>
      </c>
      <c r="H50" s="218"/>
      <c r="I50" s="1088">
        <f>ROUND(SUM(C50:G50),1)</f>
        <v>-2785176</v>
      </c>
      <c r="J50" s="218"/>
      <c r="K50" s="1088">
        <v>-2884396</v>
      </c>
      <c r="L50" s="221"/>
    </row>
    <row r="51" spans="1:12" ht="14" customHeight="1">
      <c r="A51" s="196" t="s">
        <v>1331</v>
      </c>
      <c r="B51" s="181" t="s">
        <v>22</v>
      </c>
      <c r="C51" s="200">
        <f>'Exhibit A-2 State'!DG50</f>
        <v>-5</v>
      </c>
      <c r="D51" s="205"/>
      <c r="E51" s="200">
        <v>0</v>
      </c>
      <c r="F51" s="203"/>
      <c r="G51" s="1085">
        <v>0</v>
      </c>
      <c r="H51" s="203"/>
      <c r="I51" s="1088">
        <f>ROUND(SUM(C51:G51),1)</f>
        <v>-5</v>
      </c>
      <c r="J51" s="203"/>
      <c r="K51" s="1086">
        <v>0</v>
      </c>
      <c r="L51" s="221"/>
    </row>
    <row r="52" spans="1:12" ht="16" customHeight="1">
      <c r="A52" s="210" t="s">
        <v>320</v>
      </c>
      <c r="B52" s="180" t="s">
        <v>22</v>
      </c>
      <c r="C52" s="211">
        <f>SUM(C49:C51)</f>
        <v>7869421</v>
      </c>
      <c r="D52" s="212"/>
      <c r="E52" s="211">
        <f>ROUND(SUM(E49:E50),1)</f>
        <v>-1985677</v>
      </c>
      <c r="F52" s="213"/>
      <c r="G52" s="211">
        <f>ROUND(SUM(G49:G50),1)</f>
        <v>0</v>
      </c>
      <c r="H52" s="213"/>
      <c r="I52" s="211">
        <f>SUM(I49:I51)</f>
        <v>5883744</v>
      </c>
      <c r="J52" s="203"/>
      <c r="K52" s="211">
        <f>ROUND(SUM(K49:K51),1)</f>
        <v>4882540</v>
      </c>
      <c r="L52" s="215"/>
    </row>
    <row r="53" spans="1:12" ht="13" customHeight="1">
      <c r="A53" s="181"/>
      <c r="B53" s="181" t="s">
        <v>22</v>
      </c>
      <c r="C53" s="216"/>
      <c r="D53" s="205"/>
      <c r="E53" s="216"/>
      <c r="F53" s="203"/>
      <c r="G53" s="216"/>
      <c r="H53" s="203"/>
      <c r="I53" s="217"/>
      <c r="J53" s="203"/>
      <c r="K53" s="217"/>
      <c r="L53" s="218"/>
    </row>
    <row r="54" spans="1:12" ht="14" customHeight="1">
      <c r="A54" s="180" t="s">
        <v>1279</v>
      </c>
      <c r="B54" s="181"/>
      <c r="C54" s="216"/>
      <c r="D54" s="205"/>
      <c r="E54" s="216"/>
      <c r="F54" s="203"/>
      <c r="G54" s="216"/>
      <c r="H54" s="203"/>
      <c r="I54" s="217"/>
      <c r="J54" s="203"/>
      <c r="K54" s="217"/>
      <c r="L54" s="218"/>
    </row>
    <row r="55" spans="1:12" ht="14" customHeight="1">
      <c r="A55" s="180" t="s">
        <v>1280</v>
      </c>
      <c r="B55" s="181"/>
      <c r="C55" s="216"/>
      <c r="D55" s="205"/>
      <c r="E55" s="216"/>
      <c r="F55" s="203"/>
      <c r="G55" s="216"/>
      <c r="H55" s="203"/>
      <c r="I55" s="217"/>
      <c r="J55" s="203"/>
      <c r="K55" s="217"/>
      <c r="L55" s="218"/>
    </row>
    <row r="56" spans="1:12" ht="14" customHeight="1">
      <c r="A56" s="210" t="s">
        <v>325</v>
      </c>
      <c r="B56" s="180" t="s">
        <v>308</v>
      </c>
      <c r="C56" s="228">
        <f>ROUND(SUM(C46+C52),1)</f>
        <v>1074730</v>
      </c>
      <c r="D56" s="212"/>
      <c r="E56" s="228">
        <f>ROUND(SUM(E46+E52),1)</f>
        <v>-129441</v>
      </c>
      <c r="F56" s="213"/>
      <c r="G56" s="228">
        <f>ROUND(SUM(G46+G52),1)</f>
        <v>0</v>
      </c>
      <c r="H56" s="213"/>
      <c r="I56" s="228">
        <f>ROUND(SUM(I46+I52),1)</f>
        <v>945289</v>
      </c>
      <c r="J56" s="203"/>
      <c r="K56" s="228">
        <f>ROUND(SUM(K46+K52),1)</f>
        <v>298402</v>
      </c>
      <c r="L56" s="215"/>
    </row>
    <row r="57" spans="1:12" ht="13" customHeight="1">
      <c r="A57" s="181"/>
      <c r="B57" s="181"/>
      <c r="C57" s="216"/>
      <c r="D57" s="205"/>
      <c r="E57" s="216"/>
      <c r="F57" s="203"/>
      <c r="G57" s="216"/>
      <c r="H57" s="203"/>
      <c r="I57" s="200"/>
      <c r="J57" s="203"/>
      <c r="K57" s="200"/>
      <c r="L57" s="221"/>
    </row>
    <row r="58" spans="1:12" ht="16" customHeight="1">
      <c r="A58" s="210" t="s">
        <v>1012</v>
      </c>
      <c r="B58" s="180" t="s">
        <v>308</v>
      </c>
      <c r="C58" s="227">
        <f>'Exhibit A-2 State'!DG57</f>
        <v>2472624</v>
      </c>
      <c r="D58" s="212"/>
      <c r="E58" s="227">
        <v>189173</v>
      </c>
      <c r="F58" s="213"/>
      <c r="G58" s="227">
        <v>0</v>
      </c>
      <c r="H58" s="213"/>
      <c r="I58" s="229">
        <f>SUM(C58:G58)</f>
        <v>2661797</v>
      </c>
      <c r="J58" s="203"/>
      <c r="K58" s="229">
        <v>2362866</v>
      </c>
      <c r="L58" s="215"/>
    </row>
    <row r="59" spans="1:12" ht="20" customHeight="1" thickBot="1">
      <c r="A59" s="210" t="s">
        <v>326</v>
      </c>
      <c r="B59" s="197" t="s">
        <v>356</v>
      </c>
      <c r="C59" s="523">
        <f>ROUND(SUM(C56+C58),1)</f>
        <v>3547354</v>
      </c>
      <c r="D59" s="524"/>
      <c r="E59" s="523">
        <f>ROUND(SUM(E56+E58),1)</f>
        <v>59732</v>
      </c>
      <c r="F59" s="524"/>
      <c r="G59" s="523">
        <f>ROUND(SUM(G56+G58),1)</f>
        <v>0</v>
      </c>
      <c r="H59" s="524"/>
      <c r="I59" s="523">
        <f>ROUND(SUM(I56+I58),1)</f>
        <v>3607086</v>
      </c>
      <c r="J59" s="524"/>
      <c r="K59" s="523">
        <f>ROUND(SUM(K56+K58),1)</f>
        <v>2661268</v>
      </c>
      <c r="L59" s="215"/>
    </row>
    <row r="60" spans="1:12" ht="16" thickTop="1">
      <c r="A60" s="181"/>
      <c r="B60" s="181"/>
      <c r="C60" s="206"/>
      <c r="D60" s="205"/>
      <c r="E60" s="205"/>
      <c r="F60" s="213"/>
      <c r="G60" s="230"/>
      <c r="H60" s="213"/>
      <c r="I60" s="213"/>
      <c r="J60" s="182"/>
      <c r="K60" s="182"/>
      <c r="L60" s="183"/>
    </row>
    <row r="61" spans="1:12" ht="15">
      <c r="A61" s="1045" t="s">
        <v>1361</v>
      </c>
      <c r="B61" s="231"/>
    </row>
    <row r="62" spans="1:12" ht="15">
      <c r="A62" s="196"/>
      <c r="B62" s="231"/>
    </row>
    <row r="63" spans="1:12" ht="15">
      <c r="A63" s="196"/>
      <c r="I63" s="199"/>
    </row>
    <row r="64" spans="1:12" ht="15">
      <c r="A64" s="232"/>
      <c r="I64" s="181"/>
    </row>
    <row r="65" spans="1:1" ht="15">
      <c r="A65" s="232"/>
    </row>
    <row r="66" spans="1:1" ht="15">
      <c r="A66" s="551"/>
    </row>
    <row r="90" spans="1:1">
      <c r="A90" s="233"/>
    </row>
    <row r="91" spans="1:1">
      <c r="A91" s="233"/>
    </row>
    <row r="92" spans="1:1">
      <c r="A92" s="233"/>
    </row>
    <row r="93" spans="1:1">
      <c r="A93" s="233"/>
    </row>
    <row r="99" spans="1:1">
      <c r="A99" s="233"/>
    </row>
    <row r="100" spans="1:1">
      <c r="A100" s="233"/>
    </row>
    <row r="102" spans="1:1">
      <c r="A102" s="233"/>
    </row>
    <row r="104" spans="1:1">
      <c r="A104" s="233"/>
    </row>
    <row r="106" spans="1:1">
      <c r="A106" s="233"/>
    </row>
    <row r="108" spans="1:1">
      <c r="A108" s="233"/>
    </row>
    <row r="109" spans="1:1">
      <c r="A109" s="233"/>
    </row>
  </sheetData>
  <hyperlinks>
    <hyperlink ref="A61" location="'Footnotes 1 - 11'!A1" display="(*) See Accompanying Footnotes"/>
  </hyperlinks>
  <pageMargins left="0.7" right="0.46" top="0.9" bottom="0.25" header="0.5" footer="0.25"/>
  <pageSetup scale="51" orientation="landscape"/>
  <headerFooter scaleWithDoc="0">
    <oddFooter>&amp;R&amp;8 41</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showGridLines="0" showOutlineSymbols="0" zoomScale="70" zoomScaleNormal="70" zoomScalePageLayoutView="70" workbookViewId="0"/>
  </sheetViews>
  <sheetFormatPr baseColWidth="10" defaultColWidth="8.85546875" defaultRowHeight="17" x14ac:dyDescent="0"/>
  <cols>
    <col min="1" max="1" width="60.5703125" style="234" customWidth="1"/>
    <col min="2" max="2" width="2.85546875" style="234" customWidth="1"/>
    <col min="3" max="3" width="21.85546875" style="234" customWidth="1"/>
    <col min="4" max="4" width="2.5703125" style="234" customWidth="1"/>
    <col min="5" max="5" width="21.85546875" style="234" customWidth="1"/>
    <col min="6" max="6" width="2.5703125" style="234" customWidth="1"/>
    <col min="7" max="7" width="21.85546875" style="234" customWidth="1"/>
    <col min="8" max="8" width="2.5703125" style="234" customWidth="1"/>
    <col min="9" max="9" width="21.85546875" style="234" customWidth="1"/>
    <col min="10" max="10" width="2.5703125" style="234" customWidth="1"/>
    <col min="11" max="11" width="21.85546875" style="234" customWidth="1"/>
    <col min="12" max="12" width="3.42578125" style="234" customWidth="1"/>
    <col min="13" max="13" width="19" style="234" customWidth="1"/>
    <col min="14" max="14" width="2.5703125" style="234" customWidth="1"/>
    <col min="15" max="15" width="19" style="234" customWidth="1"/>
    <col min="16" max="16" width="2.5703125" style="234" customWidth="1"/>
    <col min="17" max="17" width="19" style="234" customWidth="1"/>
    <col min="18" max="18" width="2.5703125" style="234" customWidth="1"/>
    <col min="19" max="19" width="21" style="234" customWidth="1"/>
    <col min="20" max="20" width="3" style="234" customWidth="1"/>
    <col min="21" max="21" width="18.140625" style="234" customWidth="1"/>
    <col min="22" max="22" width="3.140625" style="234" customWidth="1"/>
    <col min="23" max="23" width="2.5703125" style="234" customWidth="1"/>
    <col min="24" max="24" width="2.42578125" style="234" customWidth="1"/>
    <col min="25" max="25" width="15.5703125" style="234" customWidth="1"/>
    <col min="26" max="26" width="95.5703125" style="234" customWidth="1"/>
    <col min="27" max="27" width="33.5703125" style="234" customWidth="1"/>
    <col min="28" max="16384" width="8.85546875" style="234"/>
  </cols>
  <sheetData>
    <row r="1" spans="1:32">
      <c r="A1" s="781" t="s">
        <v>936</v>
      </c>
    </row>
    <row r="3" spans="1:32" ht="18" customHeight="1">
      <c r="A3" s="235" t="s">
        <v>30</v>
      </c>
      <c r="B3" s="236"/>
      <c r="C3" s="236"/>
      <c r="D3" s="236"/>
      <c r="E3" s="236"/>
      <c r="H3" s="236"/>
      <c r="W3" s="114"/>
      <c r="X3" s="114"/>
      <c r="Y3" s="114"/>
      <c r="Z3" s="114"/>
      <c r="AA3" s="114"/>
      <c r="AB3" s="114"/>
      <c r="AC3" s="114"/>
      <c r="AD3" s="114"/>
      <c r="AE3" s="114"/>
      <c r="AF3" s="114"/>
    </row>
    <row r="4" spans="1:32" ht="18" customHeight="1">
      <c r="A4" s="235" t="s">
        <v>358</v>
      </c>
      <c r="B4" s="236"/>
      <c r="C4" s="236"/>
      <c r="D4" s="236"/>
      <c r="E4" s="236"/>
      <c r="H4" s="236"/>
    </row>
    <row r="5" spans="1:32" s="114" customFormat="1" ht="18" customHeight="1">
      <c r="A5" s="235" t="s">
        <v>359</v>
      </c>
      <c r="B5" s="63"/>
      <c r="C5" s="63"/>
      <c r="D5" s="63"/>
      <c r="E5" s="63"/>
      <c r="H5" s="63"/>
      <c r="K5" s="237" t="s">
        <v>360</v>
      </c>
      <c r="U5" s="237" t="s">
        <v>360</v>
      </c>
    </row>
    <row r="6" spans="1:32" s="114" customFormat="1" ht="18" customHeight="1">
      <c r="A6" s="235" t="s">
        <v>65</v>
      </c>
      <c r="B6" s="63"/>
      <c r="C6" s="63"/>
      <c r="D6" s="63"/>
      <c r="E6" s="63"/>
      <c r="H6" s="63"/>
      <c r="U6" s="238" t="s">
        <v>361</v>
      </c>
      <c r="Y6" s="63"/>
    </row>
    <row r="7" spans="1:32" s="114" customFormat="1" ht="18" customHeight="1">
      <c r="A7" s="822" t="s">
        <v>1284</v>
      </c>
      <c r="B7" s="63"/>
      <c r="C7" s="63"/>
      <c r="D7" s="63"/>
      <c r="E7" s="63"/>
      <c r="H7" s="63"/>
    </row>
    <row r="8" spans="1:32" s="114" customFormat="1" ht="16" customHeight="1">
      <c r="A8" s="534" t="s">
        <v>362</v>
      </c>
      <c r="B8" s="63"/>
      <c r="C8" s="63"/>
      <c r="D8" s="63"/>
      <c r="E8" s="63"/>
      <c r="H8" s="63"/>
    </row>
    <row r="9" spans="1:32" ht="14" customHeight="1">
      <c r="A9" s="236"/>
      <c r="W9" s="114"/>
      <c r="X9" s="114"/>
      <c r="Y9" s="114"/>
      <c r="Z9" s="114"/>
      <c r="AA9" s="114"/>
      <c r="AB9" s="114"/>
      <c r="AC9" s="114"/>
      <c r="AD9" s="114"/>
      <c r="AE9" s="114"/>
      <c r="AF9" s="114"/>
    </row>
    <row r="10" spans="1:32" ht="14" customHeight="1">
      <c r="A10" s="236"/>
      <c r="I10" s="240"/>
      <c r="M10" s="821"/>
      <c r="W10" s="114"/>
      <c r="X10" s="114"/>
      <c r="Y10" s="114"/>
      <c r="Z10" s="114"/>
      <c r="AA10" s="114"/>
      <c r="AB10" s="114"/>
      <c r="AC10" s="114"/>
      <c r="AD10" s="114"/>
      <c r="AE10" s="114"/>
      <c r="AF10" s="114"/>
    </row>
    <row r="11" spans="1:32" ht="14" customHeight="1">
      <c r="A11" s="236"/>
      <c r="W11" s="114"/>
      <c r="X11" s="114"/>
      <c r="Y11" s="114"/>
      <c r="Z11" s="114"/>
      <c r="AA11" s="114"/>
      <c r="AB11" s="114"/>
      <c r="AC11" s="114"/>
      <c r="AD11" s="114"/>
      <c r="AE11" s="114"/>
      <c r="AF11" s="114"/>
    </row>
    <row r="12" spans="1:32" ht="15.75" customHeight="1">
      <c r="A12" s="236"/>
      <c r="W12" s="114"/>
      <c r="X12" s="114"/>
      <c r="Y12" s="114"/>
      <c r="Z12" s="114"/>
      <c r="AA12" s="114"/>
      <c r="AB12" s="114"/>
      <c r="AC12" s="114"/>
      <c r="AD12" s="114"/>
      <c r="AE12" s="114"/>
      <c r="AF12" s="114"/>
    </row>
    <row r="13" spans="1:32" ht="15.75" customHeight="1">
      <c r="A13" s="236"/>
      <c r="B13" s="236"/>
      <c r="C13" s="235"/>
      <c r="D13" s="235"/>
      <c r="E13" s="235"/>
      <c r="F13" s="235"/>
      <c r="G13" s="235"/>
      <c r="H13" s="235"/>
      <c r="I13" s="235"/>
      <c r="J13" s="235"/>
      <c r="K13" s="235"/>
      <c r="L13" s="235"/>
      <c r="M13" s="235"/>
      <c r="N13" s="235"/>
      <c r="O13" s="235"/>
      <c r="P13" s="235"/>
      <c r="Q13" s="235"/>
      <c r="R13" s="235"/>
      <c r="S13" s="235"/>
      <c r="T13" s="235"/>
      <c r="U13" s="235"/>
      <c r="V13" s="242"/>
      <c r="W13" s="113"/>
      <c r="X13" s="114"/>
      <c r="Y13" s="114"/>
      <c r="Z13" s="114"/>
      <c r="AA13" s="114"/>
      <c r="AB13" s="114"/>
      <c r="AC13" s="114"/>
      <c r="AD13" s="114"/>
      <c r="AE13" s="114"/>
      <c r="AF13" s="114"/>
    </row>
    <row r="14" spans="1:32" ht="16" customHeight="1">
      <c r="A14" s="236"/>
      <c r="B14" s="236"/>
      <c r="C14" s="242"/>
      <c r="D14" s="235"/>
      <c r="E14" s="241"/>
      <c r="F14" s="235"/>
      <c r="G14" s="235"/>
      <c r="H14" s="235"/>
      <c r="I14" s="242"/>
      <c r="J14" s="235"/>
      <c r="K14" s="235"/>
      <c r="L14" s="235"/>
      <c r="M14" s="241" t="s">
        <v>68</v>
      </c>
      <c r="N14" s="241"/>
      <c r="O14" s="235"/>
      <c r="P14" s="235"/>
      <c r="Q14" s="235"/>
      <c r="R14" s="235"/>
      <c r="S14" s="235"/>
      <c r="T14" s="235"/>
      <c r="U14" s="235"/>
      <c r="V14" s="242"/>
      <c r="W14" s="113"/>
      <c r="X14" s="114"/>
      <c r="Y14" s="114"/>
      <c r="Z14" s="114"/>
      <c r="AA14" s="114"/>
      <c r="AB14" s="114"/>
      <c r="AC14" s="114"/>
      <c r="AD14" s="114"/>
      <c r="AE14" s="114"/>
      <c r="AF14" s="114"/>
    </row>
    <row r="15" spans="1:32" ht="16" customHeight="1">
      <c r="A15" s="236"/>
      <c r="B15" s="236"/>
      <c r="C15" s="242"/>
      <c r="D15" s="235"/>
      <c r="E15" s="241" t="s">
        <v>363</v>
      </c>
      <c r="F15" s="235"/>
      <c r="G15" s="241" t="s">
        <v>364</v>
      </c>
      <c r="H15" s="235"/>
      <c r="J15" s="235"/>
      <c r="K15" s="242"/>
      <c r="L15" s="235"/>
      <c r="M15" s="241" t="s">
        <v>137</v>
      </c>
      <c r="N15" s="241"/>
      <c r="O15" s="242"/>
      <c r="P15" s="235"/>
      <c r="Q15" s="235"/>
      <c r="R15" s="235"/>
      <c r="S15" s="235"/>
      <c r="T15" s="235"/>
      <c r="U15" s="235"/>
      <c r="V15" s="242"/>
      <c r="W15" s="113"/>
      <c r="X15" s="114"/>
      <c r="Y15" s="114"/>
      <c r="Z15" s="114"/>
      <c r="AA15" s="114"/>
      <c r="AB15" s="114"/>
      <c r="AC15" s="114"/>
      <c r="AD15" s="114"/>
      <c r="AE15" s="114"/>
      <c r="AF15" s="114"/>
    </row>
    <row r="16" spans="1:32" ht="16" customHeight="1">
      <c r="A16" s="236"/>
      <c r="B16" s="236"/>
      <c r="C16" s="241" t="s">
        <v>365</v>
      </c>
      <c r="D16" s="235"/>
      <c r="E16" s="241" t="s">
        <v>366</v>
      </c>
      <c r="F16" s="235"/>
      <c r="G16" s="243" t="s">
        <v>367</v>
      </c>
      <c r="H16" s="235"/>
      <c r="I16" s="241" t="s">
        <v>23</v>
      </c>
      <c r="J16" s="235"/>
      <c r="K16" s="241" t="s">
        <v>197</v>
      </c>
      <c r="L16" s="235"/>
      <c r="M16" s="241" t="s">
        <v>207</v>
      </c>
      <c r="N16" s="241"/>
      <c r="O16" s="241" t="s">
        <v>368</v>
      </c>
      <c r="P16" s="235"/>
      <c r="Q16" s="235"/>
      <c r="R16" s="235"/>
      <c r="S16" s="244" t="s">
        <v>370</v>
      </c>
      <c r="T16" s="244"/>
      <c r="U16" s="244"/>
      <c r="V16" s="242"/>
      <c r="W16" s="113"/>
      <c r="X16" s="114"/>
      <c r="Y16" s="114"/>
      <c r="Z16" s="114"/>
      <c r="AA16" s="114"/>
      <c r="AB16" s="114"/>
      <c r="AC16" s="114"/>
      <c r="AD16" s="114"/>
      <c r="AE16" s="114"/>
      <c r="AF16" s="114"/>
    </row>
    <row r="17" spans="1:32" ht="16" customHeight="1">
      <c r="A17" s="236"/>
      <c r="B17" s="236"/>
      <c r="C17" s="241" t="s">
        <v>371</v>
      </c>
      <c r="D17" s="235"/>
      <c r="E17" s="241" t="s">
        <v>84</v>
      </c>
      <c r="F17" s="235"/>
      <c r="G17" s="241" t="s">
        <v>372</v>
      </c>
      <c r="H17" s="235"/>
      <c r="I17" s="241" t="s">
        <v>25</v>
      </c>
      <c r="J17" s="235"/>
      <c r="K17" s="241" t="s">
        <v>373</v>
      </c>
      <c r="L17" s="235"/>
      <c r="M17" s="243" t="s">
        <v>374</v>
      </c>
      <c r="N17" s="243"/>
      <c r="O17" s="241" t="s">
        <v>241</v>
      </c>
      <c r="P17" s="235"/>
      <c r="R17" s="241"/>
      <c r="S17" s="245"/>
      <c r="T17" s="245"/>
      <c r="U17" s="245"/>
      <c r="V17" s="242"/>
      <c r="W17" s="113"/>
      <c r="X17" s="114"/>
      <c r="Y17" s="114"/>
      <c r="Z17" s="114"/>
      <c r="AA17" s="114"/>
      <c r="AB17" s="114"/>
      <c r="AC17" s="114"/>
      <c r="AD17" s="114"/>
      <c r="AE17" s="114"/>
      <c r="AF17" s="114"/>
    </row>
    <row r="18" spans="1:32" ht="16" customHeight="1">
      <c r="A18" s="236"/>
      <c r="B18" s="236"/>
      <c r="C18" s="241" t="s">
        <v>376</v>
      </c>
      <c r="D18" s="235"/>
      <c r="E18" s="246" t="s">
        <v>377</v>
      </c>
      <c r="F18" s="235"/>
      <c r="G18" s="241" t="s">
        <v>378</v>
      </c>
      <c r="H18" s="235"/>
      <c r="I18" s="247" t="s">
        <v>379</v>
      </c>
      <c r="J18" s="235"/>
      <c r="K18" s="241" t="s">
        <v>380</v>
      </c>
      <c r="L18" s="235"/>
      <c r="M18" s="241" t="s">
        <v>381</v>
      </c>
      <c r="N18" s="248"/>
      <c r="O18" s="241" t="s">
        <v>382</v>
      </c>
      <c r="P18" s="235"/>
      <c r="Q18" s="241" t="s">
        <v>96</v>
      </c>
      <c r="R18" s="235"/>
      <c r="S18" s="241" t="s">
        <v>1285</v>
      </c>
      <c r="T18" s="235"/>
      <c r="U18" s="241" t="s">
        <v>997</v>
      </c>
      <c r="V18" s="242"/>
      <c r="W18" s="113"/>
      <c r="X18" s="114"/>
      <c r="Y18" s="114"/>
      <c r="Z18" s="114"/>
      <c r="AA18" s="114"/>
      <c r="AB18" s="114"/>
      <c r="AC18" s="114"/>
      <c r="AD18" s="114"/>
      <c r="AE18" s="114"/>
      <c r="AF18" s="114"/>
    </row>
    <row r="19" spans="1:32" ht="14.25" customHeight="1">
      <c r="A19" s="236"/>
      <c r="B19" s="236"/>
      <c r="C19" s="249"/>
      <c r="D19" s="236"/>
      <c r="E19" s="236"/>
      <c r="F19" s="236"/>
      <c r="G19" s="249"/>
      <c r="H19" s="236"/>
      <c r="I19" s="249"/>
      <c r="J19" s="236"/>
      <c r="K19" s="249"/>
      <c r="L19" s="236"/>
      <c r="M19" s="249"/>
      <c r="N19" s="250"/>
      <c r="O19" s="249"/>
      <c r="P19" s="236"/>
      <c r="Q19" s="249"/>
      <c r="R19" s="236"/>
      <c r="S19" s="249"/>
      <c r="T19" s="236"/>
      <c r="U19" s="249"/>
      <c r="W19" s="114"/>
      <c r="X19" s="114"/>
      <c r="Y19" s="114"/>
      <c r="Z19" s="114"/>
      <c r="AA19" s="114"/>
      <c r="AB19" s="114"/>
      <c r="AC19" s="114"/>
      <c r="AD19" s="114"/>
      <c r="AE19" s="114"/>
      <c r="AF19" s="114"/>
    </row>
    <row r="20" spans="1:32" ht="16" customHeight="1">
      <c r="A20" s="235" t="s">
        <v>0</v>
      </c>
      <c r="B20" s="236"/>
      <c r="C20" s="236"/>
      <c r="D20" s="236"/>
      <c r="E20" s="236"/>
      <c r="F20" s="236"/>
      <c r="G20" s="236"/>
      <c r="H20" s="236"/>
      <c r="I20" s="236"/>
      <c r="J20" s="236"/>
      <c r="K20" s="236"/>
      <c r="L20" s="236"/>
      <c r="M20" s="236"/>
      <c r="N20" s="236"/>
      <c r="O20" s="236"/>
      <c r="P20" s="236"/>
      <c r="Q20" s="236"/>
      <c r="R20" s="236"/>
      <c r="S20" s="236"/>
      <c r="T20" s="236"/>
      <c r="U20" s="236"/>
      <c r="W20" s="114"/>
      <c r="X20" s="114"/>
      <c r="Y20" s="114"/>
      <c r="Z20" s="114"/>
      <c r="AA20" s="114"/>
      <c r="AB20" s="114"/>
      <c r="AC20" s="114"/>
      <c r="AD20" s="114"/>
      <c r="AE20" s="114"/>
      <c r="AF20" s="114"/>
    </row>
    <row r="21" spans="1:32" ht="16" customHeight="1">
      <c r="A21" s="251" t="s">
        <v>1019</v>
      </c>
      <c r="B21" s="821" t="s">
        <v>22</v>
      </c>
      <c r="C21" s="443">
        <v>0</v>
      </c>
      <c r="D21" s="32"/>
      <c r="E21" s="443">
        <v>0</v>
      </c>
      <c r="F21" s="32"/>
      <c r="G21" s="443">
        <v>0</v>
      </c>
      <c r="H21" s="32"/>
      <c r="I21" s="443">
        <v>11763821</v>
      </c>
      <c r="J21" s="32"/>
      <c r="K21" s="443">
        <v>0</v>
      </c>
      <c r="L21" s="32"/>
      <c r="M21" s="443">
        <v>0</v>
      </c>
      <c r="N21" s="32"/>
      <c r="O21" s="443">
        <v>0</v>
      </c>
      <c r="P21" s="32"/>
      <c r="Q21" s="443">
        <v>0</v>
      </c>
      <c r="R21" s="32"/>
      <c r="S21" s="443">
        <f>ROUND(SUM(C21:Q21),1)</f>
        <v>11763821</v>
      </c>
      <c r="T21" s="32"/>
      <c r="U21" s="443">
        <v>10927458</v>
      </c>
      <c r="W21" s="114"/>
      <c r="X21" s="114"/>
      <c r="Y21" s="114"/>
      <c r="Z21" s="114"/>
      <c r="AA21" s="114"/>
      <c r="AB21" s="114"/>
      <c r="AC21" s="114"/>
      <c r="AD21" s="114"/>
      <c r="AE21" s="114"/>
      <c r="AF21" s="114"/>
    </row>
    <row r="22" spans="1:32" ht="16" customHeight="1">
      <c r="A22" s="251" t="s">
        <v>1335</v>
      </c>
      <c r="B22" s="234" t="s">
        <v>22</v>
      </c>
      <c r="C22" s="255">
        <v>0</v>
      </c>
      <c r="E22" s="252">
        <v>0</v>
      </c>
      <c r="G22" s="252">
        <v>0</v>
      </c>
      <c r="I22" s="252">
        <v>3121259</v>
      </c>
      <c r="K22" s="252">
        <v>0</v>
      </c>
      <c r="M22" s="253">
        <v>3121260</v>
      </c>
      <c r="N22" s="256"/>
      <c r="O22" s="252">
        <v>0</v>
      </c>
      <c r="Q22" s="252">
        <v>0</v>
      </c>
      <c r="S22" s="254">
        <f>ROUND(SUM(C22:Q22),1)</f>
        <v>6242519</v>
      </c>
      <c r="U22" s="254">
        <v>6053136</v>
      </c>
      <c r="W22" s="114"/>
      <c r="X22" s="114"/>
      <c r="Y22" s="114"/>
      <c r="Z22" s="114"/>
      <c r="AA22" s="114"/>
      <c r="AB22" s="114"/>
      <c r="AC22" s="114"/>
      <c r="AD22" s="114"/>
      <c r="AE22" s="114"/>
      <c r="AF22" s="114"/>
    </row>
    <row r="23" spans="1:32" ht="16" customHeight="1">
      <c r="A23" s="251" t="s">
        <v>384</v>
      </c>
      <c r="B23" s="234" t="s">
        <v>22</v>
      </c>
      <c r="C23" s="253">
        <v>1043960</v>
      </c>
      <c r="D23" s="257"/>
      <c r="E23" s="252">
        <v>0</v>
      </c>
      <c r="F23" s="257"/>
      <c r="G23" s="252">
        <v>0</v>
      </c>
      <c r="H23" s="257"/>
      <c r="I23" s="252">
        <v>0</v>
      </c>
      <c r="J23" s="257"/>
      <c r="K23" s="252">
        <v>0</v>
      </c>
      <c r="L23" s="257"/>
      <c r="M23" s="252">
        <v>0</v>
      </c>
      <c r="N23" s="258"/>
      <c r="O23" s="252">
        <v>0</v>
      </c>
      <c r="P23" s="257"/>
      <c r="Q23" s="252">
        <v>0</v>
      </c>
      <c r="R23" s="257"/>
      <c r="S23" s="254">
        <f t="shared" ref="S23:S25" si="0">ROUND(SUM(C23:Q23),1)</f>
        <v>1043960</v>
      </c>
      <c r="T23" s="257"/>
      <c r="U23" s="253">
        <v>918780</v>
      </c>
      <c r="W23" s="114"/>
      <c r="X23" s="114"/>
      <c r="Y23" s="114"/>
      <c r="Z23" s="114"/>
      <c r="AA23" s="114"/>
      <c r="AB23" s="114"/>
      <c r="AC23" s="114"/>
      <c r="AD23" s="114"/>
      <c r="AE23" s="114"/>
      <c r="AF23" s="114"/>
    </row>
    <row r="24" spans="1:32" ht="16" customHeight="1">
      <c r="A24" s="251" t="s">
        <v>385</v>
      </c>
      <c r="B24" s="234" t="s">
        <v>22</v>
      </c>
      <c r="C24" s="252">
        <v>0</v>
      </c>
      <c r="D24" s="257"/>
      <c r="E24" s="252">
        <v>0</v>
      </c>
      <c r="F24" s="257"/>
      <c r="G24" s="253">
        <v>173311</v>
      </c>
      <c r="H24" s="257"/>
      <c r="I24" s="252">
        <v>0</v>
      </c>
      <c r="J24" s="257"/>
      <c r="K24" s="253">
        <v>5490</v>
      </c>
      <c r="L24" s="257"/>
      <c r="M24" s="253">
        <v>61</v>
      </c>
      <c r="N24" s="259"/>
      <c r="O24" s="253">
        <v>307686</v>
      </c>
      <c r="P24" s="257"/>
      <c r="Q24" s="252">
        <v>0</v>
      </c>
      <c r="R24" s="257"/>
      <c r="S24" s="254">
        <f t="shared" si="0"/>
        <v>486548</v>
      </c>
      <c r="T24" s="257"/>
      <c r="U24" s="254">
        <v>509564</v>
      </c>
      <c r="W24" s="114"/>
      <c r="X24" s="114"/>
      <c r="Y24" s="114"/>
      <c r="Z24" s="114"/>
      <c r="AA24" s="114"/>
      <c r="AB24" s="114"/>
      <c r="AC24" s="114"/>
      <c r="AD24" s="114"/>
      <c r="AE24" s="114"/>
      <c r="AF24" s="114"/>
    </row>
    <row r="25" spans="1:32" ht="16" customHeight="1">
      <c r="A25" s="251" t="s">
        <v>386</v>
      </c>
      <c r="B25" s="234" t="s">
        <v>22</v>
      </c>
      <c r="C25" s="252">
        <v>0</v>
      </c>
      <c r="D25" s="257"/>
      <c r="E25" s="252">
        <v>0</v>
      </c>
      <c r="F25" s="257"/>
      <c r="G25" s="252">
        <v>0</v>
      </c>
      <c r="H25" s="257"/>
      <c r="I25" s="253">
        <v>73247</v>
      </c>
      <c r="J25" s="257"/>
      <c r="K25" s="252">
        <v>0</v>
      </c>
      <c r="L25" s="257"/>
      <c r="M25" s="252">
        <v>0</v>
      </c>
      <c r="N25" s="259"/>
      <c r="O25" s="252">
        <v>0</v>
      </c>
      <c r="P25" s="257"/>
      <c r="Q25" s="252">
        <v>0</v>
      </c>
      <c r="R25" s="257"/>
      <c r="S25" s="254">
        <f t="shared" si="0"/>
        <v>73247</v>
      </c>
      <c r="T25" s="257"/>
      <c r="U25" s="253">
        <v>73089</v>
      </c>
      <c r="W25" s="114"/>
      <c r="X25" s="114"/>
      <c r="Y25" s="114"/>
      <c r="Z25" s="114"/>
      <c r="AA25" s="114"/>
      <c r="AB25" s="114"/>
      <c r="AC25" s="114"/>
      <c r="AD25" s="114"/>
      <c r="AE25" s="114"/>
      <c r="AF25" s="114"/>
    </row>
    <row r="26" spans="1:32" ht="25" customHeight="1">
      <c r="A26" s="239" t="s">
        <v>387</v>
      </c>
      <c r="B26" s="242" t="s">
        <v>22</v>
      </c>
      <c r="C26" s="261">
        <f>ROUND(SUM(C21:C25),1)</f>
        <v>1043960</v>
      </c>
      <c r="D26" s="262"/>
      <c r="E26" s="556">
        <f>ROUND(SUM(E21:E25),1)</f>
        <v>0</v>
      </c>
      <c r="F26" s="262"/>
      <c r="G26" s="261">
        <f>ROUND(SUM(G21:G25),1)</f>
        <v>173311</v>
      </c>
      <c r="H26" s="262"/>
      <c r="I26" s="261">
        <f>ROUND(SUM(I21:I25),1)</f>
        <v>14958327</v>
      </c>
      <c r="J26" s="262"/>
      <c r="K26" s="261">
        <f>ROUND(SUM(K21:K25),1)</f>
        <v>5490</v>
      </c>
      <c r="L26" s="262"/>
      <c r="M26" s="261">
        <f>ROUND(SUM(M21:M25),1)</f>
        <v>3121321</v>
      </c>
      <c r="N26" s="263"/>
      <c r="O26" s="261">
        <f>ROUND(SUM(O21:O25),1)</f>
        <v>307686</v>
      </c>
      <c r="P26" s="262"/>
      <c r="Q26" s="261">
        <f>ROUND(SUM(Q21:Q25),1)</f>
        <v>0</v>
      </c>
      <c r="R26" s="262"/>
      <c r="S26" s="261">
        <f>ROUND(SUM(S21:S25),1)</f>
        <v>19610095</v>
      </c>
      <c r="T26" s="262"/>
      <c r="U26" s="261">
        <f>ROUND(SUM(U21:U25),1)</f>
        <v>18482027</v>
      </c>
      <c r="W26" s="114"/>
      <c r="X26" s="114"/>
      <c r="Y26" s="114"/>
      <c r="Z26" s="114"/>
      <c r="AA26" s="114"/>
      <c r="AB26" s="114"/>
      <c r="AC26" s="114"/>
      <c r="AD26" s="114"/>
      <c r="AE26" s="114"/>
      <c r="AF26" s="114"/>
    </row>
    <row r="27" spans="1:32" ht="14" customHeight="1">
      <c r="A27" s="236"/>
      <c r="C27" s="265"/>
      <c r="D27" s="257"/>
      <c r="E27" s="254"/>
      <c r="F27" s="257"/>
      <c r="G27" s="265"/>
      <c r="H27" s="257"/>
      <c r="I27" s="265"/>
      <c r="J27" s="257"/>
      <c r="K27" s="265"/>
      <c r="L27" s="257"/>
      <c r="M27" s="265"/>
      <c r="N27" s="260"/>
      <c r="O27" s="265"/>
      <c r="P27" s="257"/>
      <c r="Q27" s="265"/>
      <c r="R27" s="257"/>
      <c r="S27" s="265"/>
      <c r="T27" s="257"/>
      <c r="U27" s="265"/>
      <c r="W27" s="114"/>
      <c r="X27" s="114"/>
      <c r="Y27" s="114"/>
      <c r="Z27" s="114"/>
      <c r="AA27" s="114"/>
      <c r="AB27" s="114"/>
      <c r="AC27" s="114"/>
      <c r="AD27" s="114"/>
      <c r="AE27" s="114"/>
      <c r="AF27" s="114"/>
    </row>
    <row r="28" spans="1:32" ht="14" customHeight="1">
      <c r="A28" s="236"/>
      <c r="C28" s="254"/>
      <c r="D28" s="257"/>
      <c r="E28" s="254"/>
      <c r="F28" s="257"/>
      <c r="G28" s="254"/>
      <c r="H28" s="257"/>
      <c r="I28" s="254"/>
      <c r="J28" s="257"/>
      <c r="K28" s="254"/>
      <c r="L28" s="257"/>
      <c r="M28" s="254"/>
      <c r="N28" s="260"/>
      <c r="O28" s="254"/>
      <c r="P28" s="257"/>
      <c r="Q28" s="254"/>
      <c r="R28" s="257"/>
      <c r="S28" s="254"/>
      <c r="T28" s="257"/>
      <c r="U28" s="254"/>
      <c r="W28" s="114"/>
      <c r="X28" s="114"/>
      <c r="Y28" s="114"/>
      <c r="Z28" s="114"/>
      <c r="AA28" s="114"/>
      <c r="AB28" s="114"/>
      <c r="AC28" s="114"/>
      <c r="AD28" s="114"/>
      <c r="AE28" s="114"/>
      <c r="AF28" s="114"/>
    </row>
    <row r="29" spans="1:32" ht="15.75" customHeight="1">
      <c r="A29" s="235" t="s">
        <v>6</v>
      </c>
      <c r="C29" s="254"/>
      <c r="D29" s="257"/>
      <c r="E29" s="254"/>
      <c r="F29" s="257"/>
      <c r="G29" s="254"/>
      <c r="H29" s="257"/>
      <c r="I29" s="254"/>
      <c r="J29" s="257"/>
      <c r="K29" s="254"/>
      <c r="L29" s="257"/>
      <c r="M29" s="254"/>
      <c r="N29" s="260"/>
      <c r="O29" s="254"/>
      <c r="P29" s="257"/>
      <c r="Q29" s="254"/>
      <c r="R29" s="257"/>
      <c r="S29" s="254"/>
      <c r="T29" s="257"/>
      <c r="U29" s="254"/>
      <c r="W29" s="114"/>
      <c r="X29" s="114"/>
      <c r="Y29" s="114"/>
      <c r="Z29" s="114"/>
      <c r="AA29" s="114"/>
      <c r="AB29" s="114"/>
      <c r="AC29" s="114"/>
      <c r="AD29" s="114"/>
      <c r="AE29" s="114"/>
      <c r="AF29" s="114"/>
    </row>
    <row r="30" spans="1:32" ht="16" customHeight="1">
      <c r="A30" s="236" t="s">
        <v>109</v>
      </c>
      <c r="C30" s="254"/>
      <c r="D30" s="257"/>
      <c r="E30" s="254"/>
      <c r="F30" s="257"/>
      <c r="G30" s="254"/>
      <c r="H30" s="257"/>
      <c r="I30" s="254"/>
      <c r="J30" s="257"/>
      <c r="K30" s="254"/>
      <c r="L30" s="257"/>
      <c r="M30" s="254"/>
      <c r="N30" s="260"/>
      <c r="O30" s="254"/>
      <c r="P30" s="257"/>
      <c r="Q30" s="254"/>
      <c r="R30" s="257"/>
      <c r="S30" s="254"/>
      <c r="T30" s="257"/>
      <c r="U30" s="254"/>
      <c r="W30" s="114"/>
      <c r="X30" s="114"/>
      <c r="Y30" s="114"/>
      <c r="Z30" s="114"/>
      <c r="AA30" s="114"/>
      <c r="AB30" s="114"/>
      <c r="AC30" s="114"/>
      <c r="AD30" s="114"/>
      <c r="AE30" s="114"/>
      <c r="AF30" s="114"/>
    </row>
    <row r="31" spans="1:32" ht="16" customHeight="1">
      <c r="A31" s="251" t="s">
        <v>388</v>
      </c>
      <c r="B31" s="234" t="s">
        <v>22</v>
      </c>
      <c r="C31" s="252">
        <v>0</v>
      </c>
      <c r="D31" s="257"/>
      <c r="E31" s="252">
        <v>0</v>
      </c>
      <c r="F31" s="257"/>
      <c r="G31" s="253">
        <v>1898</v>
      </c>
      <c r="H31" s="257"/>
      <c r="I31" s="253">
        <v>28299</v>
      </c>
      <c r="J31" s="257"/>
      <c r="K31" s="252">
        <v>0</v>
      </c>
      <c r="L31" s="257"/>
      <c r="M31" s="253">
        <v>3453</v>
      </c>
      <c r="N31" s="259"/>
      <c r="O31" s="253">
        <v>2966</v>
      </c>
      <c r="P31" s="257"/>
      <c r="Q31" s="252">
        <v>0</v>
      </c>
      <c r="R31" s="257"/>
      <c r="S31" s="254">
        <f>ROUND(SUM(C31:Q31),1)</f>
        <v>36616</v>
      </c>
      <c r="T31" s="257"/>
      <c r="U31" s="254">
        <v>38655</v>
      </c>
      <c r="W31" s="114"/>
      <c r="X31" s="114"/>
      <c r="Y31" s="114"/>
      <c r="Z31" s="114"/>
      <c r="AA31" s="114"/>
      <c r="AB31" s="114"/>
      <c r="AC31" s="114"/>
      <c r="AD31" s="114"/>
      <c r="AE31" s="114"/>
      <c r="AF31" s="114"/>
    </row>
    <row r="32" spans="1:32" ht="16" customHeight="1">
      <c r="A32" s="236" t="s">
        <v>389</v>
      </c>
      <c r="C32" s="254"/>
      <c r="D32" s="257"/>
      <c r="E32" s="254"/>
      <c r="F32" s="257"/>
      <c r="G32" s="254"/>
      <c r="H32" s="257"/>
      <c r="I32" s="254"/>
      <c r="J32" s="257"/>
      <c r="K32" s="254"/>
      <c r="L32" s="257"/>
      <c r="M32" s="254"/>
      <c r="N32" s="260"/>
      <c r="O32" s="254"/>
      <c r="P32" s="257"/>
      <c r="Q32" s="254"/>
      <c r="R32" s="257"/>
      <c r="S32" s="254"/>
      <c r="T32" s="257"/>
      <c r="U32" s="254"/>
      <c r="W32" s="114"/>
      <c r="X32" s="114"/>
      <c r="Y32" s="114"/>
      <c r="Z32" s="114"/>
      <c r="AA32" s="114"/>
      <c r="AB32" s="114"/>
      <c r="AC32" s="114"/>
      <c r="AD32" s="114"/>
      <c r="AE32" s="114"/>
      <c r="AF32" s="114"/>
    </row>
    <row r="33" spans="1:32" ht="16" customHeight="1">
      <c r="A33" s="251" t="s">
        <v>390</v>
      </c>
      <c r="B33" s="234" t="s">
        <v>22</v>
      </c>
      <c r="C33" s="252">
        <v>0</v>
      </c>
      <c r="D33" s="257"/>
      <c r="E33" s="252">
        <v>0</v>
      </c>
      <c r="F33" s="257"/>
      <c r="G33" s="253">
        <v>28307</v>
      </c>
      <c r="H33" s="257"/>
      <c r="I33" s="253">
        <v>4970015</v>
      </c>
      <c r="J33" s="257" t="s">
        <v>302</v>
      </c>
      <c r="K33" s="253">
        <v>8168</v>
      </c>
      <c r="L33" s="257" t="s">
        <v>302</v>
      </c>
      <c r="M33" s="253">
        <v>389550</v>
      </c>
      <c r="N33" s="259"/>
      <c r="O33" s="253">
        <v>202445</v>
      </c>
      <c r="P33" s="257"/>
      <c r="Q33" s="252">
        <v>0</v>
      </c>
      <c r="R33" s="257"/>
      <c r="S33" s="254">
        <f>ROUND(SUM(C33:Q33),1)</f>
        <v>5598485</v>
      </c>
      <c r="T33" s="257"/>
      <c r="U33" s="254">
        <v>6182817</v>
      </c>
      <c r="W33" s="114"/>
      <c r="X33" s="114"/>
      <c r="Y33" s="114"/>
      <c r="Z33" s="114"/>
      <c r="AA33" s="114"/>
      <c r="AB33" s="114"/>
      <c r="AC33" s="114"/>
      <c r="AD33" s="114"/>
      <c r="AE33" s="114"/>
      <c r="AF33" s="114"/>
    </row>
    <row r="34" spans="1:32" ht="25" customHeight="1">
      <c r="A34" s="239" t="s">
        <v>391</v>
      </c>
      <c r="B34" s="242" t="s">
        <v>22</v>
      </c>
      <c r="C34" s="264">
        <f>ROUND(SUM(C31:C33),1)</f>
        <v>0</v>
      </c>
      <c r="D34" s="262"/>
      <c r="E34" s="557">
        <f>ROUND(SUM(E31:E33),1)</f>
        <v>0</v>
      </c>
      <c r="F34" s="262"/>
      <c r="G34" s="264">
        <f>ROUND(SUM(G31:G33),1)</f>
        <v>30205</v>
      </c>
      <c r="H34" s="262"/>
      <c r="I34" s="264">
        <f>ROUND(SUM(I31:I33),1)</f>
        <v>4998314</v>
      </c>
      <c r="J34" s="262"/>
      <c r="K34" s="264">
        <f>ROUND(SUM(K31:K33),1)</f>
        <v>8168</v>
      </c>
      <c r="L34" s="262"/>
      <c r="M34" s="264">
        <f>ROUND(SUM(M31:M33),1)</f>
        <v>393003</v>
      </c>
      <c r="N34" s="263"/>
      <c r="O34" s="264">
        <f>ROUND(SUM(O31:O33),1)</f>
        <v>205411</v>
      </c>
      <c r="P34" s="262"/>
      <c r="Q34" s="264">
        <f>ROUND(SUM(Q31:Q33),1)</f>
        <v>0</v>
      </c>
      <c r="R34" s="262"/>
      <c r="S34" s="264">
        <f>ROUND(SUM(S31:S33),1)</f>
        <v>5635101</v>
      </c>
      <c r="T34" s="262"/>
      <c r="U34" s="264">
        <f>ROUND(SUM(U31:U33),1)</f>
        <v>6221472</v>
      </c>
      <c r="V34" s="242"/>
      <c r="W34" s="113"/>
      <c r="X34" s="114"/>
      <c r="Y34" s="114"/>
      <c r="Z34" s="114"/>
      <c r="AA34" s="114"/>
      <c r="AB34" s="114"/>
      <c r="AC34" s="114"/>
      <c r="AD34" s="114"/>
      <c r="AE34" s="114"/>
      <c r="AF34" s="114"/>
    </row>
    <row r="35" spans="1:32" ht="14" customHeight="1">
      <c r="A35" s="235"/>
      <c r="C35" s="265"/>
      <c r="D35" s="257"/>
      <c r="E35" s="254"/>
      <c r="F35" s="257"/>
      <c r="G35" s="265"/>
      <c r="H35" s="257"/>
      <c r="I35" s="265"/>
      <c r="J35" s="257"/>
      <c r="K35" s="265"/>
      <c r="L35" s="257"/>
      <c r="M35" s="265"/>
      <c r="N35" s="260"/>
      <c r="O35" s="265"/>
      <c r="P35" s="257"/>
      <c r="Q35" s="265"/>
      <c r="R35" s="257"/>
      <c r="S35" s="265"/>
      <c r="T35" s="257"/>
      <c r="U35" s="265"/>
      <c r="W35" s="114"/>
      <c r="X35" s="114"/>
      <c r="Y35" s="114"/>
      <c r="Z35" s="114"/>
      <c r="AA35" s="114"/>
      <c r="AB35" s="114"/>
      <c r="AC35" s="114"/>
      <c r="AD35" s="114"/>
      <c r="AE35" s="114"/>
      <c r="AF35" s="114"/>
    </row>
    <row r="36" spans="1:32" ht="16" customHeight="1">
      <c r="A36" s="235" t="s">
        <v>112</v>
      </c>
      <c r="C36" s="254"/>
      <c r="D36" s="257"/>
      <c r="E36" s="254"/>
      <c r="F36" s="257"/>
      <c r="G36" s="254"/>
      <c r="H36" s="257"/>
      <c r="I36" s="254"/>
      <c r="J36" s="257"/>
      <c r="K36" s="254"/>
      <c r="L36" s="257"/>
      <c r="M36" s="254"/>
      <c r="N36" s="260"/>
      <c r="O36" s="254"/>
      <c r="P36" s="257"/>
      <c r="Q36" s="254"/>
      <c r="R36" s="257"/>
      <c r="S36" s="254"/>
      <c r="T36" s="257"/>
      <c r="U36" s="254"/>
      <c r="W36" s="114"/>
      <c r="X36" s="114"/>
      <c r="Y36" s="114"/>
      <c r="Z36" s="114"/>
      <c r="AA36" s="114"/>
      <c r="AB36" s="114"/>
      <c r="AC36" s="114"/>
      <c r="AD36" s="114"/>
      <c r="AE36" s="114"/>
      <c r="AF36" s="114"/>
    </row>
    <row r="37" spans="1:32" ht="16" customHeight="1">
      <c r="A37" s="822" t="s">
        <v>1336</v>
      </c>
      <c r="B37" s="242" t="s">
        <v>22</v>
      </c>
      <c r="C37" s="266">
        <f>ROUND(SUM(C26)-SUM(C34),1)</f>
        <v>1043960</v>
      </c>
      <c r="D37" s="262"/>
      <c r="E37" s="558">
        <f>ROUND(SUM(E26)-SUM(E34),1)</f>
        <v>0</v>
      </c>
      <c r="F37" s="262"/>
      <c r="G37" s="266">
        <f>ROUND(SUM(G26)-SUM(G34),1)</f>
        <v>143106</v>
      </c>
      <c r="H37" s="262"/>
      <c r="I37" s="266">
        <f>ROUND(SUM(I26)-SUM(I34),1)</f>
        <v>9960013</v>
      </c>
      <c r="J37" s="262"/>
      <c r="K37" s="266">
        <f>ROUND(SUM(K26)-SUM(K34),1)</f>
        <v>-2678</v>
      </c>
      <c r="L37" s="262"/>
      <c r="M37" s="266">
        <f>ROUND(SUM(M26)-SUM(M34),1)</f>
        <v>2728318</v>
      </c>
      <c r="N37" s="263"/>
      <c r="O37" s="266">
        <f>ROUND(SUM(O26)-SUM(O34),1)</f>
        <v>102275</v>
      </c>
      <c r="P37" s="262"/>
      <c r="Q37" s="266">
        <f>ROUND(SUM(Q26)-SUM(Q34),1)</f>
        <v>0</v>
      </c>
      <c r="R37" s="262"/>
      <c r="S37" s="266">
        <f>ROUND(SUM(S26)-SUM(S34),1)</f>
        <v>13974994</v>
      </c>
      <c r="T37" s="262"/>
      <c r="U37" s="266">
        <f>ROUND(SUM(U26)-SUM(U34),1)</f>
        <v>12260555</v>
      </c>
      <c r="V37" s="242"/>
      <c r="W37" s="113"/>
      <c r="X37" s="114"/>
      <c r="Y37" s="114"/>
      <c r="Z37" s="114"/>
      <c r="AA37" s="114"/>
      <c r="AB37" s="114"/>
      <c r="AC37" s="114"/>
      <c r="AD37" s="114"/>
      <c r="AE37" s="114"/>
      <c r="AF37" s="114"/>
    </row>
    <row r="38" spans="1:32" ht="14" customHeight="1">
      <c r="A38" s="235"/>
      <c r="C38" s="265"/>
      <c r="D38" s="257"/>
      <c r="E38" s="254"/>
      <c r="F38" s="257"/>
      <c r="G38" s="265"/>
      <c r="H38" s="257"/>
      <c r="I38" s="265"/>
      <c r="J38" s="257"/>
      <c r="K38" s="265"/>
      <c r="L38" s="257"/>
      <c r="M38" s="265"/>
      <c r="N38" s="260"/>
      <c r="O38" s="265"/>
      <c r="P38" s="257"/>
      <c r="Q38" s="265"/>
      <c r="R38" s="257"/>
      <c r="S38" s="265"/>
      <c r="T38" s="257"/>
      <c r="U38" s="265"/>
      <c r="W38" s="114"/>
      <c r="X38" s="114"/>
      <c r="Y38" s="114"/>
      <c r="Z38" s="114"/>
      <c r="AA38" s="114"/>
      <c r="AB38" s="114"/>
      <c r="AC38" s="114"/>
      <c r="AD38" s="114"/>
      <c r="AE38" s="114"/>
      <c r="AF38" s="114"/>
    </row>
    <row r="39" spans="1:32" ht="14" customHeight="1">
      <c r="A39" s="236"/>
      <c r="C39" s="254"/>
      <c r="D39" s="257"/>
      <c r="E39" s="254"/>
      <c r="F39" s="257"/>
      <c r="G39" s="254"/>
      <c r="H39" s="257"/>
      <c r="I39" s="254"/>
      <c r="J39" s="257"/>
      <c r="K39" s="254"/>
      <c r="L39" s="257"/>
      <c r="M39" s="254"/>
      <c r="N39" s="260"/>
      <c r="O39" s="254"/>
      <c r="P39" s="257"/>
      <c r="Q39" s="254"/>
      <c r="R39" s="257"/>
      <c r="S39" s="254"/>
      <c r="T39" s="257"/>
      <c r="U39" s="254"/>
      <c r="W39" s="114"/>
      <c r="X39" s="114"/>
      <c r="Y39" s="114"/>
      <c r="Z39" s="114"/>
      <c r="AA39" s="114"/>
      <c r="AB39" s="114"/>
      <c r="AC39" s="114"/>
      <c r="AD39" s="114"/>
      <c r="AE39" s="114"/>
      <c r="AF39" s="114"/>
    </row>
    <row r="40" spans="1:32" ht="16" customHeight="1">
      <c r="A40" s="235" t="s">
        <v>17</v>
      </c>
      <c r="C40" s="254"/>
      <c r="D40" s="257"/>
      <c r="E40" s="254"/>
      <c r="F40" s="257"/>
      <c r="G40" s="254"/>
      <c r="H40" s="257"/>
      <c r="I40" s="254"/>
      <c r="J40" s="257"/>
      <c r="K40" s="254"/>
      <c r="L40" s="257"/>
      <c r="M40" s="254"/>
      <c r="N40" s="260"/>
      <c r="O40" s="254"/>
      <c r="P40" s="257"/>
      <c r="Q40" s="254"/>
      <c r="R40" s="257"/>
      <c r="S40" s="254"/>
      <c r="T40" s="257"/>
      <c r="U40" s="254"/>
      <c r="W40" s="114"/>
      <c r="X40" s="114"/>
      <c r="Y40" s="114"/>
      <c r="Z40" s="114"/>
      <c r="AA40" s="114"/>
      <c r="AB40" s="114"/>
      <c r="AC40" s="114"/>
      <c r="AD40" s="114"/>
      <c r="AE40" s="114"/>
      <c r="AF40" s="114"/>
    </row>
    <row r="41" spans="1:32" ht="16" customHeight="1">
      <c r="A41" s="251" t="s">
        <v>392</v>
      </c>
      <c r="B41" s="234" t="s">
        <v>22</v>
      </c>
      <c r="C41" s="252">
        <v>0</v>
      </c>
      <c r="D41" s="257"/>
      <c r="E41" s="252">
        <v>0</v>
      </c>
      <c r="F41" s="257"/>
      <c r="G41" s="253">
        <v>37640</v>
      </c>
      <c r="H41" s="257"/>
      <c r="I41" s="253">
        <v>2957842</v>
      </c>
      <c r="J41" s="257"/>
      <c r="K41" s="268">
        <v>2678</v>
      </c>
      <c r="L41" s="257"/>
      <c r="M41" s="252">
        <v>0</v>
      </c>
      <c r="N41" s="269"/>
      <c r="O41" s="253">
        <v>1311407</v>
      </c>
      <c r="P41" s="257"/>
      <c r="Q41" s="253">
        <v>-303001</v>
      </c>
      <c r="R41" s="257"/>
      <c r="S41" s="254">
        <f>ROUND(SUM(C41:Q41),1)</f>
        <v>4006566</v>
      </c>
      <c r="T41" s="257"/>
      <c r="U41" s="254">
        <v>4681001</v>
      </c>
      <c r="W41" s="114"/>
      <c r="X41" s="114"/>
      <c r="Y41" s="114"/>
      <c r="Z41" s="114"/>
      <c r="AA41" s="114"/>
      <c r="AB41" s="114"/>
      <c r="AC41" s="114"/>
      <c r="AD41" s="114"/>
      <c r="AE41" s="114"/>
      <c r="AF41" s="114"/>
    </row>
    <row r="42" spans="1:32" ht="15.75" customHeight="1">
      <c r="A42" s="251" t="s">
        <v>934</v>
      </c>
      <c r="B42" s="234" t="s">
        <v>22</v>
      </c>
      <c r="C42" s="253">
        <v>-1043960</v>
      </c>
      <c r="D42" s="257"/>
      <c r="E42" s="252">
        <v>0</v>
      </c>
      <c r="F42" s="257"/>
      <c r="G42" s="254">
        <v>-159859</v>
      </c>
      <c r="H42" s="257"/>
      <c r="I42" s="253">
        <v>-12917855</v>
      </c>
      <c r="J42" s="257"/>
      <c r="K42" s="270">
        <v>0</v>
      </c>
      <c r="L42" s="257"/>
      <c r="M42" s="253">
        <v>-2728318</v>
      </c>
      <c r="N42" s="259"/>
      <c r="O42" s="253">
        <v>-1393516</v>
      </c>
      <c r="P42" s="257"/>
      <c r="Q42" s="253">
        <v>303001</v>
      </c>
      <c r="R42" s="257"/>
      <c r="S42" s="254">
        <f>ROUND(SUM(C42:Q42),1)</f>
        <v>-17940507</v>
      </c>
      <c r="T42" s="257"/>
      <c r="U42" s="254">
        <v>-16888006</v>
      </c>
      <c r="W42" s="114"/>
      <c r="X42" s="114"/>
      <c r="Y42" s="114"/>
      <c r="Z42" s="114"/>
      <c r="AA42" s="114"/>
      <c r="AB42" s="114"/>
      <c r="AC42" s="114"/>
      <c r="AD42" s="114"/>
      <c r="AE42" s="114"/>
      <c r="AF42" s="114"/>
    </row>
    <row r="43" spans="1:32" ht="24.75" customHeight="1">
      <c r="A43" s="239" t="s">
        <v>393</v>
      </c>
      <c r="B43" s="242" t="s">
        <v>22</v>
      </c>
      <c r="C43" s="261">
        <f>ROUND(SUM(C41:C42),1)</f>
        <v>-1043960</v>
      </c>
      <c r="D43" s="262"/>
      <c r="E43" s="556">
        <f>ROUND(SUM(E41:E42),1)</f>
        <v>0</v>
      </c>
      <c r="F43" s="262"/>
      <c r="G43" s="261">
        <f>ROUND(SUM(G41:G42),1)</f>
        <v>-122219</v>
      </c>
      <c r="H43" s="262"/>
      <c r="I43" s="261">
        <f>ROUND(SUM(I41:I42),1)</f>
        <v>-9960013</v>
      </c>
      <c r="J43" s="262"/>
      <c r="K43" s="261">
        <f>ROUND(SUM(K41:K42),1)</f>
        <v>2678</v>
      </c>
      <c r="L43" s="262"/>
      <c r="M43" s="261">
        <f>ROUND(SUM(M41:M42),1)</f>
        <v>-2728318</v>
      </c>
      <c r="N43" s="263"/>
      <c r="O43" s="261">
        <f>ROUND(SUM(O41:O42),1)</f>
        <v>-82109</v>
      </c>
      <c r="P43" s="262"/>
      <c r="Q43" s="261">
        <f>ROUND(SUM(Q41:Q42),1)</f>
        <v>0</v>
      </c>
      <c r="R43" s="262"/>
      <c r="S43" s="261">
        <f>ROUND(SUM(S41:S42),1)</f>
        <v>-13933941</v>
      </c>
      <c r="T43" s="262"/>
      <c r="U43" s="261">
        <f>ROUND(SUM(U41:U42),1)</f>
        <v>-12207005</v>
      </c>
      <c r="V43" s="242"/>
      <c r="W43" s="113"/>
      <c r="X43" s="114"/>
      <c r="Y43" s="114"/>
      <c r="Z43" s="114"/>
      <c r="AA43" s="114"/>
      <c r="AB43" s="114"/>
      <c r="AC43" s="114"/>
      <c r="AD43" s="114"/>
      <c r="AE43" s="114"/>
      <c r="AF43" s="114"/>
    </row>
    <row r="44" spans="1:32" ht="14" customHeight="1">
      <c r="A44" s="236"/>
      <c r="C44" s="265"/>
      <c r="D44" s="257"/>
      <c r="E44" s="254"/>
      <c r="F44" s="257"/>
      <c r="G44" s="265"/>
      <c r="H44" s="257"/>
      <c r="I44" s="265"/>
      <c r="J44" s="257"/>
      <c r="K44" s="265"/>
      <c r="L44" s="257"/>
      <c r="M44" s="265"/>
      <c r="N44" s="260"/>
      <c r="O44" s="265"/>
      <c r="P44" s="257"/>
      <c r="Q44" s="265"/>
      <c r="R44" s="257"/>
      <c r="S44" s="265"/>
      <c r="T44" s="257"/>
      <c r="U44" s="265"/>
      <c r="W44" s="114"/>
      <c r="X44" s="114"/>
      <c r="Y44" s="114"/>
      <c r="Z44" s="114"/>
      <c r="AA44" s="114"/>
      <c r="AB44" s="114"/>
      <c r="AC44" s="114"/>
      <c r="AD44" s="114"/>
      <c r="AE44" s="114"/>
      <c r="AF44" s="114"/>
    </row>
    <row r="45" spans="1:32" ht="13" customHeight="1">
      <c r="A45" s="272"/>
      <c r="C45" s="254"/>
      <c r="D45" s="257"/>
      <c r="E45" s="254"/>
      <c r="F45" s="257"/>
      <c r="G45" s="254"/>
      <c r="H45" s="257"/>
      <c r="I45" s="254"/>
      <c r="J45" s="257"/>
      <c r="K45" s="254"/>
      <c r="L45" s="257"/>
      <c r="M45" s="254"/>
      <c r="N45" s="260"/>
      <c r="O45" s="254"/>
      <c r="P45" s="257"/>
      <c r="Q45" s="254"/>
      <c r="R45" s="257"/>
      <c r="S45" s="254"/>
      <c r="T45" s="257"/>
      <c r="U45" s="254"/>
      <c r="W45" s="114"/>
      <c r="X45" s="114"/>
      <c r="Y45" s="114"/>
      <c r="Z45" s="114"/>
      <c r="AA45" s="114"/>
      <c r="AB45" s="114"/>
      <c r="AC45" s="114"/>
      <c r="AD45" s="114"/>
      <c r="AE45" s="114"/>
      <c r="AF45" s="114"/>
    </row>
    <row r="46" spans="1:32" ht="16" customHeight="1">
      <c r="A46" s="235" t="s">
        <v>575</v>
      </c>
      <c r="C46" s="254"/>
      <c r="D46" s="257"/>
      <c r="E46" s="254"/>
      <c r="F46" s="257"/>
      <c r="G46" s="254"/>
      <c r="H46" s="257"/>
      <c r="I46" s="254"/>
      <c r="J46" s="257"/>
      <c r="K46" s="254"/>
      <c r="L46" s="257"/>
      <c r="M46" s="254"/>
      <c r="N46" s="260"/>
      <c r="O46" s="254"/>
      <c r="P46" s="257"/>
      <c r="Q46" s="254"/>
      <c r="R46" s="257"/>
      <c r="S46" s="254"/>
      <c r="T46" s="257"/>
      <c r="U46" s="254"/>
      <c r="W46" s="114"/>
      <c r="X46" s="114"/>
      <c r="Y46" s="114"/>
      <c r="Z46" s="114"/>
      <c r="AA46" s="114"/>
      <c r="AB46" s="114"/>
      <c r="AC46" s="114"/>
      <c r="AD46" s="114"/>
      <c r="AE46" s="114"/>
      <c r="AF46" s="114"/>
    </row>
    <row r="47" spans="1:32" ht="16" customHeight="1">
      <c r="A47" s="235" t="s">
        <v>324</v>
      </c>
      <c r="C47" s="254"/>
      <c r="D47" s="257"/>
      <c r="E47" s="254"/>
      <c r="F47" s="257"/>
      <c r="G47" s="254"/>
      <c r="H47" s="257"/>
      <c r="I47" s="254"/>
      <c r="J47" s="257"/>
      <c r="K47" s="254"/>
      <c r="L47" s="257"/>
      <c r="M47" s="254"/>
      <c r="N47" s="257"/>
      <c r="O47" s="254"/>
      <c r="P47" s="257"/>
      <c r="Q47" s="254"/>
      <c r="R47" s="257"/>
      <c r="S47" s="254"/>
      <c r="T47" s="257"/>
      <c r="U47" s="254"/>
      <c r="W47" s="114"/>
      <c r="X47" s="114"/>
      <c r="Y47" s="114"/>
      <c r="Z47" s="114"/>
      <c r="AA47" s="114"/>
      <c r="AB47" s="114"/>
      <c r="AC47" s="114"/>
      <c r="AD47" s="114"/>
      <c r="AE47" s="114"/>
      <c r="AF47" s="114"/>
    </row>
    <row r="48" spans="1:32" ht="16" customHeight="1">
      <c r="A48" s="239" t="s">
        <v>394</v>
      </c>
      <c r="B48" s="234" t="s">
        <v>22</v>
      </c>
      <c r="C48" s="267">
        <f>ROUND(SUM(C37+C43),1)</f>
        <v>0</v>
      </c>
      <c r="D48" s="262"/>
      <c r="E48" s="267">
        <f>ROUND(SUM(E37+E43),1)</f>
        <v>0</v>
      </c>
      <c r="F48" s="262"/>
      <c r="G48" s="267">
        <f>ROUND(SUM(G37+G43),1)</f>
        <v>20887</v>
      </c>
      <c r="H48" s="262"/>
      <c r="I48" s="267">
        <f>ROUND(SUM(I37+I43),1)</f>
        <v>0</v>
      </c>
      <c r="J48" s="262"/>
      <c r="K48" s="267">
        <f>ROUND(SUM(K37+K43),1)</f>
        <v>0</v>
      </c>
      <c r="L48" s="262"/>
      <c r="M48" s="267">
        <f>ROUND(SUM(M37+M43),1)</f>
        <v>0</v>
      </c>
      <c r="N48" s="262"/>
      <c r="O48" s="267">
        <f>ROUND(SUM(O37+O43),1)</f>
        <v>20166</v>
      </c>
      <c r="P48" s="262"/>
      <c r="Q48" s="267">
        <f>ROUND(SUM(Q37+Q43),1)</f>
        <v>0</v>
      </c>
      <c r="R48" s="262"/>
      <c r="S48" s="267">
        <f>ROUND(SUM(S37+S43),1)</f>
        <v>41053</v>
      </c>
      <c r="T48" s="262"/>
      <c r="U48" s="267">
        <f>ROUND(SUM(U37+U43),1)</f>
        <v>53550</v>
      </c>
      <c r="W48" s="114"/>
      <c r="X48" s="114"/>
      <c r="Y48" s="114"/>
      <c r="Z48" s="114"/>
      <c r="AA48" s="114"/>
      <c r="AB48" s="114"/>
      <c r="AC48" s="114"/>
      <c r="AD48" s="114"/>
      <c r="AE48" s="114"/>
      <c r="AF48" s="114"/>
    </row>
    <row r="49" spans="1:42" ht="14" customHeight="1">
      <c r="A49" s="236"/>
      <c r="C49" s="266"/>
      <c r="D49" s="262"/>
      <c r="E49" s="266"/>
      <c r="F49" s="262"/>
      <c r="G49" s="266"/>
      <c r="H49" s="262"/>
      <c r="I49" s="266"/>
      <c r="J49" s="262"/>
      <c r="K49" s="266"/>
      <c r="L49" s="257"/>
      <c r="M49" s="254"/>
      <c r="N49" s="257"/>
      <c r="O49" s="254"/>
      <c r="P49" s="257"/>
      <c r="Q49" s="266"/>
      <c r="R49" s="257"/>
      <c r="S49" s="254"/>
      <c r="T49" s="257"/>
      <c r="U49" s="254"/>
      <c r="W49" s="114"/>
      <c r="X49" s="114"/>
      <c r="Y49" s="114"/>
      <c r="Z49" s="114"/>
      <c r="AA49" s="114"/>
      <c r="AB49" s="114"/>
      <c r="AC49" s="114"/>
      <c r="AD49" s="114"/>
      <c r="AE49" s="114"/>
      <c r="AF49" s="114"/>
    </row>
    <row r="50" spans="1:42" ht="20" customHeight="1">
      <c r="A50" s="273" t="s">
        <v>1334</v>
      </c>
      <c r="B50" s="234" t="s">
        <v>22</v>
      </c>
      <c r="C50" s="267">
        <v>0</v>
      </c>
      <c r="D50" s="262"/>
      <c r="E50" s="267">
        <v>0</v>
      </c>
      <c r="F50" s="262"/>
      <c r="G50" s="274">
        <v>28279</v>
      </c>
      <c r="H50" s="262"/>
      <c r="I50" s="267">
        <v>0</v>
      </c>
      <c r="J50" s="262"/>
      <c r="K50" s="267">
        <v>0</v>
      </c>
      <c r="L50" s="262"/>
      <c r="M50" s="267">
        <v>0</v>
      </c>
      <c r="N50" s="271"/>
      <c r="O50" s="274">
        <v>90381</v>
      </c>
      <c r="P50" s="262"/>
      <c r="Q50" s="267">
        <v>0</v>
      </c>
      <c r="R50" s="262"/>
      <c r="S50" s="266">
        <f>SUM(C50:Q50)</f>
        <v>118660</v>
      </c>
      <c r="T50" s="242"/>
      <c r="U50" s="266">
        <v>65110</v>
      </c>
      <c r="V50" s="275"/>
      <c r="W50" s="114"/>
      <c r="X50" s="114"/>
      <c r="Y50" s="114"/>
      <c r="Z50" s="114"/>
      <c r="AA50" s="114"/>
      <c r="AB50" s="114"/>
      <c r="AC50" s="114"/>
      <c r="AD50" s="114"/>
      <c r="AE50" s="114"/>
      <c r="AF50" s="114"/>
    </row>
    <row r="51" spans="1:42" ht="25" customHeight="1" thickBot="1">
      <c r="A51" s="273" t="s">
        <v>1224</v>
      </c>
      <c r="B51" s="234" t="s">
        <v>22</v>
      </c>
      <c r="C51" s="444">
        <f>ROUND(SUM(C48+C50),1)</f>
        <v>0</v>
      </c>
      <c r="D51" s="32"/>
      <c r="E51" s="444">
        <f>ROUND(SUM(E48+E50),1)</f>
        <v>0</v>
      </c>
      <c r="F51" s="32"/>
      <c r="G51" s="444">
        <f>ROUND(SUM(G48+G50),1)</f>
        <v>49166</v>
      </c>
      <c r="H51" s="32"/>
      <c r="I51" s="444">
        <f>ROUND(SUM(I48+I50),1)</f>
        <v>0</v>
      </c>
      <c r="J51" s="32"/>
      <c r="K51" s="444">
        <f>ROUND(SUM(K48+K50),1)</f>
        <v>0</v>
      </c>
      <c r="L51" s="32"/>
      <c r="M51" s="444">
        <f>ROUND(SUM(M48+M50),1)</f>
        <v>0</v>
      </c>
      <c r="N51" s="32"/>
      <c r="O51" s="444">
        <f>ROUND(SUM(O48+O50),0)</f>
        <v>110547</v>
      </c>
      <c r="P51" s="32"/>
      <c r="Q51" s="444">
        <f>ROUND(SUM(Q48+Q50),1)</f>
        <v>0</v>
      </c>
      <c r="R51" s="32"/>
      <c r="S51" s="444">
        <f>ROUND(SUM(S48+S50),1)</f>
        <v>159713</v>
      </c>
      <c r="T51" s="32"/>
      <c r="U51" s="444">
        <f>ROUND(SUM(U48+U50),1)</f>
        <v>118660</v>
      </c>
      <c r="W51" s="114"/>
      <c r="X51" s="114"/>
      <c r="Y51" s="114"/>
      <c r="Z51" s="114"/>
      <c r="AA51" s="114"/>
      <c r="AB51" s="114"/>
      <c r="AC51" s="114"/>
      <c r="AD51" s="114"/>
      <c r="AE51" s="114"/>
      <c r="AF51" s="114"/>
    </row>
    <row r="52" spans="1:42" ht="25" customHeight="1" thickTop="1">
      <c r="A52" s="273"/>
      <c r="B52" s="32"/>
      <c r="C52" s="276"/>
      <c r="D52" s="32"/>
      <c r="E52" s="263"/>
      <c r="F52" s="32"/>
      <c r="G52" s="263"/>
      <c r="H52" s="32"/>
      <c r="I52" s="276"/>
      <c r="J52" s="32"/>
      <c r="K52" s="276"/>
      <c r="L52" s="32"/>
      <c r="M52" s="271"/>
      <c r="N52" s="32"/>
      <c r="O52" s="263"/>
      <c r="P52" s="32"/>
      <c r="Q52" s="276"/>
      <c r="R52" s="32"/>
      <c r="S52" s="263"/>
      <c r="T52" s="277"/>
      <c r="U52" s="263"/>
      <c r="W52" s="114"/>
      <c r="X52" s="114"/>
      <c r="Y52" s="114"/>
      <c r="Z52" s="114"/>
      <c r="AA52" s="114"/>
      <c r="AB52" s="114"/>
      <c r="AC52" s="114"/>
      <c r="AD52" s="114"/>
      <c r="AE52" s="114"/>
      <c r="AF52" s="114"/>
    </row>
    <row r="53" spans="1:42" ht="15" customHeight="1">
      <c r="A53" s="1045" t="s">
        <v>1361</v>
      </c>
      <c r="C53" s="260"/>
      <c r="D53" s="257"/>
      <c r="E53" s="257"/>
      <c r="F53" s="257"/>
      <c r="G53" s="260"/>
      <c r="H53" s="257"/>
      <c r="I53" s="260"/>
      <c r="J53" s="257"/>
      <c r="K53" s="260"/>
      <c r="L53" s="257"/>
      <c r="N53" s="269"/>
      <c r="O53" s="147"/>
      <c r="P53" s="257"/>
      <c r="Q53" s="260"/>
      <c r="R53" s="257"/>
      <c r="S53" s="260" t="s">
        <v>22</v>
      </c>
      <c r="T53" s="257"/>
      <c r="U53" s="260"/>
      <c r="W53" s="114"/>
      <c r="X53" s="114"/>
      <c r="Y53" s="114"/>
      <c r="Z53" s="114"/>
      <c r="AA53" s="114"/>
      <c r="AB53" s="114"/>
      <c r="AC53" s="114"/>
      <c r="AD53" s="114"/>
      <c r="AE53" s="114"/>
      <c r="AF53" s="114"/>
    </row>
    <row r="54" spans="1:42" ht="16.5" customHeight="1">
      <c r="A54" s="278"/>
      <c r="B54" s="168"/>
      <c r="C54" s="168"/>
      <c r="D54" s="168"/>
      <c r="E54" s="168"/>
      <c r="F54" s="114"/>
      <c r="G54" s="114"/>
      <c r="H54" s="168"/>
      <c r="I54" s="168"/>
      <c r="J54" s="168"/>
      <c r="K54" s="114"/>
      <c r="L54" s="279"/>
      <c r="M54" s="114"/>
      <c r="N54" s="114"/>
      <c r="O54" s="279"/>
      <c r="P54" s="114"/>
      <c r="Q54" s="114"/>
      <c r="R54" s="114"/>
      <c r="S54" s="114"/>
      <c r="T54" s="114"/>
      <c r="U54" s="114"/>
      <c r="V54" s="114"/>
      <c r="W54" s="114"/>
      <c r="X54" s="114"/>
      <c r="Y54" s="280"/>
      <c r="Z54" s="168"/>
      <c r="AA54" s="168"/>
      <c r="AB54" s="168"/>
      <c r="AC54" s="168"/>
      <c r="AD54" s="168"/>
      <c r="AE54" s="168"/>
      <c r="AF54" s="168"/>
      <c r="AG54" s="168"/>
      <c r="AH54" s="168"/>
      <c r="AI54" s="168"/>
      <c r="AJ54" s="168"/>
      <c r="AK54" s="168"/>
      <c r="AL54" s="168"/>
      <c r="AM54" s="168"/>
      <c r="AN54" s="168"/>
      <c r="AO54" s="168"/>
      <c r="AP54" s="168"/>
    </row>
    <row r="55" spans="1:42" ht="16.5" customHeight="1">
      <c r="A55" s="278"/>
      <c r="B55" s="168"/>
      <c r="C55" s="168"/>
      <c r="D55" s="168"/>
      <c r="E55" s="168"/>
      <c r="F55" s="114"/>
      <c r="G55" s="114"/>
      <c r="H55" s="168"/>
      <c r="I55" s="168"/>
      <c r="J55" s="168"/>
      <c r="K55" s="114"/>
      <c r="L55" s="279"/>
      <c r="M55" s="114"/>
      <c r="N55" s="114"/>
      <c r="O55" s="279"/>
      <c r="P55" s="114"/>
      <c r="Q55" s="114"/>
      <c r="R55" s="114"/>
      <c r="S55" s="114"/>
      <c r="T55" s="114"/>
      <c r="U55" s="114"/>
      <c r="V55" s="114"/>
      <c r="W55" s="114"/>
      <c r="X55" s="114"/>
      <c r="Y55" s="280"/>
      <c r="Z55" s="168"/>
      <c r="AA55" s="168"/>
      <c r="AB55" s="168"/>
      <c r="AC55" s="168"/>
      <c r="AD55" s="168"/>
      <c r="AE55" s="168"/>
      <c r="AF55" s="168"/>
      <c r="AG55" s="168"/>
      <c r="AH55" s="168"/>
      <c r="AI55" s="168"/>
      <c r="AJ55" s="168"/>
      <c r="AK55" s="168"/>
      <c r="AL55" s="168"/>
      <c r="AM55" s="168"/>
      <c r="AN55" s="168"/>
      <c r="AO55" s="168"/>
      <c r="AP55" s="168"/>
    </row>
    <row r="56" spans="1:42" ht="14" customHeight="1">
      <c r="B56" s="114"/>
      <c r="C56" s="114"/>
      <c r="D56" s="114"/>
      <c r="E56" s="114"/>
      <c r="F56" s="114"/>
      <c r="G56" s="114"/>
      <c r="H56" s="114"/>
      <c r="I56" s="114"/>
      <c r="J56" s="114"/>
      <c r="K56" s="114"/>
      <c r="W56" s="114"/>
      <c r="X56" s="114"/>
      <c r="Y56" s="114"/>
      <c r="Z56" s="114"/>
      <c r="AA56" s="114"/>
      <c r="AB56" s="114"/>
      <c r="AC56" s="114"/>
      <c r="AD56" s="114"/>
      <c r="AE56" s="114"/>
      <c r="AF56" s="114"/>
    </row>
    <row r="57" spans="1:42" ht="14" customHeight="1">
      <c r="B57" s="114"/>
      <c r="C57" s="114"/>
      <c r="D57" s="114"/>
      <c r="E57" s="114"/>
      <c r="F57" s="114"/>
      <c r="G57" s="114"/>
      <c r="H57" s="114"/>
      <c r="I57" s="114"/>
      <c r="J57" s="114"/>
      <c r="K57" s="114"/>
      <c r="W57" s="114"/>
      <c r="X57" s="114"/>
      <c r="Y57" s="114"/>
      <c r="Z57" s="114"/>
      <c r="AA57" s="114"/>
      <c r="AB57" s="114"/>
      <c r="AC57" s="114"/>
      <c r="AD57" s="114"/>
      <c r="AE57" s="114"/>
      <c r="AF57" s="114"/>
    </row>
    <row r="58" spans="1:42" ht="14" customHeight="1">
      <c r="B58" s="114"/>
      <c r="C58" s="114"/>
      <c r="D58" s="114"/>
      <c r="E58" s="114"/>
      <c r="F58" s="114"/>
      <c r="G58" s="114"/>
      <c r="H58" s="114"/>
      <c r="I58" s="114"/>
      <c r="J58" s="114"/>
      <c r="K58" s="114"/>
      <c r="W58" s="114"/>
      <c r="X58" s="114"/>
      <c r="Y58" s="114"/>
      <c r="Z58" s="114"/>
      <c r="AA58" s="114"/>
      <c r="AB58" s="114"/>
      <c r="AC58" s="114"/>
      <c r="AD58" s="114"/>
      <c r="AE58" s="114"/>
      <c r="AF58" s="114"/>
    </row>
    <row r="59" spans="1:42" ht="14" customHeight="1">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row>
    <row r="60" spans="1:42" ht="14" customHeight="1">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row>
    <row r="61" spans="1:42" ht="14"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row>
    <row r="62" spans="1:42" ht="14"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row>
    <row r="63" spans="1:42" ht="14"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row>
    <row r="64" spans="1:42" ht="14"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row>
    <row r="65" spans="1:32" ht="14"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row>
    <row r="66" spans="1:32" ht="14"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row>
    <row r="67" spans="1:32" ht="14"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row>
    <row r="68" spans="1:32" ht="14"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row>
    <row r="69" spans="1:32" ht="14"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row>
    <row r="70" spans="1:32" ht="14"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row>
    <row r="71" spans="1:32" ht="14"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row>
    <row r="72" spans="1:32" ht="14"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row>
    <row r="73" spans="1:32" ht="14"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row>
    <row r="74" spans="1:32" ht="14"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row>
    <row r="75" spans="1:32" ht="14"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row r="76" spans="1:32" ht="14"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row>
    <row r="77" spans="1:32" ht="14"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row>
    <row r="78" spans="1:32" ht="14"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row>
    <row r="79" spans="1:32" ht="14"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row>
    <row r="80" spans="1:32" ht="14"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row>
    <row r="81" spans="1:32" ht="14"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row>
    <row r="82" spans="1:32" ht="14"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row>
    <row r="83" spans="1:32" ht="14"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row>
    <row r="84" spans="1:32" ht="14"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row>
    <row r="85" spans="1:32" ht="14"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row>
    <row r="86" spans="1:32" ht="14"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row>
    <row r="87" spans="1:32" ht="14"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row>
    <row r="88" spans="1:32" ht="14"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row>
    <row r="89" spans="1:32" ht="14"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row>
    <row r="90" spans="1:32" ht="14"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row>
    <row r="91" spans="1:3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row>
    <row r="92" spans="1:3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row>
    <row r="93" spans="1:3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row>
    <row r="94" spans="1:3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row>
    <row r="95" spans="1:3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row>
    <row r="96" spans="1:3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row>
    <row r="97" spans="1:3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row>
    <row r="98" spans="1:3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row>
    <row r="99" spans="1:3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row>
    <row r="100" spans="1:3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row>
    <row r="101" spans="1:3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row>
    <row r="102" spans="1:3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row>
  </sheetData>
  <hyperlinks>
    <hyperlink ref="A53" location="'Footnotes 1 - 11'!A1" display="(*) See Accompanying Footnotes"/>
  </hyperlinks>
  <pageMargins left="0.7" right="0.46" top="0.9" bottom="0.25" header="0.5" footer="0.25"/>
  <pageSetup scale="54" firstPageNumber="42" fitToWidth="2" orientation="landscape" useFirstPageNumber="1"/>
  <headerFooter scaleWithDoc="0">
    <oddFooter>&amp;R&amp;8&amp;P</oddFooter>
  </headerFooter>
  <colBreaks count="1" manualBreakCount="1">
    <brk id="11" min="2" max="54" man="1"/>
  </colBreak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8"/>
  <sheetViews>
    <sheetView showGridLines="0" zoomScale="70" zoomScaleNormal="70" zoomScaleSheetLayoutView="40" zoomScalePageLayoutView="70" workbookViewId="0"/>
  </sheetViews>
  <sheetFormatPr baseColWidth="10" defaultColWidth="8.7109375" defaultRowHeight="15" x14ac:dyDescent="0"/>
  <cols>
    <col min="1" max="1" width="64.140625" style="315" customWidth="1"/>
    <col min="2" max="2" width="2.85546875" style="315" customWidth="1"/>
    <col min="3" max="3" width="20.85546875" style="315" customWidth="1"/>
    <col min="4" max="4" width="2.5703125" style="315" customWidth="1"/>
    <col min="5" max="5" width="20.85546875" style="315" customWidth="1"/>
    <col min="6" max="6" width="2.5703125" style="315" customWidth="1"/>
    <col min="7" max="7" width="20.85546875" style="315" customWidth="1"/>
    <col min="8" max="8" width="2.5703125" style="315" customWidth="1"/>
    <col min="9" max="9" width="20.85546875" style="315" customWidth="1"/>
    <col min="10" max="10" width="2.5703125" style="315" customWidth="1"/>
    <col min="11" max="11" width="20.85546875" style="315" customWidth="1"/>
    <col min="12" max="12" width="2.5703125" style="315" customWidth="1"/>
    <col min="13" max="13" width="20.85546875" style="315" customWidth="1"/>
    <col min="14" max="14" width="2.5703125" style="315" customWidth="1"/>
    <col min="15" max="15" width="20.85546875" style="315" customWidth="1"/>
    <col min="16" max="16" width="2.5703125" style="315" customWidth="1"/>
    <col min="17" max="17" width="20.85546875" style="315" customWidth="1"/>
    <col min="18" max="18" width="2.5703125" style="315" customWidth="1"/>
    <col min="19" max="19" width="20.85546875" style="315" customWidth="1"/>
    <col min="20" max="20" width="2.5703125" style="315" customWidth="1"/>
    <col min="21" max="21" width="20.85546875" style="315" customWidth="1"/>
    <col min="22" max="22" width="2.5703125" style="315" customWidth="1"/>
    <col min="23" max="23" width="20.85546875" style="315" customWidth="1"/>
    <col min="24" max="24" width="2.5703125" style="315" customWidth="1"/>
    <col min="25" max="25" width="20.85546875" style="315" customWidth="1"/>
    <col min="26" max="26" width="2.5703125" style="315" customWidth="1"/>
    <col min="27" max="27" width="20.85546875" style="315" customWidth="1"/>
    <col min="28" max="28" width="2.5703125" style="315" customWidth="1"/>
    <col min="29" max="29" width="21.85546875" style="315" customWidth="1"/>
    <col min="30" max="30" width="2.5703125" style="315" customWidth="1"/>
    <col min="31" max="31" width="21.85546875" style="315" customWidth="1"/>
    <col min="32" max="32" width="2.5703125" style="315" customWidth="1"/>
    <col min="33" max="33" width="21.85546875" style="315" customWidth="1"/>
    <col min="34" max="34" width="2.5703125" style="315" customWidth="1"/>
    <col min="35" max="35" width="21.85546875" style="315" customWidth="1"/>
    <col min="36" max="36" width="2.5703125" style="315" customWidth="1"/>
    <col min="37" max="37" width="21.85546875" style="315" customWidth="1"/>
    <col min="38" max="38" width="2.5703125" style="315" customWidth="1"/>
    <col min="39" max="39" width="20.85546875" style="315" customWidth="1"/>
    <col min="40" max="40" width="2.5703125" style="315" customWidth="1"/>
    <col min="41" max="41" width="20.85546875" style="315" customWidth="1"/>
    <col min="42" max="42" width="2.5703125" style="315" customWidth="1"/>
    <col min="43" max="43" width="20.85546875" style="315" customWidth="1"/>
    <col min="44" max="44" width="2.5703125" style="315" customWidth="1"/>
    <col min="45" max="45" width="20.85546875" style="315" customWidth="1"/>
    <col min="46" max="46" width="2.5703125" style="315" customWidth="1"/>
    <col min="47" max="47" width="20.85546875" style="315" customWidth="1"/>
    <col min="48" max="48" width="2.5703125" style="315" customWidth="1"/>
    <col min="49" max="49" width="20.85546875" style="315" customWidth="1"/>
    <col min="50" max="50" width="2.5703125" style="315" customWidth="1"/>
    <col min="51" max="51" width="20.85546875" style="315" customWidth="1"/>
    <col min="52" max="52" width="2.5703125" style="315" customWidth="1"/>
    <col min="53" max="53" width="20.85546875" style="315" customWidth="1"/>
    <col min="54" max="54" width="2.5703125" style="315" customWidth="1"/>
    <col min="55" max="55" width="20.85546875" style="315" customWidth="1"/>
    <col min="56" max="56" width="2.5703125" style="315" customWidth="1"/>
    <col min="57" max="57" width="20.85546875" style="315" customWidth="1"/>
    <col min="58" max="58" width="2.5703125" style="315" customWidth="1"/>
    <col min="59" max="59" width="20.85546875" style="315" customWidth="1"/>
    <col min="60" max="60" width="2.5703125" style="315" customWidth="1"/>
    <col min="61" max="61" width="20.85546875" style="315" customWidth="1"/>
    <col min="62" max="62" width="2.5703125" style="315" customWidth="1"/>
    <col min="63" max="63" width="20.85546875" style="315" customWidth="1"/>
    <col min="64" max="64" width="2.5703125" style="315" customWidth="1"/>
    <col min="65" max="65" width="20.85546875" style="315" customWidth="1"/>
    <col min="66" max="66" width="2.5703125" style="315" customWidth="1"/>
    <col min="67" max="67" width="20.85546875" style="315" customWidth="1"/>
    <col min="68" max="68" width="2.5703125" style="315" customWidth="1"/>
    <col min="69" max="69" width="20.85546875" style="315" customWidth="1"/>
    <col min="70" max="70" width="2.5703125" style="315" customWidth="1"/>
    <col min="71" max="71" width="20.85546875" style="315" customWidth="1"/>
    <col min="72" max="72" width="2.5703125" style="315" customWidth="1"/>
    <col min="73" max="73" width="20.85546875" style="315" customWidth="1"/>
    <col min="74" max="74" width="2.5703125" style="315" customWidth="1"/>
    <col min="75" max="75" width="20.85546875" style="315" customWidth="1"/>
    <col min="76" max="76" width="2.5703125" style="315" customWidth="1"/>
    <col min="77" max="77" width="18.85546875" style="315" customWidth="1"/>
    <col min="78" max="246" width="8.7109375" style="315"/>
    <col min="247" max="247" width="55.42578125" style="315" customWidth="1"/>
    <col min="248" max="248" width="2.85546875" style="315" customWidth="1"/>
    <col min="249" max="249" width="19.42578125" style="315" customWidth="1"/>
    <col min="250" max="250" width="2.85546875" style="315" customWidth="1"/>
    <col min="251" max="251" width="20.85546875" style="315" customWidth="1"/>
    <col min="252" max="252" width="2.85546875" style="315" customWidth="1"/>
    <col min="253" max="253" width="21" style="315" customWidth="1"/>
    <col min="254" max="254" width="2.85546875" style="315" customWidth="1"/>
    <col min="255" max="255" width="18.85546875" style="315" customWidth="1"/>
    <col min="256" max="256" width="2.85546875" style="315" customWidth="1"/>
    <col min="257" max="257" width="16.85546875" style="315" customWidth="1"/>
    <col min="258" max="258" width="2.85546875" style="315" customWidth="1"/>
    <col min="259" max="259" width="16.42578125" style="315" customWidth="1"/>
    <col min="260" max="260" width="2.85546875" style="315" customWidth="1"/>
    <col min="261" max="261" width="19.85546875" style="315" customWidth="1"/>
    <col min="262" max="262" width="2.85546875" style="315" customWidth="1"/>
    <col min="263" max="263" width="19.42578125" style="315" customWidth="1"/>
    <col min="264" max="264" width="2.85546875" style="315" customWidth="1"/>
    <col min="265" max="265" width="17.140625" style="315" customWidth="1"/>
    <col min="266" max="266" width="2.85546875" style="315" customWidth="1"/>
    <col min="267" max="267" width="19.42578125" style="315" customWidth="1"/>
    <col min="268" max="268" width="2.85546875" style="315" customWidth="1"/>
    <col min="269" max="269" width="18.42578125" style="315" customWidth="1"/>
    <col min="270" max="270" width="2.85546875" style="315" customWidth="1"/>
    <col min="271" max="271" width="17.5703125" style="315" customWidth="1"/>
    <col min="272" max="272" width="2.85546875" style="315" customWidth="1"/>
    <col min="273" max="273" width="20.85546875" style="315" customWidth="1"/>
    <col min="274" max="274" width="2.85546875" style="315" customWidth="1"/>
    <col min="275" max="275" width="17.5703125" style="315" customWidth="1"/>
    <col min="276" max="276" width="2.85546875" style="315" customWidth="1"/>
    <col min="277" max="277" width="19.5703125" style="315" customWidth="1"/>
    <col min="278" max="278" width="2.85546875" style="315" customWidth="1"/>
    <col min="279" max="279" width="16" style="315" customWidth="1"/>
    <col min="280" max="280" width="2.85546875" style="315" customWidth="1"/>
    <col min="281" max="281" width="18.85546875" style="315" customWidth="1"/>
    <col min="282" max="282" width="2.85546875" style="315" customWidth="1"/>
    <col min="283" max="283" width="18.140625" style="315" customWidth="1"/>
    <col min="284" max="285" width="8.85546875" style="315" customWidth="1"/>
    <col min="286" max="286" width="2.85546875" style="315" customWidth="1"/>
    <col min="287" max="287" width="18.85546875" style="315" customWidth="1"/>
    <col min="288" max="288" width="2.85546875" style="315" customWidth="1"/>
    <col min="289" max="289" width="19" style="315" customWidth="1"/>
    <col min="290" max="290" width="2.85546875" style="315" customWidth="1"/>
    <col min="291" max="291" width="18.42578125" style="315" customWidth="1"/>
    <col min="292" max="292" width="2.85546875" style="315" customWidth="1"/>
    <col min="293" max="293" width="18.5703125" style="315" customWidth="1"/>
    <col min="294" max="294" width="2.85546875" style="315" customWidth="1"/>
    <col min="295" max="295" width="18.85546875" style="315" customWidth="1"/>
    <col min="296" max="296" width="2.85546875" style="315" customWidth="1"/>
    <col min="297" max="297" width="22.5703125" style="315" customWidth="1"/>
    <col min="298" max="298" width="2.85546875" style="315" customWidth="1"/>
    <col min="299" max="299" width="19.140625" style="315" customWidth="1"/>
    <col min="300" max="300" width="2.85546875" style="315" customWidth="1"/>
    <col min="301" max="301" width="22.5703125" style="315" customWidth="1"/>
    <col min="302" max="302" width="2.85546875" style="315" customWidth="1"/>
    <col min="303" max="303" width="24.140625" style="315" customWidth="1"/>
    <col min="304" max="304" width="2.85546875" style="315" customWidth="1"/>
    <col min="305" max="305" width="22.85546875" style="315" customWidth="1"/>
    <col min="306" max="306" width="2.85546875" style="315" customWidth="1"/>
    <col min="307" max="307" width="19.5703125" style="315" customWidth="1"/>
    <col min="308" max="308" width="2.85546875" style="315" customWidth="1"/>
    <col min="309" max="309" width="22.42578125" style="315" customWidth="1"/>
    <col min="310" max="310" width="2.85546875" style="315" customWidth="1"/>
    <col min="311" max="311" width="21.85546875" style="315" customWidth="1"/>
    <col min="312" max="312" width="2.85546875" style="315" customWidth="1"/>
    <col min="313" max="313" width="25.140625" style="315" customWidth="1"/>
    <col min="314" max="314" width="53.140625" style="315" customWidth="1"/>
    <col min="315" max="315" width="2.85546875" style="315" customWidth="1"/>
    <col min="316" max="316" width="25.140625" style="315" customWidth="1"/>
    <col min="317" max="317" width="2.85546875" style="315" customWidth="1"/>
    <col min="318" max="318" width="24" style="315" customWidth="1"/>
    <col min="319" max="319" width="2.85546875" style="315" customWidth="1"/>
    <col min="320" max="320" width="21.5703125" style="315" customWidth="1"/>
    <col min="321" max="321" width="2.85546875" style="315" customWidth="1"/>
    <col min="322" max="322" width="22.42578125" style="315" customWidth="1"/>
    <col min="323" max="323" width="53.85546875" style="315" customWidth="1"/>
    <col min="324" max="324" width="2.85546875" style="315" customWidth="1"/>
    <col min="325" max="325" width="23.85546875" style="315" customWidth="1"/>
    <col min="326" max="326" width="2.85546875" style="315" customWidth="1"/>
    <col min="327" max="327" width="22.5703125" style="315" customWidth="1"/>
    <col min="328" max="328" width="2.85546875" style="315" customWidth="1"/>
    <col min="329" max="329" width="18.85546875" style="315" customWidth="1"/>
    <col min="330" max="330" width="2.85546875" style="315" customWidth="1"/>
    <col min="331" max="331" width="19.42578125" style="315" customWidth="1"/>
    <col min="332" max="332" width="2.85546875" style="315" customWidth="1"/>
    <col min="333" max="333" width="19.5703125" style="315" customWidth="1"/>
    <col min="334" max="502" width="8.7109375" style="315"/>
    <col min="503" max="503" width="55.42578125" style="315" customWidth="1"/>
    <col min="504" max="504" width="2.85546875" style="315" customWidth="1"/>
    <col min="505" max="505" width="19.42578125" style="315" customWidth="1"/>
    <col min="506" max="506" width="2.85546875" style="315" customWidth="1"/>
    <col min="507" max="507" width="20.85546875" style="315" customWidth="1"/>
    <col min="508" max="508" width="2.85546875" style="315" customWidth="1"/>
    <col min="509" max="509" width="21" style="315" customWidth="1"/>
    <col min="510" max="510" width="2.85546875" style="315" customWidth="1"/>
    <col min="511" max="511" width="18.85546875" style="315" customWidth="1"/>
    <col min="512" max="512" width="2.85546875" style="315" customWidth="1"/>
    <col min="513" max="513" width="16.85546875" style="315" customWidth="1"/>
    <col min="514" max="514" width="2.85546875" style="315" customWidth="1"/>
    <col min="515" max="515" width="16.42578125" style="315" customWidth="1"/>
    <col min="516" max="516" width="2.85546875" style="315" customWidth="1"/>
    <col min="517" max="517" width="19.85546875" style="315" customWidth="1"/>
    <col min="518" max="518" width="2.85546875" style="315" customWidth="1"/>
    <col min="519" max="519" width="19.42578125" style="315" customWidth="1"/>
    <col min="520" max="520" width="2.85546875" style="315" customWidth="1"/>
    <col min="521" max="521" width="17.140625" style="315" customWidth="1"/>
    <col min="522" max="522" width="2.85546875" style="315" customWidth="1"/>
    <col min="523" max="523" width="19.42578125" style="315" customWidth="1"/>
    <col min="524" max="524" width="2.85546875" style="315" customWidth="1"/>
    <col min="525" max="525" width="18.42578125" style="315" customWidth="1"/>
    <col min="526" max="526" width="2.85546875" style="315" customWidth="1"/>
    <col min="527" max="527" width="17.5703125" style="315" customWidth="1"/>
    <col min="528" max="528" width="2.85546875" style="315" customWidth="1"/>
    <col min="529" max="529" width="20.85546875" style="315" customWidth="1"/>
    <col min="530" max="530" width="2.85546875" style="315" customWidth="1"/>
    <col min="531" max="531" width="17.5703125" style="315" customWidth="1"/>
    <col min="532" max="532" width="2.85546875" style="315" customWidth="1"/>
    <col min="533" max="533" width="19.5703125" style="315" customWidth="1"/>
    <col min="534" max="534" width="2.85546875" style="315" customWidth="1"/>
    <col min="535" max="535" width="16" style="315" customWidth="1"/>
    <col min="536" max="536" width="2.85546875" style="315" customWidth="1"/>
    <col min="537" max="537" width="18.85546875" style="315" customWidth="1"/>
    <col min="538" max="538" width="2.85546875" style="315" customWidth="1"/>
    <col min="539" max="539" width="18.140625" style="315" customWidth="1"/>
    <col min="540" max="541" width="8.85546875" style="315" customWidth="1"/>
    <col min="542" max="542" width="2.85546875" style="315" customWidth="1"/>
    <col min="543" max="543" width="18.85546875" style="315" customWidth="1"/>
    <col min="544" max="544" width="2.85546875" style="315" customWidth="1"/>
    <col min="545" max="545" width="19" style="315" customWidth="1"/>
    <col min="546" max="546" width="2.85546875" style="315" customWidth="1"/>
    <col min="547" max="547" width="18.42578125" style="315" customWidth="1"/>
    <col min="548" max="548" width="2.85546875" style="315" customWidth="1"/>
    <col min="549" max="549" width="18.5703125" style="315" customWidth="1"/>
    <col min="550" max="550" width="2.85546875" style="315" customWidth="1"/>
    <col min="551" max="551" width="18.85546875" style="315" customWidth="1"/>
    <col min="552" max="552" width="2.85546875" style="315" customWidth="1"/>
    <col min="553" max="553" width="22.5703125" style="315" customWidth="1"/>
    <col min="554" max="554" width="2.85546875" style="315" customWidth="1"/>
    <col min="555" max="555" width="19.140625" style="315" customWidth="1"/>
    <col min="556" max="556" width="2.85546875" style="315" customWidth="1"/>
    <col min="557" max="557" width="22.5703125" style="315" customWidth="1"/>
    <col min="558" max="558" width="2.85546875" style="315" customWidth="1"/>
    <col min="559" max="559" width="24.140625" style="315" customWidth="1"/>
    <col min="560" max="560" width="2.85546875" style="315" customWidth="1"/>
    <col min="561" max="561" width="22.85546875" style="315" customWidth="1"/>
    <col min="562" max="562" width="2.85546875" style="315" customWidth="1"/>
    <col min="563" max="563" width="19.5703125" style="315" customWidth="1"/>
    <col min="564" max="564" width="2.85546875" style="315" customWidth="1"/>
    <col min="565" max="565" width="22.42578125" style="315" customWidth="1"/>
    <col min="566" max="566" width="2.85546875" style="315" customWidth="1"/>
    <col min="567" max="567" width="21.85546875" style="315" customWidth="1"/>
    <col min="568" max="568" width="2.85546875" style="315" customWidth="1"/>
    <col min="569" max="569" width="25.140625" style="315" customWidth="1"/>
    <col min="570" max="570" width="53.140625" style="315" customWidth="1"/>
    <col min="571" max="571" width="2.85546875" style="315" customWidth="1"/>
    <col min="572" max="572" width="25.140625" style="315" customWidth="1"/>
    <col min="573" max="573" width="2.85546875" style="315" customWidth="1"/>
    <col min="574" max="574" width="24" style="315" customWidth="1"/>
    <col min="575" max="575" width="2.85546875" style="315" customWidth="1"/>
    <col min="576" max="576" width="21.5703125" style="315" customWidth="1"/>
    <col min="577" max="577" width="2.85546875" style="315" customWidth="1"/>
    <col min="578" max="578" width="22.42578125" style="315" customWidth="1"/>
    <col min="579" max="579" width="53.85546875" style="315" customWidth="1"/>
    <col min="580" max="580" width="2.85546875" style="315" customWidth="1"/>
    <col min="581" max="581" width="23.85546875" style="315" customWidth="1"/>
    <col min="582" max="582" width="2.85546875" style="315" customWidth="1"/>
    <col min="583" max="583" width="22.5703125" style="315" customWidth="1"/>
    <col min="584" max="584" width="2.85546875" style="315" customWidth="1"/>
    <col min="585" max="585" width="18.85546875" style="315" customWidth="1"/>
    <col min="586" max="586" width="2.85546875" style="315" customWidth="1"/>
    <col min="587" max="587" width="19.42578125" style="315" customWidth="1"/>
    <col min="588" max="588" width="2.85546875" style="315" customWidth="1"/>
    <col min="589" max="589" width="19.5703125" style="315" customWidth="1"/>
    <col min="590" max="758" width="8.7109375" style="315"/>
    <col min="759" max="759" width="55.42578125" style="315" customWidth="1"/>
    <col min="760" max="760" width="2.85546875" style="315" customWidth="1"/>
    <col min="761" max="761" width="19.42578125" style="315" customWidth="1"/>
    <col min="762" max="762" width="2.85546875" style="315" customWidth="1"/>
    <col min="763" max="763" width="20.85546875" style="315" customWidth="1"/>
    <col min="764" max="764" width="2.85546875" style="315" customWidth="1"/>
    <col min="765" max="765" width="21" style="315" customWidth="1"/>
    <col min="766" max="766" width="2.85546875" style="315" customWidth="1"/>
    <col min="767" max="767" width="18.85546875" style="315" customWidth="1"/>
    <col min="768" max="768" width="2.85546875" style="315" customWidth="1"/>
    <col min="769" max="769" width="16.85546875" style="315" customWidth="1"/>
    <col min="770" max="770" width="2.85546875" style="315" customWidth="1"/>
    <col min="771" max="771" width="16.42578125" style="315" customWidth="1"/>
    <col min="772" max="772" width="2.85546875" style="315" customWidth="1"/>
    <col min="773" max="773" width="19.85546875" style="315" customWidth="1"/>
    <col min="774" max="774" width="2.85546875" style="315" customWidth="1"/>
    <col min="775" max="775" width="19.42578125" style="315" customWidth="1"/>
    <col min="776" max="776" width="2.85546875" style="315" customWidth="1"/>
    <col min="777" max="777" width="17.140625" style="315" customWidth="1"/>
    <col min="778" max="778" width="2.85546875" style="315" customWidth="1"/>
    <col min="779" max="779" width="19.42578125" style="315" customWidth="1"/>
    <col min="780" max="780" width="2.85546875" style="315" customWidth="1"/>
    <col min="781" max="781" width="18.42578125" style="315" customWidth="1"/>
    <col min="782" max="782" width="2.85546875" style="315" customWidth="1"/>
    <col min="783" max="783" width="17.5703125" style="315" customWidth="1"/>
    <col min="784" max="784" width="2.85546875" style="315" customWidth="1"/>
    <col min="785" max="785" width="20.85546875" style="315" customWidth="1"/>
    <col min="786" max="786" width="2.85546875" style="315" customWidth="1"/>
    <col min="787" max="787" width="17.5703125" style="315" customWidth="1"/>
    <col min="788" max="788" width="2.85546875" style="315" customWidth="1"/>
    <col min="789" max="789" width="19.5703125" style="315" customWidth="1"/>
    <col min="790" max="790" width="2.85546875" style="315" customWidth="1"/>
    <col min="791" max="791" width="16" style="315" customWidth="1"/>
    <col min="792" max="792" width="2.85546875" style="315" customWidth="1"/>
    <col min="793" max="793" width="18.85546875" style="315" customWidth="1"/>
    <col min="794" max="794" width="2.85546875" style="315" customWidth="1"/>
    <col min="795" max="795" width="18.140625" style="315" customWidth="1"/>
    <col min="796" max="797" width="8.85546875" style="315" customWidth="1"/>
    <col min="798" max="798" width="2.85546875" style="315" customWidth="1"/>
    <col min="799" max="799" width="18.85546875" style="315" customWidth="1"/>
    <col min="800" max="800" width="2.85546875" style="315" customWidth="1"/>
    <col min="801" max="801" width="19" style="315" customWidth="1"/>
    <col min="802" max="802" width="2.85546875" style="315" customWidth="1"/>
    <col min="803" max="803" width="18.42578125" style="315" customWidth="1"/>
    <col min="804" max="804" width="2.85546875" style="315" customWidth="1"/>
    <col min="805" max="805" width="18.5703125" style="315" customWidth="1"/>
    <col min="806" max="806" width="2.85546875" style="315" customWidth="1"/>
    <col min="807" max="807" width="18.85546875" style="315" customWidth="1"/>
    <col min="808" max="808" width="2.85546875" style="315" customWidth="1"/>
    <col min="809" max="809" width="22.5703125" style="315" customWidth="1"/>
    <col min="810" max="810" width="2.85546875" style="315" customWidth="1"/>
    <col min="811" max="811" width="19.140625" style="315" customWidth="1"/>
    <col min="812" max="812" width="2.85546875" style="315" customWidth="1"/>
    <col min="813" max="813" width="22.5703125" style="315" customWidth="1"/>
    <col min="814" max="814" width="2.85546875" style="315" customWidth="1"/>
    <col min="815" max="815" width="24.140625" style="315" customWidth="1"/>
    <col min="816" max="816" width="2.85546875" style="315" customWidth="1"/>
    <col min="817" max="817" width="22.85546875" style="315" customWidth="1"/>
    <col min="818" max="818" width="2.85546875" style="315" customWidth="1"/>
    <col min="819" max="819" width="19.5703125" style="315" customWidth="1"/>
    <col min="820" max="820" width="2.85546875" style="315" customWidth="1"/>
    <col min="821" max="821" width="22.42578125" style="315" customWidth="1"/>
    <col min="822" max="822" width="2.85546875" style="315" customWidth="1"/>
    <col min="823" max="823" width="21.85546875" style="315" customWidth="1"/>
    <col min="824" max="824" width="2.85546875" style="315" customWidth="1"/>
    <col min="825" max="825" width="25.140625" style="315" customWidth="1"/>
    <col min="826" max="826" width="53.140625" style="315" customWidth="1"/>
    <col min="827" max="827" width="2.85546875" style="315" customWidth="1"/>
    <col min="828" max="828" width="25.140625" style="315" customWidth="1"/>
    <col min="829" max="829" width="2.85546875" style="315" customWidth="1"/>
    <col min="830" max="830" width="24" style="315" customWidth="1"/>
    <col min="831" max="831" width="2.85546875" style="315" customWidth="1"/>
    <col min="832" max="832" width="21.5703125" style="315" customWidth="1"/>
    <col min="833" max="833" width="2.85546875" style="315" customWidth="1"/>
    <col min="834" max="834" width="22.42578125" style="315" customWidth="1"/>
    <col min="835" max="835" width="53.85546875" style="315" customWidth="1"/>
    <col min="836" max="836" width="2.85546875" style="315" customWidth="1"/>
    <col min="837" max="837" width="23.85546875" style="315" customWidth="1"/>
    <col min="838" max="838" width="2.85546875" style="315" customWidth="1"/>
    <col min="839" max="839" width="22.5703125" style="315" customWidth="1"/>
    <col min="840" max="840" width="2.85546875" style="315" customWidth="1"/>
    <col min="841" max="841" width="18.85546875" style="315" customWidth="1"/>
    <col min="842" max="842" width="2.85546875" style="315" customWidth="1"/>
    <col min="843" max="843" width="19.42578125" style="315" customWidth="1"/>
    <col min="844" max="844" width="2.85546875" style="315" customWidth="1"/>
    <col min="845" max="845" width="19.5703125" style="315" customWidth="1"/>
    <col min="846" max="1014" width="8.7109375" style="315"/>
    <col min="1015" max="1015" width="55.42578125" style="315" customWidth="1"/>
    <col min="1016" max="1016" width="2.85546875" style="315" customWidth="1"/>
    <col min="1017" max="1017" width="19.42578125" style="315" customWidth="1"/>
    <col min="1018" max="1018" width="2.85546875" style="315" customWidth="1"/>
    <col min="1019" max="1019" width="20.85546875" style="315" customWidth="1"/>
    <col min="1020" max="1020" width="2.85546875" style="315" customWidth="1"/>
    <col min="1021" max="1021" width="21" style="315" customWidth="1"/>
    <col min="1022" max="1022" width="2.85546875" style="315" customWidth="1"/>
    <col min="1023" max="1023" width="18.85546875" style="315" customWidth="1"/>
    <col min="1024" max="1024" width="2.85546875" style="315" customWidth="1"/>
    <col min="1025" max="1025" width="16.85546875" style="315" customWidth="1"/>
    <col min="1026" max="1026" width="2.85546875" style="315" customWidth="1"/>
    <col min="1027" max="1027" width="16.42578125" style="315" customWidth="1"/>
    <col min="1028" max="1028" width="2.85546875" style="315" customWidth="1"/>
    <col min="1029" max="1029" width="19.85546875" style="315" customWidth="1"/>
    <col min="1030" max="1030" width="2.85546875" style="315" customWidth="1"/>
    <col min="1031" max="1031" width="19.42578125" style="315" customWidth="1"/>
    <col min="1032" max="1032" width="2.85546875" style="315" customWidth="1"/>
    <col min="1033" max="1033" width="17.140625" style="315" customWidth="1"/>
    <col min="1034" max="1034" width="2.85546875" style="315" customWidth="1"/>
    <col min="1035" max="1035" width="19.42578125" style="315" customWidth="1"/>
    <col min="1036" max="1036" width="2.85546875" style="315" customWidth="1"/>
    <col min="1037" max="1037" width="18.42578125" style="315" customWidth="1"/>
    <col min="1038" max="1038" width="2.85546875" style="315" customWidth="1"/>
    <col min="1039" max="1039" width="17.5703125" style="315" customWidth="1"/>
    <col min="1040" max="1040" width="2.85546875" style="315" customWidth="1"/>
    <col min="1041" max="1041" width="20.85546875" style="315" customWidth="1"/>
    <col min="1042" max="1042" width="2.85546875" style="315" customWidth="1"/>
    <col min="1043" max="1043" width="17.5703125" style="315" customWidth="1"/>
    <col min="1044" max="1044" width="2.85546875" style="315" customWidth="1"/>
    <col min="1045" max="1045" width="19.5703125" style="315" customWidth="1"/>
    <col min="1046" max="1046" width="2.85546875" style="315" customWidth="1"/>
    <col min="1047" max="1047" width="16" style="315" customWidth="1"/>
    <col min="1048" max="1048" width="2.85546875" style="315" customWidth="1"/>
    <col min="1049" max="1049" width="18.85546875" style="315" customWidth="1"/>
    <col min="1050" max="1050" width="2.85546875" style="315" customWidth="1"/>
    <col min="1051" max="1051" width="18.140625" style="315" customWidth="1"/>
    <col min="1052" max="1053" width="8.85546875" style="315" customWidth="1"/>
    <col min="1054" max="1054" width="2.85546875" style="315" customWidth="1"/>
    <col min="1055" max="1055" width="18.85546875" style="315" customWidth="1"/>
    <col min="1056" max="1056" width="2.85546875" style="315" customWidth="1"/>
    <col min="1057" max="1057" width="19" style="315" customWidth="1"/>
    <col min="1058" max="1058" width="2.85546875" style="315" customWidth="1"/>
    <col min="1059" max="1059" width="18.42578125" style="315" customWidth="1"/>
    <col min="1060" max="1060" width="2.85546875" style="315" customWidth="1"/>
    <col min="1061" max="1061" width="18.5703125" style="315" customWidth="1"/>
    <col min="1062" max="1062" width="2.85546875" style="315" customWidth="1"/>
    <col min="1063" max="1063" width="18.85546875" style="315" customWidth="1"/>
    <col min="1064" max="1064" width="2.85546875" style="315" customWidth="1"/>
    <col min="1065" max="1065" width="22.5703125" style="315" customWidth="1"/>
    <col min="1066" max="1066" width="2.85546875" style="315" customWidth="1"/>
    <col min="1067" max="1067" width="19.140625" style="315" customWidth="1"/>
    <col min="1068" max="1068" width="2.85546875" style="315" customWidth="1"/>
    <col min="1069" max="1069" width="22.5703125" style="315" customWidth="1"/>
    <col min="1070" max="1070" width="2.85546875" style="315" customWidth="1"/>
    <col min="1071" max="1071" width="24.140625" style="315" customWidth="1"/>
    <col min="1072" max="1072" width="2.85546875" style="315" customWidth="1"/>
    <col min="1073" max="1073" width="22.85546875" style="315" customWidth="1"/>
    <col min="1074" max="1074" width="2.85546875" style="315" customWidth="1"/>
    <col min="1075" max="1075" width="19.5703125" style="315" customWidth="1"/>
    <col min="1076" max="1076" width="2.85546875" style="315" customWidth="1"/>
    <col min="1077" max="1077" width="22.42578125" style="315" customWidth="1"/>
    <col min="1078" max="1078" width="2.85546875" style="315" customWidth="1"/>
    <col min="1079" max="1079" width="21.85546875" style="315" customWidth="1"/>
    <col min="1080" max="1080" width="2.85546875" style="315" customWidth="1"/>
    <col min="1081" max="1081" width="25.140625" style="315" customWidth="1"/>
    <col min="1082" max="1082" width="53.140625" style="315" customWidth="1"/>
    <col min="1083" max="1083" width="2.85546875" style="315" customWidth="1"/>
    <col min="1084" max="1084" width="25.140625" style="315" customWidth="1"/>
    <col min="1085" max="1085" width="2.85546875" style="315" customWidth="1"/>
    <col min="1086" max="1086" width="24" style="315" customWidth="1"/>
    <col min="1087" max="1087" width="2.85546875" style="315" customWidth="1"/>
    <col min="1088" max="1088" width="21.5703125" style="315" customWidth="1"/>
    <col min="1089" max="1089" width="2.85546875" style="315" customWidth="1"/>
    <col min="1090" max="1090" width="22.42578125" style="315" customWidth="1"/>
    <col min="1091" max="1091" width="53.85546875" style="315" customWidth="1"/>
    <col min="1092" max="1092" width="2.85546875" style="315" customWidth="1"/>
    <col min="1093" max="1093" width="23.85546875" style="315" customWidth="1"/>
    <col min="1094" max="1094" width="2.85546875" style="315" customWidth="1"/>
    <col min="1095" max="1095" width="22.5703125" style="315" customWidth="1"/>
    <col min="1096" max="1096" width="2.85546875" style="315" customWidth="1"/>
    <col min="1097" max="1097" width="18.85546875" style="315" customWidth="1"/>
    <col min="1098" max="1098" width="2.85546875" style="315" customWidth="1"/>
    <col min="1099" max="1099" width="19.42578125" style="315" customWidth="1"/>
    <col min="1100" max="1100" width="2.85546875" style="315" customWidth="1"/>
    <col min="1101" max="1101" width="19.5703125" style="315" customWidth="1"/>
    <col min="1102" max="1270" width="8.7109375" style="315"/>
    <col min="1271" max="1271" width="55.42578125" style="315" customWidth="1"/>
    <col min="1272" max="1272" width="2.85546875" style="315" customWidth="1"/>
    <col min="1273" max="1273" width="19.42578125" style="315" customWidth="1"/>
    <col min="1274" max="1274" width="2.85546875" style="315" customWidth="1"/>
    <col min="1275" max="1275" width="20.85546875" style="315" customWidth="1"/>
    <col min="1276" max="1276" width="2.85546875" style="315" customWidth="1"/>
    <col min="1277" max="1277" width="21" style="315" customWidth="1"/>
    <col min="1278" max="1278" width="2.85546875" style="315" customWidth="1"/>
    <col min="1279" max="1279" width="18.85546875" style="315" customWidth="1"/>
    <col min="1280" max="1280" width="2.85546875" style="315" customWidth="1"/>
    <col min="1281" max="1281" width="16.85546875" style="315" customWidth="1"/>
    <col min="1282" max="1282" width="2.85546875" style="315" customWidth="1"/>
    <col min="1283" max="1283" width="16.42578125" style="315" customWidth="1"/>
    <col min="1284" max="1284" width="2.85546875" style="315" customWidth="1"/>
    <col min="1285" max="1285" width="19.85546875" style="315" customWidth="1"/>
    <col min="1286" max="1286" width="2.85546875" style="315" customWidth="1"/>
    <col min="1287" max="1287" width="19.42578125" style="315" customWidth="1"/>
    <col min="1288" max="1288" width="2.85546875" style="315" customWidth="1"/>
    <col min="1289" max="1289" width="17.140625" style="315" customWidth="1"/>
    <col min="1290" max="1290" width="2.85546875" style="315" customWidth="1"/>
    <col min="1291" max="1291" width="19.42578125" style="315" customWidth="1"/>
    <col min="1292" max="1292" width="2.85546875" style="315" customWidth="1"/>
    <col min="1293" max="1293" width="18.42578125" style="315" customWidth="1"/>
    <col min="1294" max="1294" width="2.85546875" style="315" customWidth="1"/>
    <col min="1295" max="1295" width="17.5703125" style="315" customWidth="1"/>
    <col min="1296" max="1296" width="2.85546875" style="315" customWidth="1"/>
    <col min="1297" max="1297" width="20.85546875" style="315" customWidth="1"/>
    <col min="1298" max="1298" width="2.85546875" style="315" customWidth="1"/>
    <col min="1299" max="1299" width="17.5703125" style="315" customWidth="1"/>
    <col min="1300" max="1300" width="2.85546875" style="315" customWidth="1"/>
    <col min="1301" max="1301" width="19.5703125" style="315" customWidth="1"/>
    <col min="1302" max="1302" width="2.85546875" style="315" customWidth="1"/>
    <col min="1303" max="1303" width="16" style="315" customWidth="1"/>
    <col min="1304" max="1304" width="2.85546875" style="315" customWidth="1"/>
    <col min="1305" max="1305" width="18.85546875" style="315" customWidth="1"/>
    <col min="1306" max="1306" width="2.85546875" style="315" customWidth="1"/>
    <col min="1307" max="1307" width="18.140625" style="315" customWidth="1"/>
    <col min="1308" max="1309" width="8.85546875" style="315" customWidth="1"/>
    <col min="1310" max="1310" width="2.85546875" style="315" customWidth="1"/>
    <col min="1311" max="1311" width="18.85546875" style="315" customWidth="1"/>
    <col min="1312" max="1312" width="2.85546875" style="315" customWidth="1"/>
    <col min="1313" max="1313" width="19" style="315" customWidth="1"/>
    <col min="1314" max="1314" width="2.85546875" style="315" customWidth="1"/>
    <col min="1315" max="1315" width="18.42578125" style="315" customWidth="1"/>
    <col min="1316" max="1316" width="2.85546875" style="315" customWidth="1"/>
    <col min="1317" max="1317" width="18.5703125" style="315" customWidth="1"/>
    <col min="1318" max="1318" width="2.85546875" style="315" customWidth="1"/>
    <col min="1319" max="1319" width="18.85546875" style="315" customWidth="1"/>
    <col min="1320" max="1320" width="2.85546875" style="315" customWidth="1"/>
    <col min="1321" max="1321" width="22.5703125" style="315" customWidth="1"/>
    <col min="1322" max="1322" width="2.85546875" style="315" customWidth="1"/>
    <col min="1323" max="1323" width="19.140625" style="315" customWidth="1"/>
    <col min="1324" max="1324" width="2.85546875" style="315" customWidth="1"/>
    <col min="1325" max="1325" width="22.5703125" style="315" customWidth="1"/>
    <col min="1326" max="1326" width="2.85546875" style="315" customWidth="1"/>
    <col min="1327" max="1327" width="24.140625" style="315" customWidth="1"/>
    <col min="1328" max="1328" width="2.85546875" style="315" customWidth="1"/>
    <col min="1329" max="1329" width="22.85546875" style="315" customWidth="1"/>
    <col min="1330" max="1330" width="2.85546875" style="315" customWidth="1"/>
    <col min="1331" max="1331" width="19.5703125" style="315" customWidth="1"/>
    <col min="1332" max="1332" width="2.85546875" style="315" customWidth="1"/>
    <col min="1333" max="1333" width="22.42578125" style="315" customWidth="1"/>
    <col min="1334" max="1334" width="2.85546875" style="315" customWidth="1"/>
    <col min="1335" max="1335" width="21.85546875" style="315" customWidth="1"/>
    <col min="1336" max="1336" width="2.85546875" style="315" customWidth="1"/>
    <col min="1337" max="1337" width="25.140625" style="315" customWidth="1"/>
    <col min="1338" max="1338" width="53.140625" style="315" customWidth="1"/>
    <col min="1339" max="1339" width="2.85546875" style="315" customWidth="1"/>
    <col min="1340" max="1340" width="25.140625" style="315" customWidth="1"/>
    <col min="1341" max="1341" width="2.85546875" style="315" customWidth="1"/>
    <col min="1342" max="1342" width="24" style="315" customWidth="1"/>
    <col min="1343" max="1343" width="2.85546875" style="315" customWidth="1"/>
    <col min="1344" max="1344" width="21.5703125" style="315" customWidth="1"/>
    <col min="1345" max="1345" width="2.85546875" style="315" customWidth="1"/>
    <col min="1346" max="1346" width="22.42578125" style="315" customWidth="1"/>
    <col min="1347" max="1347" width="53.85546875" style="315" customWidth="1"/>
    <col min="1348" max="1348" width="2.85546875" style="315" customWidth="1"/>
    <col min="1349" max="1349" width="23.85546875" style="315" customWidth="1"/>
    <col min="1350" max="1350" width="2.85546875" style="315" customWidth="1"/>
    <col min="1351" max="1351" width="22.5703125" style="315" customWidth="1"/>
    <col min="1352" max="1352" width="2.85546875" style="315" customWidth="1"/>
    <col min="1353" max="1353" width="18.85546875" style="315" customWidth="1"/>
    <col min="1354" max="1354" width="2.85546875" style="315" customWidth="1"/>
    <col min="1355" max="1355" width="19.42578125" style="315" customWidth="1"/>
    <col min="1356" max="1356" width="2.85546875" style="315" customWidth="1"/>
    <col min="1357" max="1357" width="19.5703125" style="315" customWidth="1"/>
    <col min="1358" max="1526" width="8.7109375" style="315"/>
    <col min="1527" max="1527" width="55.42578125" style="315" customWidth="1"/>
    <col min="1528" max="1528" width="2.85546875" style="315" customWidth="1"/>
    <col min="1529" max="1529" width="19.42578125" style="315" customWidth="1"/>
    <col min="1530" max="1530" width="2.85546875" style="315" customWidth="1"/>
    <col min="1531" max="1531" width="20.85546875" style="315" customWidth="1"/>
    <col min="1532" max="1532" width="2.85546875" style="315" customWidth="1"/>
    <col min="1533" max="1533" width="21" style="315" customWidth="1"/>
    <col min="1534" max="1534" width="2.85546875" style="315" customWidth="1"/>
    <col min="1535" max="1535" width="18.85546875" style="315" customWidth="1"/>
    <col min="1536" max="1536" width="2.85546875" style="315" customWidth="1"/>
    <col min="1537" max="1537" width="16.85546875" style="315" customWidth="1"/>
    <col min="1538" max="1538" width="2.85546875" style="315" customWidth="1"/>
    <col min="1539" max="1539" width="16.42578125" style="315" customWidth="1"/>
    <col min="1540" max="1540" width="2.85546875" style="315" customWidth="1"/>
    <col min="1541" max="1541" width="19.85546875" style="315" customWidth="1"/>
    <col min="1542" max="1542" width="2.85546875" style="315" customWidth="1"/>
    <col min="1543" max="1543" width="19.42578125" style="315" customWidth="1"/>
    <col min="1544" max="1544" width="2.85546875" style="315" customWidth="1"/>
    <col min="1545" max="1545" width="17.140625" style="315" customWidth="1"/>
    <col min="1546" max="1546" width="2.85546875" style="315" customWidth="1"/>
    <col min="1547" max="1547" width="19.42578125" style="315" customWidth="1"/>
    <col min="1548" max="1548" width="2.85546875" style="315" customWidth="1"/>
    <col min="1549" max="1549" width="18.42578125" style="315" customWidth="1"/>
    <col min="1550" max="1550" width="2.85546875" style="315" customWidth="1"/>
    <col min="1551" max="1551" width="17.5703125" style="315" customWidth="1"/>
    <col min="1552" max="1552" width="2.85546875" style="315" customWidth="1"/>
    <col min="1553" max="1553" width="20.85546875" style="315" customWidth="1"/>
    <col min="1554" max="1554" width="2.85546875" style="315" customWidth="1"/>
    <col min="1555" max="1555" width="17.5703125" style="315" customWidth="1"/>
    <col min="1556" max="1556" width="2.85546875" style="315" customWidth="1"/>
    <col min="1557" max="1557" width="19.5703125" style="315" customWidth="1"/>
    <col min="1558" max="1558" width="2.85546875" style="315" customWidth="1"/>
    <col min="1559" max="1559" width="16" style="315" customWidth="1"/>
    <col min="1560" max="1560" width="2.85546875" style="315" customWidth="1"/>
    <col min="1561" max="1561" width="18.85546875" style="315" customWidth="1"/>
    <col min="1562" max="1562" width="2.85546875" style="315" customWidth="1"/>
    <col min="1563" max="1563" width="18.140625" style="315" customWidth="1"/>
    <col min="1564" max="1565" width="8.85546875" style="315" customWidth="1"/>
    <col min="1566" max="1566" width="2.85546875" style="315" customWidth="1"/>
    <col min="1567" max="1567" width="18.85546875" style="315" customWidth="1"/>
    <col min="1568" max="1568" width="2.85546875" style="315" customWidth="1"/>
    <col min="1569" max="1569" width="19" style="315" customWidth="1"/>
    <col min="1570" max="1570" width="2.85546875" style="315" customWidth="1"/>
    <col min="1571" max="1571" width="18.42578125" style="315" customWidth="1"/>
    <col min="1572" max="1572" width="2.85546875" style="315" customWidth="1"/>
    <col min="1573" max="1573" width="18.5703125" style="315" customWidth="1"/>
    <col min="1574" max="1574" width="2.85546875" style="315" customWidth="1"/>
    <col min="1575" max="1575" width="18.85546875" style="315" customWidth="1"/>
    <col min="1576" max="1576" width="2.85546875" style="315" customWidth="1"/>
    <col min="1577" max="1577" width="22.5703125" style="315" customWidth="1"/>
    <col min="1578" max="1578" width="2.85546875" style="315" customWidth="1"/>
    <col min="1579" max="1579" width="19.140625" style="315" customWidth="1"/>
    <col min="1580" max="1580" width="2.85546875" style="315" customWidth="1"/>
    <col min="1581" max="1581" width="22.5703125" style="315" customWidth="1"/>
    <col min="1582" max="1582" width="2.85546875" style="315" customWidth="1"/>
    <col min="1583" max="1583" width="24.140625" style="315" customWidth="1"/>
    <col min="1584" max="1584" width="2.85546875" style="315" customWidth="1"/>
    <col min="1585" max="1585" width="22.85546875" style="315" customWidth="1"/>
    <col min="1586" max="1586" width="2.85546875" style="315" customWidth="1"/>
    <col min="1587" max="1587" width="19.5703125" style="315" customWidth="1"/>
    <col min="1588" max="1588" width="2.85546875" style="315" customWidth="1"/>
    <col min="1589" max="1589" width="22.42578125" style="315" customWidth="1"/>
    <col min="1590" max="1590" width="2.85546875" style="315" customWidth="1"/>
    <col min="1591" max="1591" width="21.85546875" style="315" customWidth="1"/>
    <col min="1592" max="1592" width="2.85546875" style="315" customWidth="1"/>
    <col min="1593" max="1593" width="25.140625" style="315" customWidth="1"/>
    <col min="1594" max="1594" width="53.140625" style="315" customWidth="1"/>
    <col min="1595" max="1595" width="2.85546875" style="315" customWidth="1"/>
    <col min="1596" max="1596" width="25.140625" style="315" customWidth="1"/>
    <col min="1597" max="1597" width="2.85546875" style="315" customWidth="1"/>
    <col min="1598" max="1598" width="24" style="315" customWidth="1"/>
    <col min="1599" max="1599" width="2.85546875" style="315" customWidth="1"/>
    <col min="1600" max="1600" width="21.5703125" style="315" customWidth="1"/>
    <col min="1601" max="1601" width="2.85546875" style="315" customWidth="1"/>
    <col min="1602" max="1602" width="22.42578125" style="315" customWidth="1"/>
    <col min="1603" max="1603" width="53.85546875" style="315" customWidth="1"/>
    <col min="1604" max="1604" width="2.85546875" style="315" customWidth="1"/>
    <col min="1605" max="1605" width="23.85546875" style="315" customWidth="1"/>
    <col min="1606" max="1606" width="2.85546875" style="315" customWidth="1"/>
    <col min="1607" max="1607" width="22.5703125" style="315" customWidth="1"/>
    <col min="1608" max="1608" width="2.85546875" style="315" customWidth="1"/>
    <col min="1609" max="1609" width="18.85546875" style="315" customWidth="1"/>
    <col min="1610" max="1610" width="2.85546875" style="315" customWidth="1"/>
    <col min="1611" max="1611" width="19.42578125" style="315" customWidth="1"/>
    <col min="1612" max="1612" width="2.85546875" style="315" customWidth="1"/>
    <col min="1613" max="1613" width="19.5703125" style="315" customWidth="1"/>
    <col min="1614" max="1782" width="8.7109375" style="315"/>
    <col min="1783" max="1783" width="55.42578125" style="315" customWidth="1"/>
    <col min="1784" max="1784" width="2.85546875" style="315" customWidth="1"/>
    <col min="1785" max="1785" width="19.42578125" style="315" customWidth="1"/>
    <col min="1786" max="1786" width="2.85546875" style="315" customWidth="1"/>
    <col min="1787" max="1787" width="20.85546875" style="315" customWidth="1"/>
    <col min="1788" max="1788" width="2.85546875" style="315" customWidth="1"/>
    <col min="1789" max="1789" width="21" style="315" customWidth="1"/>
    <col min="1790" max="1790" width="2.85546875" style="315" customWidth="1"/>
    <col min="1791" max="1791" width="18.85546875" style="315" customWidth="1"/>
    <col min="1792" max="1792" width="2.85546875" style="315" customWidth="1"/>
    <col min="1793" max="1793" width="16.85546875" style="315" customWidth="1"/>
    <col min="1794" max="1794" width="2.85546875" style="315" customWidth="1"/>
    <col min="1795" max="1795" width="16.42578125" style="315" customWidth="1"/>
    <col min="1796" max="1796" width="2.85546875" style="315" customWidth="1"/>
    <col min="1797" max="1797" width="19.85546875" style="315" customWidth="1"/>
    <col min="1798" max="1798" width="2.85546875" style="315" customWidth="1"/>
    <col min="1799" max="1799" width="19.42578125" style="315" customWidth="1"/>
    <col min="1800" max="1800" width="2.85546875" style="315" customWidth="1"/>
    <col min="1801" max="1801" width="17.140625" style="315" customWidth="1"/>
    <col min="1802" max="1802" width="2.85546875" style="315" customWidth="1"/>
    <col min="1803" max="1803" width="19.42578125" style="315" customWidth="1"/>
    <col min="1804" max="1804" width="2.85546875" style="315" customWidth="1"/>
    <col min="1805" max="1805" width="18.42578125" style="315" customWidth="1"/>
    <col min="1806" max="1806" width="2.85546875" style="315" customWidth="1"/>
    <col min="1807" max="1807" width="17.5703125" style="315" customWidth="1"/>
    <col min="1808" max="1808" width="2.85546875" style="315" customWidth="1"/>
    <col min="1809" max="1809" width="20.85546875" style="315" customWidth="1"/>
    <col min="1810" max="1810" width="2.85546875" style="315" customWidth="1"/>
    <col min="1811" max="1811" width="17.5703125" style="315" customWidth="1"/>
    <col min="1812" max="1812" width="2.85546875" style="315" customWidth="1"/>
    <col min="1813" max="1813" width="19.5703125" style="315" customWidth="1"/>
    <col min="1814" max="1814" width="2.85546875" style="315" customWidth="1"/>
    <col min="1815" max="1815" width="16" style="315" customWidth="1"/>
    <col min="1816" max="1816" width="2.85546875" style="315" customWidth="1"/>
    <col min="1817" max="1817" width="18.85546875" style="315" customWidth="1"/>
    <col min="1818" max="1818" width="2.85546875" style="315" customWidth="1"/>
    <col min="1819" max="1819" width="18.140625" style="315" customWidth="1"/>
    <col min="1820" max="1821" width="8.85546875" style="315" customWidth="1"/>
    <col min="1822" max="1822" width="2.85546875" style="315" customWidth="1"/>
    <col min="1823" max="1823" width="18.85546875" style="315" customWidth="1"/>
    <col min="1824" max="1824" width="2.85546875" style="315" customWidth="1"/>
    <col min="1825" max="1825" width="19" style="315" customWidth="1"/>
    <col min="1826" max="1826" width="2.85546875" style="315" customWidth="1"/>
    <col min="1827" max="1827" width="18.42578125" style="315" customWidth="1"/>
    <col min="1828" max="1828" width="2.85546875" style="315" customWidth="1"/>
    <col min="1829" max="1829" width="18.5703125" style="315" customWidth="1"/>
    <col min="1830" max="1830" width="2.85546875" style="315" customWidth="1"/>
    <col min="1831" max="1831" width="18.85546875" style="315" customWidth="1"/>
    <col min="1832" max="1832" width="2.85546875" style="315" customWidth="1"/>
    <col min="1833" max="1833" width="22.5703125" style="315" customWidth="1"/>
    <col min="1834" max="1834" width="2.85546875" style="315" customWidth="1"/>
    <col min="1835" max="1835" width="19.140625" style="315" customWidth="1"/>
    <col min="1836" max="1836" width="2.85546875" style="315" customWidth="1"/>
    <col min="1837" max="1837" width="22.5703125" style="315" customWidth="1"/>
    <col min="1838" max="1838" width="2.85546875" style="315" customWidth="1"/>
    <col min="1839" max="1839" width="24.140625" style="315" customWidth="1"/>
    <col min="1840" max="1840" width="2.85546875" style="315" customWidth="1"/>
    <col min="1841" max="1841" width="22.85546875" style="315" customWidth="1"/>
    <col min="1842" max="1842" width="2.85546875" style="315" customWidth="1"/>
    <col min="1843" max="1843" width="19.5703125" style="315" customWidth="1"/>
    <col min="1844" max="1844" width="2.85546875" style="315" customWidth="1"/>
    <col min="1845" max="1845" width="22.42578125" style="315" customWidth="1"/>
    <col min="1846" max="1846" width="2.85546875" style="315" customWidth="1"/>
    <col min="1847" max="1847" width="21.85546875" style="315" customWidth="1"/>
    <col min="1848" max="1848" width="2.85546875" style="315" customWidth="1"/>
    <col min="1849" max="1849" width="25.140625" style="315" customWidth="1"/>
    <col min="1850" max="1850" width="53.140625" style="315" customWidth="1"/>
    <col min="1851" max="1851" width="2.85546875" style="315" customWidth="1"/>
    <col min="1852" max="1852" width="25.140625" style="315" customWidth="1"/>
    <col min="1853" max="1853" width="2.85546875" style="315" customWidth="1"/>
    <col min="1854" max="1854" width="24" style="315" customWidth="1"/>
    <col min="1855" max="1855" width="2.85546875" style="315" customWidth="1"/>
    <col min="1856" max="1856" width="21.5703125" style="315" customWidth="1"/>
    <col min="1857" max="1857" width="2.85546875" style="315" customWidth="1"/>
    <col min="1858" max="1858" width="22.42578125" style="315" customWidth="1"/>
    <col min="1859" max="1859" width="53.85546875" style="315" customWidth="1"/>
    <col min="1860" max="1860" width="2.85546875" style="315" customWidth="1"/>
    <col min="1861" max="1861" width="23.85546875" style="315" customWidth="1"/>
    <col min="1862" max="1862" width="2.85546875" style="315" customWidth="1"/>
    <col min="1863" max="1863" width="22.5703125" style="315" customWidth="1"/>
    <col min="1864" max="1864" width="2.85546875" style="315" customWidth="1"/>
    <col min="1865" max="1865" width="18.85546875" style="315" customWidth="1"/>
    <col min="1866" max="1866" width="2.85546875" style="315" customWidth="1"/>
    <col min="1867" max="1867" width="19.42578125" style="315" customWidth="1"/>
    <col min="1868" max="1868" width="2.85546875" style="315" customWidth="1"/>
    <col min="1869" max="1869" width="19.5703125" style="315" customWidth="1"/>
    <col min="1870" max="2038" width="8.7109375" style="315"/>
    <col min="2039" max="2039" width="55.42578125" style="315" customWidth="1"/>
    <col min="2040" max="2040" width="2.85546875" style="315" customWidth="1"/>
    <col min="2041" max="2041" width="19.42578125" style="315" customWidth="1"/>
    <col min="2042" max="2042" width="2.85546875" style="315" customWidth="1"/>
    <col min="2043" max="2043" width="20.85546875" style="315" customWidth="1"/>
    <col min="2044" max="2044" width="2.85546875" style="315" customWidth="1"/>
    <col min="2045" max="2045" width="21" style="315" customWidth="1"/>
    <col min="2046" max="2046" width="2.85546875" style="315" customWidth="1"/>
    <col min="2047" max="2047" width="18.85546875" style="315" customWidth="1"/>
    <col min="2048" max="2048" width="2.85546875" style="315" customWidth="1"/>
    <col min="2049" max="2049" width="16.85546875" style="315" customWidth="1"/>
    <col min="2050" max="2050" width="2.85546875" style="315" customWidth="1"/>
    <col min="2051" max="2051" width="16.42578125" style="315" customWidth="1"/>
    <col min="2052" max="2052" width="2.85546875" style="315" customWidth="1"/>
    <col min="2053" max="2053" width="19.85546875" style="315" customWidth="1"/>
    <col min="2054" max="2054" width="2.85546875" style="315" customWidth="1"/>
    <col min="2055" max="2055" width="19.42578125" style="315" customWidth="1"/>
    <col min="2056" max="2056" width="2.85546875" style="315" customWidth="1"/>
    <col min="2057" max="2057" width="17.140625" style="315" customWidth="1"/>
    <col min="2058" max="2058" width="2.85546875" style="315" customWidth="1"/>
    <col min="2059" max="2059" width="19.42578125" style="315" customWidth="1"/>
    <col min="2060" max="2060" width="2.85546875" style="315" customWidth="1"/>
    <col min="2061" max="2061" width="18.42578125" style="315" customWidth="1"/>
    <col min="2062" max="2062" width="2.85546875" style="315" customWidth="1"/>
    <col min="2063" max="2063" width="17.5703125" style="315" customWidth="1"/>
    <col min="2064" max="2064" width="2.85546875" style="315" customWidth="1"/>
    <col min="2065" max="2065" width="20.85546875" style="315" customWidth="1"/>
    <col min="2066" max="2066" width="2.85546875" style="315" customWidth="1"/>
    <col min="2067" max="2067" width="17.5703125" style="315" customWidth="1"/>
    <col min="2068" max="2068" width="2.85546875" style="315" customWidth="1"/>
    <col min="2069" max="2069" width="19.5703125" style="315" customWidth="1"/>
    <col min="2070" max="2070" width="2.85546875" style="315" customWidth="1"/>
    <col min="2071" max="2071" width="16" style="315" customWidth="1"/>
    <col min="2072" max="2072" width="2.85546875" style="315" customWidth="1"/>
    <col min="2073" max="2073" width="18.85546875" style="315" customWidth="1"/>
    <col min="2074" max="2074" width="2.85546875" style="315" customWidth="1"/>
    <col min="2075" max="2075" width="18.140625" style="315" customWidth="1"/>
    <col min="2076" max="2077" width="8.85546875" style="315" customWidth="1"/>
    <col min="2078" max="2078" width="2.85546875" style="315" customWidth="1"/>
    <col min="2079" max="2079" width="18.85546875" style="315" customWidth="1"/>
    <col min="2080" max="2080" width="2.85546875" style="315" customWidth="1"/>
    <col min="2081" max="2081" width="19" style="315" customWidth="1"/>
    <col min="2082" max="2082" width="2.85546875" style="315" customWidth="1"/>
    <col min="2083" max="2083" width="18.42578125" style="315" customWidth="1"/>
    <col min="2084" max="2084" width="2.85546875" style="315" customWidth="1"/>
    <col min="2085" max="2085" width="18.5703125" style="315" customWidth="1"/>
    <col min="2086" max="2086" width="2.85546875" style="315" customWidth="1"/>
    <col min="2087" max="2087" width="18.85546875" style="315" customWidth="1"/>
    <col min="2088" max="2088" width="2.85546875" style="315" customWidth="1"/>
    <col min="2089" max="2089" width="22.5703125" style="315" customWidth="1"/>
    <col min="2090" max="2090" width="2.85546875" style="315" customWidth="1"/>
    <col min="2091" max="2091" width="19.140625" style="315" customWidth="1"/>
    <col min="2092" max="2092" width="2.85546875" style="315" customWidth="1"/>
    <col min="2093" max="2093" width="22.5703125" style="315" customWidth="1"/>
    <col min="2094" max="2094" width="2.85546875" style="315" customWidth="1"/>
    <col min="2095" max="2095" width="24.140625" style="315" customWidth="1"/>
    <col min="2096" max="2096" width="2.85546875" style="315" customWidth="1"/>
    <col min="2097" max="2097" width="22.85546875" style="315" customWidth="1"/>
    <col min="2098" max="2098" width="2.85546875" style="315" customWidth="1"/>
    <col min="2099" max="2099" width="19.5703125" style="315" customWidth="1"/>
    <col min="2100" max="2100" width="2.85546875" style="315" customWidth="1"/>
    <col min="2101" max="2101" width="22.42578125" style="315" customWidth="1"/>
    <col min="2102" max="2102" width="2.85546875" style="315" customWidth="1"/>
    <col min="2103" max="2103" width="21.85546875" style="315" customWidth="1"/>
    <col min="2104" max="2104" width="2.85546875" style="315" customWidth="1"/>
    <col min="2105" max="2105" width="25.140625" style="315" customWidth="1"/>
    <col min="2106" max="2106" width="53.140625" style="315" customWidth="1"/>
    <col min="2107" max="2107" width="2.85546875" style="315" customWidth="1"/>
    <col min="2108" max="2108" width="25.140625" style="315" customWidth="1"/>
    <col min="2109" max="2109" width="2.85546875" style="315" customWidth="1"/>
    <col min="2110" max="2110" width="24" style="315" customWidth="1"/>
    <col min="2111" max="2111" width="2.85546875" style="315" customWidth="1"/>
    <col min="2112" max="2112" width="21.5703125" style="315" customWidth="1"/>
    <col min="2113" max="2113" width="2.85546875" style="315" customWidth="1"/>
    <col min="2114" max="2114" width="22.42578125" style="315" customWidth="1"/>
    <col min="2115" max="2115" width="53.85546875" style="315" customWidth="1"/>
    <col min="2116" max="2116" width="2.85546875" style="315" customWidth="1"/>
    <col min="2117" max="2117" width="23.85546875" style="315" customWidth="1"/>
    <col min="2118" max="2118" width="2.85546875" style="315" customWidth="1"/>
    <col min="2119" max="2119" width="22.5703125" style="315" customWidth="1"/>
    <col min="2120" max="2120" width="2.85546875" style="315" customWidth="1"/>
    <col min="2121" max="2121" width="18.85546875" style="315" customWidth="1"/>
    <col min="2122" max="2122" width="2.85546875" style="315" customWidth="1"/>
    <col min="2123" max="2123" width="19.42578125" style="315" customWidth="1"/>
    <col min="2124" max="2124" width="2.85546875" style="315" customWidth="1"/>
    <col min="2125" max="2125" width="19.5703125" style="315" customWidth="1"/>
    <col min="2126" max="2294" width="8.7109375" style="315"/>
    <col min="2295" max="2295" width="55.42578125" style="315" customWidth="1"/>
    <col min="2296" max="2296" width="2.85546875" style="315" customWidth="1"/>
    <col min="2297" max="2297" width="19.42578125" style="315" customWidth="1"/>
    <col min="2298" max="2298" width="2.85546875" style="315" customWidth="1"/>
    <col min="2299" max="2299" width="20.85546875" style="315" customWidth="1"/>
    <col min="2300" max="2300" width="2.85546875" style="315" customWidth="1"/>
    <col min="2301" max="2301" width="21" style="315" customWidth="1"/>
    <col min="2302" max="2302" width="2.85546875" style="315" customWidth="1"/>
    <col min="2303" max="2303" width="18.85546875" style="315" customWidth="1"/>
    <col min="2304" max="2304" width="2.85546875" style="315" customWidth="1"/>
    <col min="2305" max="2305" width="16.85546875" style="315" customWidth="1"/>
    <col min="2306" max="2306" width="2.85546875" style="315" customWidth="1"/>
    <col min="2307" max="2307" width="16.42578125" style="315" customWidth="1"/>
    <col min="2308" max="2308" width="2.85546875" style="315" customWidth="1"/>
    <col min="2309" max="2309" width="19.85546875" style="315" customWidth="1"/>
    <col min="2310" max="2310" width="2.85546875" style="315" customWidth="1"/>
    <col min="2311" max="2311" width="19.42578125" style="315" customWidth="1"/>
    <col min="2312" max="2312" width="2.85546875" style="315" customWidth="1"/>
    <col min="2313" max="2313" width="17.140625" style="315" customWidth="1"/>
    <col min="2314" max="2314" width="2.85546875" style="315" customWidth="1"/>
    <col min="2315" max="2315" width="19.42578125" style="315" customWidth="1"/>
    <col min="2316" max="2316" width="2.85546875" style="315" customWidth="1"/>
    <col min="2317" max="2317" width="18.42578125" style="315" customWidth="1"/>
    <col min="2318" max="2318" width="2.85546875" style="315" customWidth="1"/>
    <col min="2319" max="2319" width="17.5703125" style="315" customWidth="1"/>
    <col min="2320" max="2320" width="2.85546875" style="315" customWidth="1"/>
    <col min="2321" max="2321" width="20.85546875" style="315" customWidth="1"/>
    <col min="2322" max="2322" width="2.85546875" style="315" customWidth="1"/>
    <col min="2323" max="2323" width="17.5703125" style="315" customWidth="1"/>
    <col min="2324" max="2324" width="2.85546875" style="315" customWidth="1"/>
    <col min="2325" max="2325" width="19.5703125" style="315" customWidth="1"/>
    <col min="2326" max="2326" width="2.85546875" style="315" customWidth="1"/>
    <col min="2327" max="2327" width="16" style="315" customWidth="1"/>
    <col min="2328" max="2328" width="2.85546875" style="315" customWidth="1"/>
    <col min="2329" max="2329" width="18.85546875" style="315" customWidth="1"/>
    <col min="2330" max="2330" width="2.85546875" style="315" customWidth="1"/>
    <col min="2331" max="2331" width="18.140625" style="315" customWidth="1"/>
    <col min="2332" max="2333" width="8.85546875" style="315" customWidth="1"/>
    <col min="2334" max="2334" width="2.85546875" style="315" customWidth="1"/>
    <col min="2335" max="2335" width="18.85546875" style="315" customWidth="1"/>
    <col min="2336" max="2336" width="2.85546875" style="315" customWidth="1"/>
    <col min="2337" max="2337" width="19" style="315" customWidth="1"/>
    <col min="2338" max="2338" width="2.85546875" style="315" customWidth="1"/>
    <col min="2339" max="2339" width="18.42578125" style="315" customWidth="1"/>
    <col min="2340" max="2340" width="2.85546875" style="315" customWidth="1"/>
    <col min="2341" max="2341" width="18.5703125" style="315" customWidth="1"/>
    <col min="2342" max="2342" width="2.85546875" style="315" customWidth="1"/>
    <col min="2343" max="2343" width="18.85546875" style="315" customWidth="1"/>
    <col min="2344" max="2344" width="2.85546875" style="315" customWidth="1"/>
    <col min="2345" max="2345" width="22.5703125" style="315" customWidth="1"/>
    <col min="2346" max="2346" width="2.85546875" style="315" customWidth="1"/>
    <col min="2347" max="2347" width="19.140625" style="315" customWidth="1"/>
    <col min="2348" max="2348" width="2.85546875" style="315" customWidth="1"/>
    <col min="2349" max="2349" width="22.5703125" style="315" customWidth="1"/>
    <col min="2350" max="2350" width="2.85546875" style="315" customWidth="1"/>
    <col min="2351" max="2351" width="24.140625" style="315" customWidth="1"/>
    <col min="2352" max="2352" width="2.85546875" style="315" customWidth="1"/>
    <col min="2353" max="2353" width="22.85546875" style="315" customWidth="1"/>
    <col min="2354" max="2354" width="2.85546875" style="315" customWidth="1"/>
    <col min="2355" max="2355" width="19.5703125" style="315" customWidth="1"/>
    <col min="2356" max="2356" width="2.85546875" style="315" customWidth="1"/>
    <col min="2357" max="2357" width="22.42578125" style="315" customWidth="1"/>
    <col min="2358" max="2358" width="2.85546875" style="315" customWidth="1"/>
    <col min="2359" max="2359" width="21.85546875" style="315" customWidth="1"/>
    <col min="2360" max="2360" width="2.85546875" style="315" customWidth="1"/>
    <col min="2361" max="2361" width="25.140625" style="315" customWidth="1"/>
    <col min="2362" max="2362" width="53.140625" style="315" customWidth="1"/>
    <col min="2363" max="2363" width="2.85546875" style="315" customWidth="1"/>
    <col min="2364" max="2364" width="25.140625" style="315" customWidth="1"/>
    <col min="2365" max="2365" width="2.85546875" style="315" customWidth="1"/>
    <col min="2366" max="2366" width="24" style="315" customWidth="1"/>
    <col min="2367" max="2367" width="2.85546875" style="315" customWidth="1"/>
    <col min="2368" max="2368" width="21.5703125" style="315" customWidth="1"/>
    <col min="2369" max="2369" width="2.85546875" style="315" customWidth="1"/>
    <col min="2370" max="2370" width="22.42578125" style="315" customWidth="1"/>
    <col min="2371" max="2371" width="53.85546875" style="315" customWidth="1"/>
    <col min="2372" max="2372" width="2.85546875" style="315" customWidth="1"/>
    <col min="2373" max="2373" width="23.85546875" style="315" customWidth="1"/>
    <col min="2374" max="2374" width="2.85546875" style="315" customWidth="1"/>
    <col min="2375" max="2375" width="22.5703125" style="315" customWidth="1"/>
    <col min="2376" max="2376" width="2.85546875" style="315" customWidth="1"/>
    <col min="2377" max="2377" width="18.85546875" style="315" customWidth="1"/>
    <col min="2378" max="2378" width="2.85546875" style="315" customWidth="1"/>
    <col min="2379" max="2379" width="19.42578125" style="315" customWidth="1"/>
    <col min="2380" max="2380" width="2.85546875" style="315" customWidth="1"/>
    <col min="2381" max="2381" width="19.5703125" style="315" customWidth="1"/>
    <col min="2382" max="2550" width="8.7109375" style="315"/>
    <col min="2551" max="2551" width="55.42578125" style="315" customWidth="1"/>
    <col min="2552" max="2552" width="2.85546875" style="315" customWidth="1"/>
    <col min="2553" max="2553" width="19.42578125" style="315" customWidth="1"/>
    <col min="2554" max="2554" width="2.85546875" style="315" customWidth="1"/>
    <col min="2555" max="2555" width="20.85546875" style="315" customWidth="1"/>
    <col min="2556" max="2556" width="2.85546875" style="315" customWidth="1"/>
    <col min="2557" max="2557" width="21" style="315" customWidth="1"/>
    <col min="2558" max="2558" width="2.85546875" style="315" customWidth="1"/>
    <col min="2559" max="2559" width="18.85546875" style="315" customWidth="1"/>
    <col min="2560" max="2560" width="2.85546875" style="315" customWidth="1"/>
    <col min="2561" max="2561" width="16.85546875" style="315" customWidth="1"/>
    <col min="2562" max="2562" width="2.85546875" style="315" customWidth="1"/>
    <col min="2563" max="2563" width="16.42578125" style="315" customWidth="1"/>
    <col min="2564" max="2564" width="2.85546875" style="315" customWidth="1"/>
    <col min="2565" max="2565" width="19.85546875" style="315" customWidth="1"/>
    <col min="2566" max="2566" width="2.85546875" style="315" customWidth="1"/>
    <col min="2567" max="2567" width="19.42578125" style="315" customWidth="1"/>
    <col min="2568" max="2568" width="2.85546875" style="315" customWidth="1"/>
    <col min="2569" max="2569" width="17.140625" style="315" customWidth="1"/>
    <col min="2570" max="2570" width="2.85546875" style="315" customWidth="1"/>
    <col min="2571" max="2571" width="19.42578125" style="315" customWidth="1"/>
    <col min="2572" max="2572" width="2.85546875" style="315" customWidth="1"/>
    <col min="2573" max="2573" width="18.42578125" style="315" customWidth="1"/>
    <col min="2574" max="2574" width="2.85546875" style="315" customWidth="1"/>
    <col min="2575" max="2575" width="17.5703125" style="315" customWidth="1"/>
    <col min="2576" max="2576" width="2.85546875" style="315" customWidth="1"/>
    <col min="2577" max="2577" width="20.85546875" style="315" customWidth="1"/>
    <col min="2578" max="2578" width="2.85546875" style="315" customWidth="1"/>
    <col min="2579" max="2579" width="17.5703125" style="315" customWidth="1"/>
    <col min="2580" max="2580" width="2.85546875" style="315" customWidth="1"/>
    <col min="2581" max="2581" width="19.5703125" style="315" customWidth="1"/>
    <col min="2582" max="2582" width="2.85546875" style="315" customWidth="1"/>
    <col min="2583" max="2583" width="16" style="315" customWidth="1"/>
    <col min="2584" max="2584" width="2.85546875" style="315" customWidth="1"/>
    <col min="2585" max="2585" width="18.85546875" style="315" customWidth="1"/>
    <col min="2586" max="2586" width="2.85546875" style="315" customWidth="1"/>
    <col min="2587" max="2587" width="18.140625" style="315" customWidth="1"/>
    <col min="2588" max="2589" width="8.85546875" style="315" customWidth="1"/>
    <col min="2590" max="2590" width="2.85546875" style="315" customWidth="1"/>
    <col min="2591" max="2591" width="18.85546875" style="315" customWidth="1"/>
    <col min="2592" max="2592" width="2.85546875" style="315" customWidth="1"/>
    <col min="2593" max="2593" width="19" style="315" customWidth="1"/>
    <col min="2594" max="2594" width="2.85546875" style="315" customWidth="1"/>
    <col min="2595" max="2595" width="18.42578125" style="315" customWidth="1"/>
    <col min="2596" max="2596" width="2.85546875" style="315" customWidth="1"/>
    <col min="2597" max="2597" width="18.5703125" style="315" customWidth="1"/>
    <col min="2598" max="2598" width="2.85546875" style="315" customWidth="1"/>
    <col min="2599" max="2599" width="18.85546875" style="315" customWidth="1"/>
    <col min="2600" max="2600" width="2.85546875" style="315" customWidth="1"/>
    <col min="2601" max="2601" width="22.5703125" style="315" customWidth="1"/>
    <col min="2602" max="2602" width="2.85546875" style="315" customWidth="1"/>
    <col min="2603" max="2603" width="19.140625" style="315" customWidth="1"/>
    <col min="2604" max="2604" width="2.85546875" style="315" customWidth="1"/>
    <col min="2605" max="2605" width="22.5703125" style="315" customWidth="1"/>
    <col min="2606" max="2606" width="2.85546875" style="315" customWidth="1"/>
    <col min="2607" max="2607" width="24.140625" style="315" customWidth="1"/>
    <col min="2608" max="2608" width="2.85546875" style="315" customWidth="1"/>
    <col min="2609" max="2609" width="22.85546875" style="315" customWidth="1"/>
    <col min="2610" max="2610" width="2.85546875" style="315" customWidth="1"/>
    <col min="2611" max="2611" width="19.5703125" style="315" customWidth="1"/>
    <col min="2612" max="2612" width="2.85546875" style="315" customWidth="1"/>
    <col min="2613" max="2613" width="22.42578125" style="315" customWidth="1"/>
    <col min="2614" max="2614" width="2.85546875" style="315" customWidth="1"/>
    <col min="2615" max="2615" width="21.85546875" style="315" customWidth="1"/>
    <col min="2616" max="2616" width="2.85546875" style="315" customWidth="1"/>
    <col min="2617" max="2617" width="25.140625" style="315" customWidth="1"/>
    <col min="2618" max="2618" width="53.140625" style="315" customWidth="1"/>
    <col min="2619" max="2619" width="2.85546875" style="315" customWidth="1"/>
    <col min="2620" max="2620" width="25.140625" style="315" customWidth="1"/>
    <col min="2621" max="2621" width="2.85546875" style="315" customWidth="1"/>
    <col min="2622" max="2622" width="24" style="315" customWidth="1"/>
    <col min="2623" max="2623" width="2.85546875" style="315" customWidth="1"/>
    <col min="2624" max="2624" width="21.5703125" style="315" customWidth="1"/>
    <col min="2625" max="2625" width="2.85546875" style="315" customWidth="1"/>
    <col min="2626" max="2626" width="22.42578125" style="315" customWidth="1"/>
    <col min="2627" max="2627" width="53.85546875" style="315" customWidth="1"/>
    <col min="2628" max="2628" width="2.85546875" style="315" customWidth="1"/>
    <col min="2629" max="2629" width="23.85546875" style="315" customWidth="1"/>
    <col min="2630" max="2630" width="2.85546875" style="315" customWidth="1"/>
    <col min="2631" max="2631" width="22.5703125" style="315" customWidth="1"/>
    <col min="2632" max="2632" width="2.85546875" style="315" customWidth="1"/>
    <col min="2633" max="2633" width="18.85546875" style="315" customWidth="1"/>
    <col min="2634" max="2634" width="2.85546875" style="315" customWidth="1"/>
    <col min="2635" max="2635" width="19.42578125" style="315" customWidth="1"/>
    <col min="2636" max="2636" width="2.85546875" style="315" customWidth="1"/>
    <col min="2637" max="2637" width="19.5703125" style="315" customWidth="1"/>
    <col min="2638" max="2806" width="8.7109375" style="315"/>
    <col min="2807" max="2807" width="55.42578125" style="315" customWidth="1"/>
    <col min="2808" max="2808" width="2.85546875" style="315" customWidth="1"/>
    <col min="2809" max="2809" width="19.42578125" style="315" customWidth="1"/>
    <col min="2810" max="2810" width="2.85546875" style="315" customWidth="1"/>
    <col min="2811" max="2811" width="20.85546875" style="315" customWidth="1"/>
    <col min="2812" max="2812" width="2.85546875" style="315" customWidth="1"/>
    <col min="2813" max="2813" width="21" style="315" customWidth="1"/>
    <col min="2814" max="2814" width="2.85546875" style="315" customWidth="1"/>
    <col min="2815" max="2815" width="18.85546875" style="315" customWidth="1"/>
    <col min="2816" max="2816" width="2.85546875" style="315" customWidth="1"/>
    <col min="2817" max="2817" width="16.85546875" style="315" customWidth="1"/>
    <col min="2818" max="2818" width="2.85546875" style="315" customWidth="1"/>
    <col min="2819" max="2819" width="16.42578125" style="315" customWidth="1"/>
    <col min="2820" max="2820" width="2.85546875" style="315" customWidth="1"/>
    <col min="2821" max="2821" width="19.85546875" style="315" customWidth="1"/>
    <col min="2822" max="2822" width="2.85546875" style="315" customWidth="1"/>
    <col min="2823" max="2823" width="19.42578125" style="315" customWidth="1"/>
    <col min="2824" max="2824" width="2.85546875" style="315" customWidth="1"/>
    <col min="2825" max="2825" width="17.140625" style="315" customWidth="1"/>
    <col min="2826" max="2826" width="2.85546875" style="315" customWidth="1"/>
    <col min="2827" max="2827" width="19.42578125" style="315" customWidth="1"/>
    <col min="2828" max="2828" width="2.85546875" style="315" customWidth="1"/>
    <col min="2829" max="2829" width="18.42578125" style="315" customWidth="1"/>
    <col min="2830" max="2830" width="2.85546875" style="315" customWidth="1"/>
    <col min="2831" max="2831" width="17.5703125" style="315" customWidth="1"/>
    <col min="2832" max="2832" width="2.85546875" style="315" customWidth="1"/>
    <col min="2833" max="2833" width="20.85546875" style="315" customWidth="1"/>
    <col min="2834" max="2834" width="2.85546875" style="315" customWidth="1"/>
    <col min="2835" max="2835" width="17.5703125" style="315" customWidth="1"/>
    <col min="2836" max="2836" width="2.85546875" style="315" customWidth="1"/>
    <col min="2837" max="2837" width="19.5703125" style="315" customWidth="1"/>
    <col min="2838" max="2838" width="2.85546875" style="315" customWidth="1"/>
    <col min="2839" max="2839" width="16" style="315" customWidth="1"/>
    <col min="2840" max="2840" width="2.85546875" style="315" customWidth="1"/>
    <col min="2841" max="2841" width="18.85546875" style="315" customWidth="1"/>
    <col min="2842" max="2842" width="2.85546875" style="315" customWidth="1"/>
    <col min="2843" max="2843" width="18.140625" style="315" customWidth="1"/>
    <col min="2844" max="2845" width="8.85546875" style="315" customWidth="1"/>
    <col min="2846" max="2846" width="2.85546875" style="315" customWidth="1"/>
    <col min="2847" max="2847" width="18.85546875" style="315" customWidth="1"/>
    <col min="2848" max="2848" width="2.85546875" style="315" customWidth="1"/>
    <col min="2849" max="2849" width="19" style="315" customWidth="1"/>
    <col min="2850" max="2850" width="2.85546875" style="315" customWidth="1"/>
    <col min="2851" max="2851" width="18.42578125" style="315" customWidth="1"/>
    <col min="2852" max="2852" width="2.85546875" style="315" customWidth="1"/>
    <col min="2853" max="2853" width="18.5703125" style="315" customWidth="1"/>
    <col min="2854" max="2854" width="2.85546875" style="315" customWidth="1"/>
    <col min="2855" max="2855" width="18.85546875" style="315" customWidth="1"/>
    <col min="2856" max="2856" width="2.85546875" style="315" customWidth="1"/>
    <col min="2857" max="2857" width="22.5703125" style="315" customWidth="1"/>
    <col min="2858" max="2858" width="2.85546875" style="315" customWidth="1"/>
    <col min="2859" max="2859" width="19.140625" style="315" customWidth="1"/>
    <col min="2860" max="2860" width="2.85546875" style="315" customWidth="1"/>
    <col min="2861" max="2861" width="22.5703125" style="315" customWidth="1"/>
    <col min="2862" max="2862" width="2.85546875" style="315" customWidth="1"/>
    <col min="2863" max="2863" width="24.140625" style="315" customWidth="1"/>
    <col min="2864" max="2864" width="2.85546875" style="315" customWidth="1"/>
    <col min="2865" max="2865" width="22.85546875" style="315" customWidth="1"/>
    <col min="2866" max="2866" width="2.85546875" style="315" customWidth="1"/>
    <col min="2867" max="2867" width="19.5703125" style="315" customWidth="1"/>
    <col min="2868" max="2868" width="2.85546875" style="315" customWidth="1"/>
    <col min="2869" max="2869" width="22.42578125" style="315" customWidth="1"/>
    <col min="2870" max="2870" width="2.85546875" style="315" customWidth="1"/>
    <col min="2871" max="2871" width="21.85546875" style="315" customWidth="1"/>
    <col min="2872" max="2872" width="2.85546875" style="315" customWidth="1"/>
    <col min="2873" max="2873" width="25.140625" style="315" customWidth="1"/>
    <col min="2874" max="2874" width="53.140625" style="315" customWidth="1"/>
    <col min="2875" max="2875" width="2.85546875" style="315" customWidth="1"/>
    <col min="2876" max="2876" width="25.140625" style="315" customWidth="1"/>
    <col min="2877" max="2877" width="2.85546875" style="315" customWidth="1"/>
    <col min="2878" max="2878" width="24" style="315" customWidth="1"/>
    <col min="2879" max="2879" width="2.85546875" style="315" customWidth="1"/>
    <col min="2880" max="2880" width="21.5703125" style="315" customWidth="1"/>
    <col min="2881" max="2881" width="2.85546875" style="315" customWidth="1"/>
    <col min="2882" max="2882" width="22.42578125" style="315" customWidth="1"/>
    <col min="2883" max="2883" width="53.85546875" style="315" customWidth="1"/>
    <col min="2884" max="2884" width="2.85546875" style="315" customWidth="1"/>
    <col min="2885" max="2885" width="23.85546875" style="315" customWidth="1"/>
    <col min="2886" max="2886" width="2.85546875" style="315" customWidth="1"/>
    <col min="2887" max="2887" width="22.5703125" style="315" customWidth="1"/>
    <col min="2888" max="2888" width="2.85546875" style="315" customWidth="1"/>
    <col min="2889" max="2889" width="18.85546875" style="315" customWidth="1"/>
    <col min="2890" max="2890" width="2.85546875" style="315" customWidth="1"/>
    <col min="2891" max="2891" width="19.42578125" style="315" customWidth="1"/>
    <col min="2892" max="2892" width="2.85546875" style="315" customWidth="1"/>
    <col min="2893" max="2893" width="19.5703125" style="315" customWidth="1"/>
    <col min="2894" max="3062" width="8.7109375" style="315"/>
    <col min="3063" max="3063" width="55.42578125" style="315" customWidth="1"/>
    <col min="3064" max="3064" width="2.85546875" style="315" customWidth="1"/>
    <col min="3065" max="3065" width="19.42578125" style="315" customWidth="1"/>
    <col min="3066" max="3066" width="2.85546875" style="315" customWidth="1"/>
    <col min="3067" max="3067" width="20.85546875" style="315" customWidth="1"/>
    <col min="3068" max="3068" width="2.85546875" style="315" customWidth="1"/>
    <col min="3069" max="3069" width="21" style="315" customWidth="1"/>
    <col min="3070" max="3070" width="2.85546875" style="315" customWidth="1"/>
    <col min="3071" max="3071" width="18.85546875" style="315" customWidth="1"/>
    <col min="3072" max="3072" width="2.85546875" style="315" customWidth="1"/>
    <col min="3073" max="3073" width="16.85546875" style="315" customWidth="1"/>
    <col min="3074" max="3074" width="2.85546875" style="315" customWidth="1"/>
    <col min="3075" max="3075" width="16.42578125" style="315" customWidth="1"/>
    <col min="3076" max="3076" width="2.85546875" style="315" customWidth="1"/>
    <col min="3077" max="3077" width="19.85546875" style="315" customWidth="1"/>
    <col min="3078" max="3078" width="2.85546875" style="315" customWidth="1"/>
    <col min="3079" max="3079" width="19.42578125" style="315" customWidth="1"/>
    <col min="3080" max="3080" width="2.85546875" style="315" customWidth="1"/>
    <col min="3081" max="3081" width="17.140625" style="315" customWidth="1"/>
    <col min="3082" max="3082" width="2.85546875" style="315" customWidth="1"/>
    <col min="3083" max="3083" width="19.42578125" style="315" customWidth="1"/>
    <col min="3084" max="3084" width="2.85546875" style="315" customWidth="1"/>
    <col min="3085" max="3085" width="18.42578125" style="315" customWidth="1"/>
    <col min="3086" max="3086" width="2.85546875" style="315" customWidth="1"/>
    <col min="3087" max="3087" width="17.5703125" style="315" customWidth="1"/>
    <col min="3088" max="3088" width="2.85546875" style="315" customWidth="1"/>
    <col min="3089" max="3089" width="20.85546875" style="315" customWidth="1"/>
    <col min="3090" max="3090" width="2.85546875" style="315" customWidth="1"/>
    <col min="3091" max="3091" width="17.5703125" style="315" customWidth="1"/>
    <col min="3092" max="3092" width="2.85546875" style="315" customWidth="1"/>
    <col min="3093" max="3093" width="19.5703125" style="315" customWidth="1"/>
    <col min="3094" max="3094" width="2.85546875" style="315" customWidth="1"/>
    <col min="3095" max="3095" width="16" style="315" customWidth="1"/>
    <col min="3096" max="3096" width="2.85546875" style="315" customWidth="1"/>
    <col min="3097" max="3097" width="18.85546875" style="315" customWidth="1"/>
    <col min="3098" max="3098" width="2.85546875" style="315" customWidth="1"/>
    <col min="3099" max="3099" width="18.140625" style="315" customWidth="1"/>
    <col min="3100" max="3101" width="8.85546875" style="315" customWidth="1"/>
    <col min="3102" max="3102" width="2.85546875" style="315" customWidth="1"/>
    <col min="3103" max="3103" width="18.85546875" style="315" customWidth="1"/>
    <col min="3104" max="3104" width="2.85546875" style="315" customWidth="1"/>
    <col min="3105" max="3105" width="19" style="315" customWidth="1"/>
    <col min="3106" max="3106" width="2.85546875" style="315" customWidth="1"/>
    <col min="3107" max="3107" width="18.42578125" style="315" customWidth="1"/>
    <col min="3108" max="3108" width="2.85546875" style="315" customWidth="1"/>
    <col min="3109" max="3109" width="18.5703125" style="315" customWidth="1"/>
    <col min="3110" max="3110" width="2.85546875" style="315" customWidth="1"/>
    <col min="3111" max="3111" width="18.85546875" style="315" customWidth="1"/>
    <col min="3112" max="3112" width="2.85546875" style="315" customWidth="1"/>
    <col min="3113" max="3113" width="22.5703125" style="315" customWidth="1"/>
    <col min="3114" max="3114" width="2.85546875" style="315" customWidth="1"/>
    <col min="3115" max="3115" width="19.140625" style="315" customWidth="1"/>
    <col min="3116" max="3116" width="2.85546875" style="315" customWidth="1"/>
    <col min="3117" max="3117" width="22.5703125" style="315" customWidth="1"/>
    <col min="3118" max="3118" width="2.85546875" style="315" customWidth="1"/>
    <col min="3119" max="3119" width="24.140625" style="315" customWidth="1"/>
    <col min="3120" max="3120" width="2.85546875" style="315" customWidth="1"/>
    <col min="3121" max="3121" width="22.85546875" style="315" customWidth="1"/>
    <col min="3122" max="3122" width="2.85546875" style="315" customWidth="1"/>
    <col min="3123" max="3123" width="19.5703125" style="315" customWidth="1"/>
    <col min="3124" max="3124" width="2.85546875" style="315" customWidth="1"/>
    <col min="3125" max="3125" width="22.42578125" style="315" customWidth="1"/>
    <col min="3126" max="3126" width="2.85546875" style="315" customWidth="1"/>
    <col min="3127" max="3127" width="21.85546875" style="315" customWidth="1"/>
    <col min="3128" max="3128" width="2.85546875" style="315" customWidth="1"/>
    <col min="3129" max="3129" width="25.140625" style="315" customWidth="1"/>
    <col min="3130" max="3130" width="53.140625" style="315" customWidth="1"/>
    <col min="3131" max="3131" width="2.85546875" style="315" customWidth="1"/>
    <col min="3132" max="3132" width="25.140625" style="315" customWidth="1"/>
    <col min="3133" max="3133" width="2.85546875" style="315" customWidth="1"/>
    <col min="3134" max="3134" width="24" style="315" customWidth="1"/>
    <col min="3135" max="3135" width="2.85546875" style="315" customWidth="1"/>
    <col min="3136" max="3136" width="21.5703125" style="315" customWidth="1"/>
    <col min="3137" max="3137" width="2.85546875" style="315" customWidth="1"/>
    <col min="3138" max="3138" width="22.42578125" style="315" customWidth="1"/>
    <col min="3139" max="3139" width="53.85546875" style="315" customWidth="1"/>
    <col min="3140" max="3140" width="2.85546875" style="315" customWidth="1"/>
    <col min="3141" max="3141" width="23.85546875" style="315" customWidth="1"/>
    <col min="3142" max="3142" width="2.85546875" style="315" customWidth="1"/>
    <col min="3143" max="3143" width="22.5703125" style="315" customWidth="1"/>
    <col min="3144" max="3144" width="2.85546875" style="315" customWidth="1"/>
    <col min="3145" max="3145" width="18.85546875" style="315" customWidth="1"/>
    <col min="3146" max="3146" width="2.85546875" style="315" customWidth="1"/>
    <col min="3147" max="3147" width="19.42578125" style="315" customWidth="1"/>
    <col min="3148" max="3148" width="2.85546875" style="315" customWidth="1"/>
    <col min="3149" max="3149" width="19.5703125" style="315" customWidth="1"/>
    <col min="3150" max="3318" width="8.7109375" style="315"/>
    <col min="3319" max="3319" width="55.42578125" style="315" customWidth="1"/>
    <col min="3320" max="3320" width="2.85546875" style="315" customWidth="1"/>
    <col min="3321" max="3321" width="19.42578125" style="315" customWidth="1"/>
    <col min="3322" max="3322" width="2.85546875" style="315" customWidth="1"/>
    <col min="3323" max="3323" width="20.85546875" style="315" customWidth="1"/>
    <col min="3324" max="3324" width="2.85546875" style="315" customWidth="1"/>
    <col min="3325" max="3325" width="21" style="315" customWidth="1"/>
    <col min="3326" max="3326" width="2.85546875" style="315" customWidth="1"/>
    <col min="3327" max="3327" width="18.85546875" style="315" customWidth="1"/>
    <col min="3328" max="3328" width="2.85546875" style="315" customWidth="1"/>
    <col min="3329" max="3329" width="16.85546875" style="315" customWidth="1"/>
    <col min="3330" max="3330" width="2.85546875" style="315" customWidth="1"/>
    <col min="3331" max="3331" width="16.42578125" style="315" customWidth="1"/>
    <col min="3332" max="3332" width="2.85546875" style="315" customWidth="1"/>
    <col min="3333" max="3333" width="19.85546875" style="315" customWidth="1"/>
    <col min="3334" max="3334" width="2.85546875" style="315" customWidth="1"/>
    <col min="3335" max="3335" width="19.42578125" style="315" customWidth="1"/>
    <col min="3336" max="3336" width="2.85546875" style="315" customWidth="1"/>
    <col min="3337" max="3337" width="17.140625" style="315" customWidth="1"/>
    <col min="3338" max="3338" width="2.85546875" style="315" customWidth="1"/>
    <col min="3339" max="3339" width="19.42578125" style="315" customWidth="1"/>
    <col min="3340" max="3340" width="2.85546875" style="315" customWidth="1"/>
    <col min="3341" max="3341" width="18.42578125" style="315" customWidth="1"/>
    <col min="3342" max="3342" width="2.85546875" style="315" customWidth="1"/>
    <col min="3343" max="3343" width="17.5703125" style="315" customWidth="1"/>
    <col min="3344" max="3344" width="2.85546875" style="315" customWidth="1"/>
    <col min="3345" max="3345" width="20.85546875" style="315" customWidth="1"/>
    <col min="3346" max="3346" width="2.85546875" style="315" customWidth="1"/>
    <col min="3347" max="3347" width="17.5703125" style="315" customWidth="1"/>
    <col min="3348" max="3348" width="2.85546875" style="315" customWidth="1"/>
    <col min="3349" max="3349" width="19.5703125" style="315" customWidth="1"/>
    <col min="3350" max="3350" width="2.85546875" style="315" customWidth="1"/>
    <col min="3351" max="3351" width="16" style="315" customWidth="1"/>
    <col min="3352" max="3352" width="2.85546875" style="315" customWidth="1"/>
    <col min="3353" max="3353" width="18.85546875" style="315" customWidth="1"/>
    <col min="3354" max="3354" width="2.85546875" style="315" customWidth="1"/>
    <col min="3355" max="3355" width="18.140625" style="315" customWidth="1"/>
    <col min="3356" max="3357" width="8.85546875" style="315" customWidth="1"/>
    <col min="3358" max="3358" width="2.85546875" style="315" customWidth="1"/>
    <col min="3359" max="3359" width="18.85546875" style="315" customWidth="1"/>
    <col min="3360" max="3360" width="2.85546875" style="315" customWidth="1"/>
    <col min="3361" max="3361" width="19" style="315" customWidth="1"/>
    <col min="3362" max="3362" width="2.85546875" style="315" customWidth="1"/>
    <col min="3363" max="3363" width="18.42578125" style="315" customWidth="1"/>
    <col min="3364" max="3364" width="2.85546875" style="315" customWidth="1"/>
    <col min="3365" max="3365" width="18.5703125" style="315" customWidth="1"/>
    <col min="3366" max="3366" width="2.85546875" style="315" customWidth="1"/>
    <col min="3367" max="3367" width="18.85546875" style="315" customWidth="1"/>
    <col min="3368" max="3368" width="2.85546875" style="315" customWidth="1"/>
    <col min="3369" max="3369" width="22.5703125" style="315" customWidth="1"/>
    <col min="3370" max="3370" width="2.85546875" style="315" customWidth="1"/>
    <col min="3371" max="3371" width="19.140625" style="315" customWidth="1"/>
    <col min="3372" max="3372" width="2.85546875" style="315" customWidth="1"/>
    <col min="3373" max="3373" width="22.5703125" style="315" customWidth="1"/>
    <col min="3374" max="3374" width="2.85546875" style="315" customWidth="1"/>
    <col min="3375" max="3375" width="24.140625" style="315" customWidth="1"/>
    <col min="3376" max="3376" width="2.85546875" style="315" customWidth="1"/>
    <col min="3377" max="3377" width="22.85546875" style="315" customWidth="1"/>
    <col min="3378" max="3378" width="2.85546875" style="315" customWidth="1"/>
    <col min="3379" max="3379" width="19.5703125" style="315" customWidth="1"/>
    <col min="3380" max="3380" width="2.85546875" style="315" customWidth="1"/>
    <col min="3381" max="3381" width="22.42578125" style="315" customWidth="1"/>
    <col min="3382" max="3382" width="2.85546875" style="315" customWidth="1"/>
    <col min="3383" max="3383" width="21.85546875" style="315" customWidth="1"/>
    <col min="3384" max="3384" width="2.85546875" style="315" customWidth="1"/>
    <col min="3385" max="3385" width="25.140625" style="315" customWidth="1"/>
    <col min="3386" max="3386" width="53.140625" style="315" customWidth="1"/>
    <col min="3387" max="3387" width="2.85546875" style="315" customWidth="1"/>
    <col min="3388" max="3388" width="25.140625" style="315" customWidth="1"/>
    <col min="3389" max="3389" width="2.85546875" style="315" customWidth="1"/>
    <col min="3390" max="3390" width="24" style="315" customWidth="1"/>
    <col min="3391" max="3391" width="2.85546875" style="315" customWidth="1"/>
    <col min="3392" max="3392" width="21.5703125" style="315" customWidth="1"/>
    <col min="3393" max="3393" width="2.85546875" style="315" customWidth="1"/>
    <col min="3394" max="3394" width="22.42578125" style="315" customWidth="1"/>
    <col min="3395" max="3395" width="53.85546875" style="315" customWidth="1"/>
    <col min="3396" max="3396" width="2.85546875" style="315" customWidth="1"/>
    <col min="3397" max="3397" width="23.85546875" style="315" customWidth="1"/>
    <col min="3398" max="3398" width="2.85546875" style="315" customWidth="1"/>
    <col min="3399" max="3399" width="22.5703125" style="315" customWidth="1"/>
    <col min="3400" max="3400" width="2.85546875" style="315" customWidth="1"/>
    <col min="3401" max="3401" width="18.85546875" style="315" customWidth="1"/>
    <col min="3402" max="3402" width="2.85546875" style="315" customWidth="1"/>
    <col min="3403" max="3403" width="19.42578125" style="315" customWidth="1"/>
    <col min="3404" max="3404" width="2.85546875" style="315" customWidth="1"/>
    <col min="3405" max="3405" width="19.5703125" style="315" customWidth="1"/>
    <col min="3406" max="3574" width="8.7109375" style="315"/>
    <col min="3575" max="3575" width="55.42578125" style="315" customWidth="1"/>
    <col min="3576" max="3576" width="2.85546875" style="315" customWidth="1"/>
    <col min="3577" max="3577" width="19.42578125" style="315" customWidth="1"/>
    <col min="3578" max="3578" width="2.85546875" style="315" customWidth="1"/>
    <col min="3579" max="3579" width="20.85546875" style="315" customWidth="1"/>
    <col min="3580" max="3580" width="2.85546875" style="315" customWidth="1"/>
    <col min="3581" max="3581" width="21" style="315" customWidth="1"/>
    <col min="3582" max="3582" width="2.85546875" style="315" customWidth="1"/>
    <col min="3583" max="3583" width="18.85546875" style="315" customWidth="1"/>
    <col min="3584" max="3584" width="2.85546875" style="315" customWidth="1"/>
    <col min="3585" max="3585" width="16.85546875" style="315" customWidth="1"/>
    <col min="3586" max="3586" width="2.85546875" style="315" customWidth="1"/>
    <col min="3587" max="3587" width="16.42578125" style="315" customWidth="1"/>
    <col min="3588" max="3588" width="2.85546875" style="315" customWidth="1"/>
    <col min="3589" max="3589" width="19.85546875" style="315" customWidth="1"/>
    <col min="3590" max="3590" width="2.85546875" style="315" customWidth="1"/>
    <col min="3591" max="3591" width="19.42578125" style="315" customWidth="1"/>
    <col min="3592" max="3592" width="2.85546875" style="315" customWidth="1"/>
    <col min="3593" max="3593" width="17.140625" style="315" customWidth="1"/>
    <col min="3594" max="3594" width="2.85546875" style="315" customWidth="1"/>
    <col min="3595" max="3595" width="19.42578125" style="315" customWidth="1"/>
    <col min="3596" max="3596" width="2.85546875" style="315" customWidth="1"/>
    <col min="3597" max="3597" width="18.42578125" style="315" customWidth="1"/>
    <col min="3598" max="3598" width="2.85546875" style="315" customWidth="1"/>
    <col min="3599" max="3599" width="17.5703125" style="315" customWidth="1"/>
    <col min="3600" max="3600" width="2.85546875" style="315" customWidth="1"/>
    <col min="3601" max="3601" width="20.85546875" style="315" customWidth="1"/>
    <col min="3602" max="3602" width="2.85546875" style="315" customWidth="1"/>
    <col min="3603" max="3603" width="17.5703125" style="315" customWidth="1"/>
    <col min="3604" max="3604" width="2.85546875" style="315" customWidth="1"/>
    <col min="3605" max="3605" width="19.5703125" style="315" customWidth="1"/>
    <col min="3606" max="3606" width="2.85546875" style="315" customWidth="1"/>
    <col min="3607" max="3607" width="16" style="315" customWidth="1"/>
    <col min="3608" max="3608" width="2.85546875" style="315" customWidth="1"/>
    <col min="3609" max="3609" width="18.85546875" style="315" customWidth="1"/>
    <col min="3610" max="3610" width="2.85546875" style="315" customWidth="1"/>
    <col min="3611" max="3611" width="18.140625" style="315" customWidth="1"/>
    <col min="3612" max="3613" width="8.85546875" style="315" customWidth="1"/>
    <col min="3614" max="3614" width="2.85546875" style="315" customWidth="1"/>
    <col min="3615" max="3615" width="18.85546875" style="315" customWidth="1"/>
    <col min="3616" max="3616" width="2.85546875" style="315" customWidth="1"/>
    <col min="3617" max="3617" width="19" style="315" customWidth="1"/>
    <col min="3618" max="3618" width="2.85546875" style="315" customWidth="1"/>
    <col min="3619" max="3619" width="18.42578125" style="315" customWidth="1"/>
    <col min="3620" max="3620" width="2.85546875" style="315" customWidth="1"/>
    <col min="3621" max="3621" width="18.5703125" style="315" customWidth="1"/>
    <col min="3622" max="3622" width="2.85546875" style="315" customWidth="1"/>
    <col min="3623" max="3623" width="18.85546875" style="315" customWidth="1"/>
    <col min="3624" max="3624" width="2.85546875" style="315" customWidth="1"/>
    <col min="3625" max="3625" width="22.5703125" style="315" customWidth="1"/>
    <col min="3626" max="3626" width="2.85546875" style="315" customWidth="1"/>
    <col min="3627" max="3627" width="19.140625" style="315" customWidth="1"/>
    <col min="3628" max="3628" width="2.85546875" style="315" customWidth="1"/>
    <col min="3629" max="3629" width="22.5703125" style="315" customWidth="1"/>
    <col min="3630" max="3630" width="2.85546875" style="315" customWidth="1"/>
    <col min="3631" max="3631" width="24.140625" style="315" customWidth="1"/>
    <col min="3632" max="3632" width="2.85546875" style="315" customWidth="1"/>
    <col min="3633" max="3633" width="22.85546875" style="315" customWidth="1"/>
    <col min="3634" max="3634" width="2.85546875" style="315" customWidth="1"/>
    <col min="3635" max="3635" width="19.5703125" style="315" customWidth="1"/>
    <col min="3636" max="3636" width="2.85546875" style="315" customWidth="1"/>
    <col min="3637" max="3637" width="22.42578125" style="315" customWidth="1"/>
    <col min="3638" max="3638" width="2.85546875" style="315" customWidth="1"/>
    <col min="3639" max="3639" width="21.85546875" style="315" customWidth="1"/>
    <col min="3640" max="3640" width="2.85546875" style="315" customWidth="1"/>
    <col min="3641" max="3641" width="25.140625" style="315" customWidth="1"/>
    <col min="3642" max="3642" width="53.140625" style="315" customWidth="1"/>
    <col min="3643" max="3643" width="2.85546875" style="315" customWidth="1"/>
    <col min="3644" max="3644" width="25.140625" style="315" customWidth="1"/>
    <col min="3645" max="3645" width="2.85546875" style="315" customWidth="1"/>
    <col min="3646" max="3646" width="24" style="315" customWidth="1"/>
    <col min="3647" max="3647" width="2.85546875" style="315" customWidth="1"/>
    <col min="3648" max="3648" width="21.5703125" style="315" customWidth="1"/>
    <col min="3649" max="3649" width="2.85546875" style="315" customWidth="1"/>
    <col min="3650" max="3650" width="22.42578125" style="315" customWidth="1"/>
    <col min="3651" max="3651" width="53.85546875" style="315" customWidth="1"/>
    <col min="3652" max="3652" width="2.85546875" style="315" customWidth="1"/>
    <col min="3653" max="3653" width="23.85546875" style="315" customWidth="1"/>
    <col min="3654" max="3654" width="2.85546875" style="315" customWidth="1"/>
    <col min="3655" max="3655" width="22.5703125" style="315" customWidth="1"/>
    <col min="3656" max="3656" width="2.85546875" style="315" customWidth="1"/>
    <col min="3657" max="3657" width="18.85546875" style="315" customWidth="1"/>
    <col min="3658" max="3658" width="2.85546875" style="315" customWidth="1"/>
    <col min="3659" max="3659" width="19.42578125" style="315" customWidth="1"/>
    <col min="3660" max="3660" width="2.85546875" style="315" customWidth="1"/>
    <col min="3661" max="3661" width="19.5703125" style="315" customWidth="1"/>
    <col min="3662" max="3830" width="8.7109375" style="315"/>
    <col min="3831" max="3831" width="55.42578125" style="315" customWidth="1"/>
    <col min="3832" max="3832" width="2.85546875" style="315" customWidth="1"/>
    <col min="3833" max="3833" width="19.42578125" style="315" customWidth="1"/>
    <col min="3834" max="3834" width="2.85546875" style="315" customWidth="1"/>
    <col min="3835" max="3835" width="20.85546875" style="315" customWidth="1"/>
    <col min="3836" max="3836" width="2.85546875" style="315" customWidth="1"/>
    <col min="3837" max="3837" width="21" style="315" customWidth="1"/>
    <col min="3838" max="3838" width="2.85546875" style="315" customWidth="1"/>
    <col min="3839" max="3839" width="18.85546875" style="315" customWidth="1"/>
    <col min="3840" max="3840" width="2.85546875" style="315" customWidth="1"/>
    <col min="3841" max="3841" width="16.85546875" style="315" customWidth="1"/>
    <col min="3842" max="3842" width="2.85546875" style="315" customWidth="1"/>
    <col min="3843" max="3843" width="16.42578125" style="315" customWidth="1"/>
    <col min="3844" max="3844" width="2.85546875" style="315" customWidth="1"/>
    <col min="3845" max="3845" width="19.85546875" style="315" customWidth="1"/>
    <col min="3846" max="3846" width="2.85546875" style="315" customWidth="1"/>
    <col min="3847" max="3847" width="19.42578125" style="315" customWidth="1"/>
    <col min="3848" max="3848" width="2.85546875" style="315" customWidth="1"/>
    <col min="3849" max="3849" width="17.140625" style="315" customWidth="1"/>
    <col min="3850" max="3850" width="2.85546875" style="315" customWidth="1"/>
    <col min="3851" max="3851" width="19.42578125" style="315" customWidth="1"/>
    <col min="3852" max="3852" width="2.85546875" style="315" customWidth="1"/>
    <col min="3853" max="3853" width="18.42578125" style="315" customWidth="1"/>
    <col min="3854" max="3854" width="2.85546875" style="315" customWidth="1"/>
    <col min="3855" max="3855" width="17.5703125" style="315" customWidth="1"/>
    <col min="3856" max="3856" width="2.85546875" style="315" customWidth="1"/>
    <col min="3857" max="3857" width="20.85546875" style="315" customWidth="1"/>
    <col min="3858" max="3858" width="2.85546875" style="315" customWidth="1"/>
    <col min="3859" max="3859" width="17.5703125" style="315" customWidth="1"/>
    <col min="3860" max="3860" width="2.85546875" style="315" customWidth="1"/>
    <col min="3861" max="3861" width="19.5703125" style="315" customWidth="1"/>
    <col min="3862" max="3862" width="2.85546875" style="315" customWidth="1"/>
    <col min="3863" max="3863" width="16" style="315" customWidth="1"/>
    <col min="3864" max="3864" width="2.85546875" style="315" customWidth="1"/>
    <col min="3865" max="3865" width="18.85546875" style="315" customWidth="1"/>
    <col min="3866" max="3866" width="2.85546875" style="315" customWidth="1"/>
    <col min="3867" max="3867" width="18.140625" style="315" customWidth="1"/>
    <col min="3868" max="3869" width="8.85546875" style="315" customWidth="1"/>
    <col min="3870" max="3870" width="2.85546875" style="315" customWidth="1"/>
    <col min="3871" max="3871" width="18.85546875" style="315" customWidth="1"/>
    <col min="3872" max="3872" width="2.85546875" style="315" customWidth="1"/>
    <col min="3873" max="3873" width="19" style="315" customWidth="1"/>
    <col min="3874" max="3874" width="2.85546875" style="315" customWidth="1"/>
    <col min="3875" max="3875" width="18.42578125" style="315" customWidth="1"/>
    <col min="3876" max="3876" width="2.85546875" style="315" customWidth="1"/>
    <col min="3877" max="3877" width="18.5703125" style="315" customWidth="1"/>
    <col min="3878" max="3878" width="2.85546875" style="315" customWidth="1"/>
    <col min="3879" max="3879" width="18.85546875" style="315" customWidth="1"/>
    <col min="3880" max="3880" width="2.85546875" style="315" customWidth="1"/>
    <col min="3881" max="3881" width="22.5703125" style="315" customWidth="1"/>
    <col min="3882" max="3882" width="2.85546875" style="315" customWidth="1"/>
    <col min="3883" max="3883" width="19.140625" style="315" customWidth="1"/>
    <col min="3884" max="3884" width="2.85546875" style="315" customWidth="1"/>
    <col min="3885" max="3885" width="22.5703125" style="315" customWidth="1"/>
    <col min="3886" max="3886" width="2.85546875" style="315" customWidth="1"/>
    <col min="3887" max="3887" width="24.140625" style="315" customWidth="1"/>
    <col min="3888" max="3888" width="2.85546875" style="315" customWidth="1"/>
    <col min="3889" max="3889" width="22.85546875" style="315" customWidth="1"/>
    <col min="3890" max="3890" width="2.85546875" style="315" customWidth="1"/>
    <col min="3891" max="3891" width="19.5703125" style="315" customWidth="1"/>
    <col min="3892" max="3892" width="2.85546875" style="315" customWidth="1"/>
    <col min="3893" max="3893" width="22.42578125" style="315" customWidth="1"/>
    <col min="3894" max="3894" width="2.85546875" style="315" customWidth="1"/>
    <col min="3895" max="3895" width="21.85546875" style="315" customWidth="1"/>
    <col min="3896" max="3896" width="2.85546875" style="315" customWidth="1"/>
    <col min="3897" max="3897" width="25.140625" style="315" customWidth="1"/>
    <col min="3898" max="3898" width="53.140625" style="315" customWidth="1"/>
    <col min="3899" max="3899" width="2.85546875" style="315" customWidth="1"/>
    <col min="3900" max="3900" width="25.140625" style="315" customWidth="1"/>
    <col min="3901" max="3901" width="2.85546875" style="315" customWidth="1"/>
    <col min="3902" max="3902" width="24" style="315" customWidth="1"/>
    <col min="3903" max="3903" width="2.85546875" style="315" customWidth="1"/>
    <col min="3904" max="3904" width="21.5703125" style="315" customWidth="1"/>
    <col min="3905" max="3905" width="2.85546875" style="315" customWidth="1"/>
    <col min="3906" max="3906" width="22.42578125" style="315" customWidth="1"/>
    <col min="3907" max="3907" width="53.85546875" style="315" customWidth="1"/>
    <col min="3908" max="3908" width="2.85546875" style="315" customWidth="1"/>
    <col min="3909" max="3909" width="23.85546875" style="315" customWidth="1"/>
    <col min="3910" max="3910" width="2.85546875" style="315" customWidth="1"/>
    <col min="3911" max="3911" width="22.5703125" style="315" customWidth="1"/>
    <col min="3912" max="3912" width="2.85546875" style="315" customWidth="1"/>
    <col min="3913" max="3913" width="18.85546875" style="315" customWidth="1"/>
    <col min="3914" max="3914" width="2.85546875" style="315" customWidth="1"/>
    <col min="3915" max="3915" width="19.42578125" style="315" customWidth="1"/>
    <col min="3916" max="3916" width="2.85546875" style="315" customWidth="1"/>
    <col min="3917" max="3917" width="19.5703125" style="315" customWidth="1"/>
    <col min="3918" max="4086" width="8.7109375" style="315"/>
    <col min="4087" max="4087" width="55.42578125" style="315" customWidth="1"/>
    <col min="4088" max="4088" width="2.85546875" style="315" customWidth="1"/>
    <col min="4089" max="4089" width="19.42578125" style="315" customWidth="1"/>
    <col min="4090" max="4090" width="2.85546875" style="315" customWidth="1"/>
    <col min="4091" max="4091" width="20.85546875" style="315" customWidth="1"/>
    <col min="4092" max="4092" width="2.85546875" style="315" customWidth="1"/>
    <col min="4093" max="4093" width="21" style="315" customWidth="1"/>
    <col min="4094" max="4094" width="2.85546875" style="315" customWidth="1"/>
    <col min="4095" max="4095" width="18.85546875" style="315" customWidth="1"/>
    <col min="4096" max="4096" width="2.85546875" style="315" customWidth="1"/>
    <col min="4097" max="4097" width="16.85546875" style="315" customWidth="1"/>
    <col min="4098" max="4098" width="2.85546875" style="315" customWidth="1"/>
    <col min="4099" max="4099" width="16.42578125" style="315" customWidth="1"/>
    <col min="4100" max="4100" width="2.85546875" style="315" customWidth="1"/>
    <col min="4101" max="4101" width="19.85546875" style="315" customWidth="1"/>
    <col min="4102" max="4102" width="2.85546875" style="315" customWidth="1"/>
    <col min="4103" max="4103" width="19.42578125" style="315" customWidth="1"/>
    <col min="4104" max="4104" width="2.85546875" style="315" customWidth="1"/>
    <col min="4105" max="4105" width="17.140625" style="315" customWidth="1"/>
    <col min="4106" max="4106" width="2.85546875" style="315" customWidth="1"/>
    <col min="4107" max="4107" width="19.42578125" style="315" customWidth="1"/>
    <col min="4108" max="4108" width="2.85546875" style="315" customWidth="1"/>
    <col min="4109" max="4109" width="18.42578125" style="315" customWidth="1"/>
    <col min="4110" max="4110" width="2.85546875" style="315" customWidth="1"/>
    <col min="4111" max="4111" width="17.5703125" style="315" customWidth="1"/>
    <col min="4112" max="4112" width="2.85546875" style="315" customWidth="1"/>
    <col min="4113" max="4113" width="20.85546875" style="315" customWidth="1"/>
    <col min="4114" max="4114" width="2.85546875" style="315" customWidth="1"/>
    <col min="4115" max="4115" width="17.5703125" style="315" customWidth="1"/>
    <col min="4116" max="4116" width="2.85546875" style="315" customWidth="1"/>
    <col min="4117" max="4117" width="19.5703125" style="315" customWidth="1"/>
    <col min="4118" max="4118" width="2.85546875" style="315" customWidth="1"/>
    <col min="4119" max="4119" width="16" style="315" customWidth="1"/>
    <col min="4120" max="4120" width="2.85546875" style="315" customWidth="1"/>
    <col min="4121" max="4121" width="18.85546875" style="315" customWidth="1"/>
    <col min="4122" max="4122" width="2.85546875" style="315" customWidth="1"/>
    <col min="4123" max="4123" width="18.140625" style="315" customWidth="1"/>
    <col min="4124" max="4125" width="8.85546875" style="315" customWidth="1"/>
    <col min="4126" max="4126" width="2.85546875" style="315" customWidth="1"/>
    <col min="4127" max="4127" width="18.85546875" style="315" customWidth="1"/>
    <col min="4128" max="4128" width="2.85546875" style="315" customWidth="1"/>
    <col min="4129" max="4129" width="19" style="315" customWidth="1"/>
    <col min="4130" max="4130" width="2.85546875" style="315" customWidth="1"/>
    <col min="4131" max="4131" width="18.42578125" style="315" customWidth="1"/>
    <col min="4132" max="4132" width="2.85546875" style="315" customWidth="1"/>
    <col min="4133" max="4133" width="18.5703125" style="315" customWidth="1"/>
    <col min="4134" max="4134" width="2.85546875" style="315" customWidth="1"/>
    <col min="4135" max="4135" width="18.85546875" style="315" customWidth="1"/>
    <col min="4136" max="4136" width="2.85546875" style="315" customWidth="1"/>
    <col min="4137" max="4137" width="22.5703125" style="315" customWidth="1"/>
    <col min="4138" max="4138" width="2.85546875" style="315" customWidth="1"/>
    <col min="4139" max="4139" width="19.140625" style="315" customWidth="1"/>
    <col min="4140" max="4140" width="2.85546875" style="315" customWidth="1"/>
    <col min="4141" max="4141" width="22.5703125" style="315" customWidth="1"/>
    <col min="4142" max="4142" width="2.85546875" style="315" customWidth="1"/>
    <col min="4143" max="4143" width="24.140625" style="315" customWidth="1"/>
    <col min="4144" max="4144" width="2.85546875" style="315" customWidth="1"/>
    <col min="4145" max="4145" width="22.85546875" style="315" customWidth="1"/>
    <col min="4146" max="4146" width="2.85546875" style="315" customWidth="1"/>
    <col min="4147" max="4147" width="19.5703125" style="315" customWidth="1"/>
    <col min="4148" max="4148" width="2.85546875" style="315" customWidth="1"/>
    <col min="4149" max="4149" width="22.42578125" style="315" customWidth="1"/>
    <col min="4150" max="4150" width="2.85546875" style="315" customWidth="1"/>
    <col min="4151" max="4151" width="21.85546875" style="315" customWidth="1"/>
    <col min="4152" max="4152" width="2.85546875" style="315" customWidth="1"/>
    <col min="4153" max="4153" width="25.140625" style="315" customWidth="1"/>
    <col min="4154" max="4154" width="53.140625" style="315" customWidth="1"/>
    <col min="4155" max="4155" width="2.85546875" style="315" customWidth="1"/>
    <col min="4156" max="4156" width="25.140625" style="315" customWidth="1"/>
    <col min="4157" max="4157" width="2.85546875" style="315" customWidth="1"/>
    <col min="4158" max="4158" width="24" style="315" customWidth="1"/>
    <col min="4159" max="4159" width="2.85546875" style="315" customWidth="1"/>
    <col min="4160" max="4160" width="21.5703125" style="315" customWidth="1"/>
    <col min="4161" max="4161" width="2.85546875" style="315" customWidth="1"/>
    <col min="4162" max="4162" width="22.42578125" style="315" customWidth="1"/>
    <col min="4163" max="4163" width="53.85546875" style="315" customWidth="1"/>
    <col min="4164" max="4164" width="2.85546875" style="315" customWidth="1"/>
    <col min="4165" max="4165" width="23.85546875" style="315" customWidth="1"/>
    <col min="4166" max="4166" width="2.85546875" style="315" customWidth="1"/>
    <col min="4167" max="4167" width="22.5703125" style="315" customWidth="1"/>
    <col min="4168" max="4168" width="2.85546875" style="315" customWidth="1"/>
    <col min="4169" max="4169" width="18.85546875" style="315" customWidth="1"/>
    <col min="4170" max="4170" width="2.85546875" style="315" customWidth="1"/>
    <col min="4171" max="4171" width="19.42578125" style="315" customWidth="1"/>
    <col min="4172" max="4172" width="2.85546875" style="315" customWidth="1"/>
    <col min="4173" max="4173" width="19.5703125" style="315" customWidth="1"/>
    <col min="4174" max="4342" width="8.7109375" style="315"/>
    <col min="4343" max="4343" width="55.42578125" style="315" customWidth="1"/>
    <col min="4344" max="4344" width="2.85546875" style="315" customWidth="1"/>
    <col min="4345" max="4345" width="19.42578125" style="315" customWidth="1"/>
    <col min="4346" max="4346" width="2.85546875" style="315" customWidth="1"/>
    <col min="4347" max="4347" width="20.85546875" style="315" customWidth="1"/>
    <col min="4348" max="4348" width="2.85546875" style="315" customWidth="1"/>
    <col min="4349" max="4349" width="21" style="315" customWidth="1"/>
    <col min="4350" max="4350" width="2.85546875" style="315" customWidth="1"/>
    <col min="4351" max="4351" width="18.85546875" style="315" customWidth="1"/>
    <col min="4352" max="4352" width="2.85546875" style="315" customWidth="1"/>
    <col min="4353" max="4353" width="16.85546875" style="315" customWidth="1"/>
    <col min="4354" max="4354" width="2.85546875" style="315" customWidth="1"/>
    <col min="4355" max="4355" width="16.42578125" style="315" customWidth="1"/>
    <col min="4356" max="4356" width="2.85546875" style="315" customWidth="1"/>
    <col min="4357" max="4357" width="19.85546875" style="315" customWidth="1"/>
    <col min="4358" max="4358" width="2.85546875" style="315" customWidth="1"/>
    <col min="4359" max="4359" width="19.42578125" style="315" customWidth="1"/>
    <col min="4360" max="4360" width="2.85546875" style="315" customWidth="1"/>
    <col min="4361" max="4361" width="17.140625" style="315" customWidth="1"/>
    <col min="4362" max="4362" width="2.85546875" style="315" customWidth="1"/>
    <col min="4363" max="4363" width="19.42578125" style="315" customWidth="1"/>
    <col min="4364" max="4364" width="2.85546875" style="315" customWidth="1"/>
    <col min="4365" max="4365" width="18.42578125" style="315" customWidth="1"/>
    <col min="4366" max="4366" width="2.85546875" style="315" customWidth="1"/>
    <col min="4367" max="4367" width="17.5703125" style="315" customWidth="1"/>
    <col min="4368" max="4368" width="2.85546875" style="315" customWidth="1"/>
    <col min="4369" max="4369" width="20.85546875" style="315" customWidth="1"/>
    <col min="4370" max="4370" width="2.85546875" style="315" customWidth="1"/>
    <col min="4371" max="4371" width="17.5703125" style="315" customWidth="1"/>
    <col min="4372" max="4372" width="2.85546875" style="315" customWidth="1"/>
    <col min="4373" max="4373" width="19.5703125" style="315" customWidth="1"/>
    <col min="4374" max="4374" width="2.85546875" style="315" customWidth="1"/>
    <col min="4375" max="4375" width="16" style="315" customWidth="1"/>
    <col min="4376" max="4376" width="2.85546875" style="315" customWidth="1"/>
    <col min="4377" max="4377" width="18.85546875" style="315" customWidth="1"/>
    <col min="4378" max="4378" width="2.85546875" style="315" customWidth="1"/>
    <col min="4379" max="4379" width="18.140625" style="315" customWidth="1"/>
    <col min="4380" max="4381" width="8.85546875" style="315" customWidth="1"/>
    <col min="4382" max="4382" width="2.85546875" style="315" customWidth="1"/>
    <col min="4383" max="4383" width="18.85546875" style="315" customWidth="1"/>
    <col min="4384" max="4384" width="2.85546875" style="315" customWidth="1"/>
    <col min="4385" max="4385" width="19" style="315" customWidth="1"/>
    <col min="4386" max="4386" width="2.85546875" style="315" customWidth="1"/>
    <col min="4387" max="4387" width="18.42578125" style="315" customWidth="1"/>
    <col min="4388" max="4388" width="2.85546875" style="315" customWidth="1"/>
    <col min="4389" max="4389" width="18.5703125" style="315" customWidth="1"/>
    <col min="4390" max="4390" width="2.85546875" style="315" customWidth="1"/>
    <col min="4391" max="4391" width="18.85546875" style="315" customWidth="1"/>
    <col min="4392" max="4392" width="2.85546875" style="315" customWidth="1"/>
    <col min="4393" max="4393" width="22.5703125" style="315" customWidth="1"/>
    <col min="4394" max="4394" width="2.85546875" style="315" customWidth="1"/>
    <col min="4395" max="4395" width="19.140625" style="315" customWidth="1"/>
    <col min="4396" max="4396" width="2.85546875" style="315" customWidth="1"/>
    <col min="4397" max="4397" width="22.5703125" style="315" customWidth="1"/>
    <col min="4398" max="4398" width="2.85546875" style="315" customWidth="1"/>
    <col min="4399" max="4399" width="24.140625" style="315" customWidth="1"/>
    <col min="4400" max="4400" width="2.85546875" style="315" customWidth="1"/>
    <col min="4401" max="4401" width="22.85546875" style="315" customWidth="1"/>
    <col min="4402" max="4402" width="2.85546875" style="315" customWidth="1"/>
    <col min="4403" max="4403" width="19.5703125" style="315" customWidth="1"/>
    <col min="4404" max="4404" width="2.85546875" style="315" customWidth="1"/>
    <col min="4405" max="4405" width="22.42578125" style="315" customWidth="1"/>
    <col min="4406" max="4406" width="2.85546875" style="315" customWidth="1"/>
    <col min="4407" max="4407" width="21.85546875" style="315" customWidth="1"/>
    <col min="4408" max="4408" width="2.85546875" style="315" customWidth="1"/>
    <col min="4409" max="4409" width="25.140625" style="315" customWidth="1"/>
    <col min="4410" max="4410" width="53.140625" style="315" customWidth="1"/>
    <col min="4411" max="4411" width="2.85546875" style="315" customWidth="1"/>
    <col min="4412" max="4412" width="25.140625" style="315" customWidth="1"/>
    <col min="4413" max="4413" width="2.85546875" style="315" customWidth="1"/>
    <col min="4414" max="4414" width="24" style="315" customWidth="1"/>
    <col min="4415" max="4415" width="2.85546875" style="315" customWidth="1"/>
    <col min="4416" max="4416" width="21.5703125" style="315" customWidth="1"/>
    <col min="4417" max="4417" width="2.85546875" style="315" customWidth="1"/>
    <col min="4418" max="4418" width="22.42578125" style="315" customWidth="1"/>
    <col min="4419" max="4419" width="53.85546875" style="315" customWidth="1"/>
    <col min="4420" max="4420" width="2.85546875" style="315" customWidth="1"/>
    <col min="4421" max="4421" width="23.85546875" style="315" customWidth="1"/>
    <col min="4422" max="4422" width="2.85546875" style="315" customWidth="1"/>
    <col min="4423" max="4423" width="22.5703125" style="315" customWidth="1"/>
    <col min="4424" max="4424" width="2.85546875" style="315" customWidth="1"/>
    <col min="4425" max="4425" width="18.85546875" style="315" customWidth="1"/>
    <col min="4426" max="4426" width="2.85546875" style="315" customWidth="1"/>
    <col min="4427" max="4427" width="19.42578125" style="315" customWidth="1"/>
    <col min="4428" max="4428" width="2.85546875" style="315" customWidth="1"/>
    <col min="4429" max="4429" width="19.5703125" style="315" customWidth="1"/>
    <col min="4430" max="4598" width="8.7109375" style="315"/>
    <col min="4599" max="4599" width="55.42578125" style="315" customWidth="1"/>
    <col min="4600" max="4600" width="2.85546875" style="315" customWidth="1"/>
    <col min="4601" max="4601" width="19.42578125" style="315" customWidth="1"/>
    <col min="4602" max="4602" width="2.85546875" style="315" customWidth="1"/>
    <col min="4603" max="4603" width="20.85546875" style="315" customWidth="1"/>
    <col min="4604" max="4604" width="2.85546875" style="315" customWidth="1"/>
    <col min="4605" max="4605" width="21" style="315" customWidth="1"/>
    <col min="4606" max="4606" width="2.85546875" style="315" customWidth="1"/>
    <col min="4607" max="4607" width="18.85546875" style="315" customWidth="1"/>
    <col min="4608" max="4608" width="2.85546875" style="315" customWidth="1"/>
    <col min="4609" max="4609" width="16.85546875" style="315" customWidth="1"/>
    <col min="4610" max="4610" width="2.85546875" style="315" customWidth="1"/>
    <col min="4611" max="4611" width="16.42578125" style="315" customWidth="1"/>
    <col min="4612" max="4612" width="2.85546875" style="315" customWidth="1"/>
    <col min="4613" max="4613" width="19.85546875" style="315" customWidth="1"/>
    <col min="4614" max="4614" width="2.85546875" style="315" customWidth="1"/>
    <col min="4615" max="4615" width="19.42578125" style="315" customWidth="1"/>
    <col min="4616" max="4616" width="2.85546875" style="315" customWidth="1"/>
    <col min="4617" max="4617" width="17.140625" style="315" customWidth="1"/>
    <col min="4618" max="4618" width="2.85546875" style="315" customWidth="1"/>
    <col min="4619" max="4619" width="19.42578125" style="315" customWidth="1"/>
    <col min="4620" max="4620" width="2.85546875" style="315" customWidth="1"/>
    <col min="4621" max="4621" width="18.42578125" style="315" customWidth="1"/>
    <col min="4622" max="4622" width="2.85546875" style="315" customWidth="1"/>
    <col min="4623" max="4623" width="17.5703125" style="315" customWidth="1"/>
    <col min="4624" max="4624" width="2.85546875" style="315" customWidth="1"/>
    <col min="4625" max="4625" width="20.85546875" style="315" customWidth="1"/>
    <col min="4626" max="4626" width="2.85546875" style="315" customWidth="1"/>
    <col min="4627" max="4627" width="17.5703125" style="315" customWidth="1"/>
    <col min="4628" max="4628" width="2.85546875" style="315" customWidth="1"/>
    <col min="4629" max="4629" width="19.5703125" style="315" customWidth="1"/>
    <col min="4630" max="4630" width="2.85546875" style="315" customWidth="1"/>
    <col min="4631" max="4631" width="16" style="315" customWidth="1"/>
    <col min="4632" max="4632" width="2.85546875" style="315" customWidth="1"/>
    <col min="4633" max="4633" width="18.85546875" style="315" customWidth="1"/>
    <col min="4634" max="4634" width="2.85546875" style="315" customWidth="1"/>
    <col min="4635" max="4635" width="18.140625" style="315" customWidth="1"/>
    <col min="4636" max="4637" width="8.85546875" style="315" customWidth="1"/>
    <col min="4638" max="4638" width="2.85546875" style="315" customWidth="1"/>
    <col min="4639" max="4639" width="18.85546875" style="315" customWidth="1"/>
    <col min="4640" max="4640" width="2.85546875" style="315" customWidth="1"/>
    <col min="4641" max="4641" width="19" style="315" customWidth="1"/>
    <col min="4642" max="4642" width="2.85546875" style="315" customWidth="1"/>
    <col min="4643" max="4643" width="18.42578125" style="315" customWidth="1"/>
    <col min="4644" max="4644" width="2.85546875" style="315" customWidth="1"/>
    <col min="4645" max="4645" width="18.5703125" style="315" customWidth="1"/>
    <col min="4646" max="4646" width="2.85546875" style="315" customWidth="1"/>
    <col min="4647" max="4647" width="18.85546875" style="315" customWidth="1"/>
    <col min="4648" max="4648" width="2.85546875" style="315" customWidth="1"/>
    <col min="4649" max="4649" width="22.5703125" style="315" customWidth="1"/>
    <col min="4650" max="4650" width="2.85546875" style="315" customWidth="1"/>
    <col min="4651" max="4651" width="19.140625" style="315" customWidth="1"/>
    <col min="4652" max="4652" width="2.85546875" style="315" customWidth="1"/>
    <col min="4653" max="4653" width="22.5703125" style="315" customWidth="1"/>
    <col min="4654" max="4654" width="2.85546875" style="315" customWidth="1"/>
    <col min="4655" max="4655" width="24.140625" style="315" customWidth="1"/>
    <col min="4656" max="4656" width="2.85546875" style="315" customWidth="1"/>
    <col min="4657" max="4657" width="22.85546875" style="315" customWidth="1"/>
    <col min="4658" max="4658" width="2.85546875" style="315" customWidth="1"/>
    <col min="4659" max="4659" width="19.5703125" style="315" customWidth="1"/>
    <col min="4660" max="4660" width="2.85546875" style="315" customWidth="1"/>
    <col min="4661" max="4661" width="22.42578125" style="315" customWidth="1"/>
    <col min="4662" max="4662" width="2.85546875" style="315" customWidth="1"/>
    <col min="4663" max="4663" width="21.85546875" style="315" customWidth="1"/>
    <col min="4664" max="4664" width="2.85546875" style="315" customWidth="1"/>
    <col min="4665" max="4665" width="25.140625" style="315" customWidth="1"/>
    <col min="4666" max="4666" width="53.140625" style="315" customWidth="1"/>
    <col min="4667" max="4667" width="2.85546875" style="315" customWidth="1"/>
    <col min="4668" max="4668" width="25.140625" style="315" customWidth="1"/>
    <col min="4669" max="4669" width="2.85546875" style="315" customWidth="1"/>
    <col min="4670" max="4670" width="24" style="315" customWidth="1"/>
    <col min="4671" max="4671" width="2.85546875" style="315" customWidth="1"/>
    <col min="4672" max="4672" width="21.5703125" style="315" customWidth="1"/>
    <col min="4673" max="4673" width="2.85546875" style="315" customWidth="1"/>
    <col min="4674" max="4674" width="22.42578125" style="315" customWidth="1"/>
    <col min="4675" max="4675" width="53.85546875" style="315" customWidth="1"/>
    <col min="4676" max="4676" width="2.85546875" style="315" customWidth="1"/>
    <col min="4677" max="4677" width="23.85546875" style="315" customWidth="1"/>
    <col min="4678" max="4678" width="2.85546875" style="315" customWidth="1"/>
    <col min="4679" max="4679" width="22.5703125" style="315" customWidth="1"/>
    <col min="4680" max="4680" width="2.85546875" style="315" customWidth="1"/>
    <col min="4681" max="4681" width="18.85546875" style="315" customWidth="1"/>
    <col min="4682" max="4682" width="2.85546875" style="315" customWidth="1"/>
    <col min="4683" max="4683" width="19.42578125" style="315" customWidth="1"/>
    <col min="4684" max="4684" width="2.85546875" style="315" customWidth="1"/>
    <col min="4685" max="4685" width="19.5703125" style="315" customWidth="1"/>
    <col min="4686" max="4854" width="8.7109375" style="315"/>
    <col min="4855" max="4855" width="55.42578125" style="315" customWidth="1"/>
    <col min="4856" max="4856" width="2.85546875" style="315" customWidth="1"/>
    <col min="4857" max="4857" width="19.42578125" style="315" customWidth="1"/>
    <col min="4858" max="4858" width="2.85546875" style="315" customWidth="1"/>
    <col min="4859" max="4859" width="20.85546875" style="315" customWidth="1"/>
    <col min="4860" max="4860" width="2.85546875" style="315" customWidth="1"/>
    <col min="4861" max="4861" width="21" style="315" customWidth="1"/>
    <col min="4862" max="4862" width="2.85546875" style="315" customWidth="1"/>
    <col min="4863" max="4863" width="18.85546875" style="315" customWidth="1"/>
    <col min="4864" max="4864" width="2.85546875" style="315" customWidth="1"/>
    <col min="4865" max="4865" width="16.85546875" style="315" customWidth="1"/>
    <col min="4866" max="4866" width="2.85546875" style="315" customWidth="1"/>
    <col min="4867" max="4867" width="16.42578125" style="315" customWidth="1"/>
    <col min="4868" max="4868" width="2.85546875" style="315" customWidth="1"/>
    <col min="4869" max="4869" width="19.85546875" style="315" customWidth="1"/>
    <col min="4870" max="4870" width="2.85546875" style="315" customWidth="1"/>
    <col min="4871" max="4871" width="19.42578125" style="315" customWidth="1"/>
    <col min="4872" max="4872" width="2.85546875" style="315" customWidth="1"/>
    <col min="4873" max="4873" width="17.140625" style="315" customWidth="1"/>
    <col min="4874" max="4874" width="2.85546875" style="315" customWidth="1"/>
    <col min="4875" max="4875" width="19.42578125" style="315" customWidth="1"/>
    <col min="4876" max="4876" width="2.85546875" style="315" customWidth="1"/>
    <col min="4877" max="4877" width="18.42578125" style="315" customWidth="1"/>
    <col min="4878" max="4878" width="2.85546875" style="315" customWidth="1"/>
    <col min="4879" max="4879" width="17.5703125" style="315" customWidth="1"/>
    <col min="4880" max="4880" width="2.85546875" style="315" customWidth="1"/>
    <col min="4881" max="4881" width="20.85546875" style="315" customWidth="1"/>
    <col min="4882" max="4882" width="2.85546875" style="315" customWidth="1"/>
    <col min="4883" max="4883" width="17.5703125" style="315" customWidth="1"/>
    <col min="4884" max="4884" width="2.85546875" style="315" customWidth="1"/>
    <col min="4885" max="4885" width="19.5703125" style="315" customWidth="1"/>
    <col min="4886" max="4886" width="2.85546875" style="315" customWidth="1"/>
    <col min="4887" max="4887" width="16" style="315" customWidth="1"/>
    <col min="4888" max="4888" width="2.85546875" style="315" customWidth="1"/>
    <col min="4889" max="4889" width="18.85546875" style="315" customWidth="1"/>
    <col min="4890" max="4890" width="2.85546875" style="315" customWidth="1"/>
    <col min="4891" max="4891" width="18.140625" style="315" customWidth="1"/>
    <col min="4892" max="4893" width="8.85546875" style="315" customWidth="1"/>
    <col min="4894" max="4894" width="2.85546875" style="315" customWidth="1"/>
    <col min="4895" max="4895" width="18.85546875" style="315" customWidth="1"/>
    <col min="4896" max="4896" width="2.85546875" style="315" customWidth="1"/>
    <col min="4897" max="4897" width="19" style="315" customWidth="1"/>
    <col min="4898" max="4898" width="2.85546875" style="315" customWidth="1"/>
    <col min="4899" max="4899" width="18.42578125" style="315" customWidth="1"/>
    <col min="4900" max="4900" width="2.85546875" style="315" customWidth="1"/>
    <col min="4901" max="4901" width="18.5703125" style="315" customWidth="1"/>
    <col min="4902" max="4902" width="2.85546875" style="315" customWidth="1"/>
    <col min="4903" max="4903" width="18.85546875" style="315" customWidth="1"/>
    <col min="4904" max="4904" width="2.85546875" style="315" customWidth="1"/>
    <col min="4905" max="4905" width="22.5703125" style="315" customWidth="1"/>
    <col min="4906" max="4906" width="2.85546875" style="315" customWidth="1"/>
    <col min="4907" max="4907" width="19.140625" style="315" customWidth="1"/>
    <col min="4908" max="4908" width="2.85546875" style="315" customWidth="1"/>
    <col min="4909" max="4909" width="22.5703125" style="315" customWidth="1"/>
    <col min="4910" max="4910" width="2.85546875" style="315" customWidth="1"/>
    <col min="4911" max="4911" width="24.140625" style="315" customWidth="1"/>
    <col min="4912" max="4912" width="2.85546875" style="315" customWidth="1"/>
    <col min="4913" max="4913" width="22.85546875" style="315" customWidth="1"/>
    <col min="4914" max="4914" width="2.85546875" style="315" customWidth="1"/>
    <col min="4915" max="4915" width="19.5703125" style="315" customWidth="1"/>
    <col min="4916" max="4916" width="2.85546875" style="315" customWidth="1"/>
    <col min="4917" max="4917" width="22.42578125" style="315" customWidth="1"/>
    <col min="4918" max="4918" width="2.85546875" style="315" customWidth="1"/>
    <col min="4919" max="4919" width="21.85546875" style="315" customWidth="1"/>
    <col min="4920" max="4920" width="2.85546875" style="315" customWidth="1"/>
    <col min="4921" max="4921" width="25.140625" style="315" customWidth="1"/>
    <col min="4922" max="4922" width="53.140625" style="315" customWidth="1"/>
    <col min="4923" max="4923" width="2.85546875" style="315" customWidth="1"/>
    <col min="4924" max="4924" width="25.140625" style="315" customWidth="1"/>
    <col min="4925" max="4925" width="2.85546875" style="315" customWidth="1"/>
    <col min="4926" max="4926" width="24" style="315" customWidth="1"/>
    <col min="4927" max="4927" width="2.85546875" style="315" customWidth="1"/>
    <col min="4928" max="4928" width="21.5703125" style="315" customWidth="1"/>
    <col min="4929" max="4929" width="2.85546875" style="315" customWidth="1"/>
    <col min="4930" max="4930" width="22.42578125" style="315" customWidth="1"/>
    <col min="4931" max="4931" width="53.85546875" style="315" customWidth="1"/>
    <col min="4932" max="4932" width="2.85546875" style="315" customWidth="1"/>
    <col min="4933" max="4933" width="23.85546875" style="315" customWidth="1"/>
    <col min="4934" max="4934" width="2.85546875" style="315" customWidth="1"/>
    <col min="4935" max="4935" width="22.5703125" style="315" customWidth="1"/>
    <col min="4936" max="4936" width="2.85546875" style="315" customWidth="1"/>
    <col min="4937" max="4937" width="18.85546875" style="315" customWidth="1"/>
    <col min="4938" max="4938" width="2.85546875" style="315" customWidth="1"/>
    <col min="4939" max="4939" width="19.42578125" style="315" customWidth="1"/>
    <col min="4940" max="4940" width="2.85546875" style="315" customWidth="1"/>
    <col min="4941" max="4941" width="19.5703125" style="315" customWidth="1"/>
    <col min="4942" max="5110" width="8.7109375" style="315"/>
    <col min="5111" max="5111" width="55.42578125" style="315" customWidth="1"/>
    <col min="5112" max="5112" width="2.85546875" style="315" customWidth="1"/>
    <col min="5113" max="5113" width="19.42578125" style="315" customWidth="1"/>
    <col min="5114" max="5114" width="2.85546875" style="315" customWidth="1"/>
    <col min="5115" max="5115" width="20.85546875" style="315" customWidth="1"/>
    <col min="5116" max="5116" width="2.85546875" style="315" customWidth="1"/>
    <col min="5117" max="5117" width="21" style="315" customWidth="1"/>
    <col min="5118" max="5118" width="2.85546875" style="315" customWidth="1"/>
    <col min="5119" max="5119" width="18.85546875" style="315" customWidth="1"/>
    <col min="5120" max="5120" width="2.85546875" style="315" customWidth="1"/>
    <col min="5121" max="5121" width="16.85546875" style="315" customWidth="1"/>
    <col min="5122" max="5122" width="2.85546875" style="315" customWidth="1"/>
    <col min="5123" max="5123" width="16.42578125" style="315" customWidth="1"/>
    <col min="5124" max="5124" width="2.85546875" style="315" customWidth="1"/>
    <col min="5125" max="5125" width="19.85546875" style="315" customWidth="1"/>
    <col min="5126" max="5126" width="2.85546875" style="315" customWidth="1"/>
    <col min="5127" max="5127" width="19.42578125" style="315" customWidth="1"/>
    <col min="5128" max="5128" width="2.85546875" style="315" customWidth="1"/>
    <col min="5129" max="5129" width="17.140625" style="315" customWidth="1"/>
    <col min="5130" max="5130" width="2.85546875" style="315" customWidth="1"/>
    <col min="5131" max="5131" width="19.42578125" style="315" customWidth="1"/>
    <col min="5132" max="5132" width="2.85546875" style="315" customWidth="1"/>
    <col min="5133" max="5133" width="18.42578125" style="315" customWidth="1"/>
    <col min="5134" max="5134" width="2.85546875" style="315" customWidth="1"/>
    <col min="5135" max="5135" width="17.5703125" style="315" customWidth="1"/>
    <col min="5136" max="5136" width="2.85546875" style="315" customWidth="1"/>
    <col min="5137" max="5137" width="20.85546875" style="315" customWidth="1"/>
    <col min="5138" max="5138" width="2.85546875" style="315" customWidth="1"/>
    <col min="5139" max="5139" width="17.5703125" style="315" customWidth="1"/>
    <col min="5140" max="5140" width="2.85546875" style="315" customWidth="1"/>
    <col min="5141" max="5141" width="19.5703125" style="315" customWidth="1"/>
    <col min="5142" max="5142" width="2.85546875" style="315" customWidth="1"/>
    <col min="5143" max="5143" width="16" style="315" customWidth="1"/>
    <col min="5144" max="5144" width="2.85546875" style="315" customWidth="1"/>
    <col min="5145" max="5145" width="18.85546875" style="315" customWidth="1"/>
    <col min="5146" max="5146" width="2.85546875" style="315" customWidth="1"/>
    <col min="5147" max="5147" width="18.140625" style="315" customWidth="1"/>
    <col min="5148" max="5149" width="8.85546875" style="315" customWidth="1"/>
    <col min="5150" max="5150" width="2.85546875" style="315" customWidth="1"/>
    <col min="5151" max="5151" width="18.85546875" style="315" customWidth="1"/>
    <col min="5152" max="5152" width="2.85546875" style="315" customWidth="1"/>
    <col min="5153" max="5153" width="19" style="315" customWidth="1"/>
    <col min="5154" max="5154" width="2.85546875" style="315" customWidth="1"/>
    <col min="5155" max="5155" width="18.42578125" style="315" customWidth="1"/>
    <col min="5156" max="5156" width="2.85546875" style="315" customWidth="1"/>
    <col min="5157" max="5157" width="18.5703125" style="315" customWidth="1"/>
    <col min="5158" max="5158" width="2.85546875" style="315" customWidth="1"/>
    <col min="5159" max="5159" width="18.85546875" style="315" customWidth="1"/>
    <col min="5160" max="5160" width="2.85546875" style="315" customWidth="1"/>
    <col min="5161" max="5161" width="22.5703125" style="315" customWidth="1"/>
    <col min="5162" max="5162" width="2.85546875" style="315" customWidth="1"/>
    <col min="5163" max="5163" width="19.140625" style="315" customWidth="1"/>
    <col min="5164" max="5164" width="2.85546875" style="315" customWidth="1"/>
    <col min="5165" max="5165" width="22.5703125" style="315" customWidth="1"/>
    <col min="5166" max="5166" width="2.85546875" style="315" customWidth="1"/>
    <col min="5167" max="5167" width="24.140625" style="315" customWidth="1"/>
    <col min="5168" max="5168" width="2.85546875" style="315" customWidth="1"/>
    <col min="5169" max="5169" width="22.85546875" style="315" customWidth="1"/>
    <col min="5170" max="5170" width="2.85546875" style="315" customWidth="1"/>
    <col min="5171" max="5171" width="19.5703125" style="315" customWidth="1"/>
    <col min="5172" max="5172" width="2.85546875" style="315" customWidth="1"/>
    <col min="5173" max="5173" width="22.42578125" style="315" customWidth="1"/>
    <col min="5174" max="5174" width="2.85546875" style="315" customWidth="1"/>
    <col min="5175" max="5175" width="21.85546875" style="315" customWidth="1"/>
    <col min="5176" max="5176" width="2.85546875" style="315" customWidth="1"/>
    <col min="5177" max="5177" width="25.140625" style="315" customWidth="1"/>
    <col min="5178" max="5178" width="53.140625" style="315" customWidth="1"/>
    <col min="5179" max="5179" width="2.85546875" style="315" customWidth="1"/>
    <col min="5180" max="5180" width="25.140625" style="315" customWidth="1"/>
    <col min="5181" max="5181" width="2.85546875" style="315" customWidth="1"/>
    <col min="5182" max="5182" width="24" style="315" customWidth="1"/>
    <col min="5183" max="5183" width="2.85546875" style="315" customWidth="1"/>
    <col min="5184" max="5184" width="21.5703125" style="315" customWidth="1"/>
    <col min="5185" max="5185" width="2.85546875" style="315" customWidth="1"/>
    <col min="5186" max="5186" width="22.42578125" style="315" customWidth="1"/>
    <col min="5187" max="5187" width="53.85546875" style="315" customWidth="1"/>
    <col min="5188" max="5188" width="2.85546875" style="315" customWidth="1"/>
    <col min="5189" max="5189" width="23.85546875" style="315" customWidth="1"/>
    <col min="5190" max="5190" width="2.85546875" style="315" customWidth="1"/>
    <col min="5191" max="5191" width="22.5703125" style="315" customWidth="1"/>
    <col min="5192" max="5192" width="2.85546875" style="315" customWidth="1"/>
    <col min="5193" max="5193" width="18.85546875" style="315" customWidth="1"/>
    <col min="5194" max="5194" width="2.85546875" style="315" customWidth="1"/>
    <col min="5195" max="5195" width="19.42578125" style="315" customWidth="1"/>
    <col min="5196" max="5196" width="2.85546875" style="315" customWidth="1"/>
    <col min="5197" max="5197" width="19.5703125" style="315" customWidth="1"/>
    <col min="5198" max="5366" width="8.7109375" style="315"/>
    <col min="5367" max="5367" width="55.42578125" style="315" customWidth="1"/>
    <col min="5368" max="5368" width="2.85546875" style="315" customWidth="1"/>
    <col min="5369" max="5369" width="19.42578125" style="315" customWidth="1"/>
    <col min="5370" max="5370" width="2.85546875" style="315" customWidth="1"/>
    <col min="5371" max="5371" width="20.85546875" style="315" customWidth="1"/>
    <col min="5372" max="5372" width="2.85546875" style="315" customWidth="1"/>
    <col min="5373" max="5373" width="21" style="315" customWidth="1"/>
    <col min="5374" max="5374" width="2.85546875" style="315" customWidth="1"/>
    <col min="5375" max="5375" width="18.85546875" style="315" customWidth="1"/>
    <col min="5376" max="5376" width="2.85546875" style="315" customWidth="1"/>
    <col min="5377" max="5377" width="16.85546875" style="315" customWidth="1"/>
    <col min="5378" max="5378" width="2.85546875" style="315" customWidth="1"/>
    <col min="5379" max="5379" width="16.42578125" style="315" customWidth="1"/>
    <col min="5380" max="5380" width="2.85546875" style="315" customWidth="1"/>
    <col min="5381" max="5381" width="19.85546875" style="315" customWidth="1"/>
    <col min="5382" max="5382" width="2.85546875" style="315" customWidth="1"/>
    <col min="5383" max="5383" width="19.42578125" style="315" customWidth="1"/>
    <col min="5384" max="5384" width="2.85546875" style="315" customWidth="1"/>
    <col min="5385" max="5385" width="17.140625" style="315" customWidth="1"/>
    <col min="5386" max="5386" width="2.85546875" style="315" customWidth="1"/>
    <col min="5387" max="5387" width="19.42578125" style="315" customWidth="1"/>
    <col min="5388" max="5388" width="2.85546875" style="315" customWidth="1"/>
    <col min="5389" max="5389" width="18.42578125" style="315" customWidth="1"/>
    <col min="5390" max="5390" width="2.85546875" style="315" customWidth="1"/>
    <col min="5391" max="5391" width="17.5703125" style="315" customWidth="1"/>
    <col min="5392" max="5392" width="2.85546875" style="315" customWidth="1"/>
    <col min="5393" max="5393" width="20.85546875" style="315" customWidth="1"/>
    <col min="5394" max="5394" width="2.85546875" style="315" customWidth="1"/>
    <col min="5395" max="5395" width="17.5703125" style="315" customWidth="1"/>
    <col min="5396" max="5396" width="2.85546875" style="315" customWidth="1"/>
    <col min="5397" max="5397" width="19.5703125" style="315" customWidth="1"/>
    <col min="5398" max="5398" width="2.85546875" style="315" customWidth="1"/>
    <col min="5399" max="5399" width="16" style="315" customWidth="1"/>
    <col min="5400" max="5400" width="2.85546875" style="315" customWidth="1"/>
    <col min="5401" max="5401" width="18.85546875" style="315" customWidth="1"/>
    <col min="5402" max="5402" width="2.85546875" style="315" customWidth="1"/>
    <col min="5403" max="5403" width="18.140625" style="315" customWidth="1"/>
    <col min="5404" max="5405" width="8.85546875" style="315" customWidth="1"/>
    <col min="5406" max="5406" width="2.85546875" style="315" customWidth="1"/>
    <col min="5407" max="5407" width="18.85546875" style="315" customWidth="1"/>
    <col min="5408" max="5408" width="2.85546875" style="315" customWidth="1"/>
    <col min="5409" max="5409" width="19" style="315" customWidth="1"/>
    <col min="5410" max="5410" width="2.85546875" style="315" customWidth="1"/>
    <col min="5411" max="5411" width="18.42578125" style="315" customWidth="1"/>
    <col min="5412" max="5412" width="2.85546875" style="315" customWidth="1"/>
    <col min="5413" max="5413" width="18.5703125" style="315" customWidth="1"/>
    <col min="5414" max="5414" width="2.85546875" style="315" customWidth="1"/>
    <col min="5415" max="5415" width="18.85546875" style="315" customWidth="1"/>
    <col min="5416" max="5416" width="2.85546875" style="315" customWidth="1"/>
    <col min="5417" max="5417" width="22.5703125" style="315" customWidth="1"/>
    <col min="5418" max="5418" width="2.85546875" style="315" customWidth="1"/>
    <col min="5419" max="5419" width="19.140625" style="315" customWidth="1"/>
    <col min="5420" max="5420" width="2.85546875" style="315" customWidth="1"/>
    <col min="5421" max="5421" width="22.5703125" style="315" customWidth="1"/>
    <col min="5422" max="5422" width="2.85546875" style="315" customWidth="1"/>
    <col min="5423" max="5423" width="24.140625" style="315" customWidth="1"/>
    <col min="5424" max="5424" width="2.85546875" style="315" customWidth="1"/>
    <col min="5425" max="5425" width="22.85546875" style="315" customWidth="1"/>
    <col min="5426" max="5426" width="2.85546875" style="315" customWidth="1"/>
    <col min="5427" max="5427" width="19.5703125" style="315" customWidth="1"/>
    <col min="5428" max="5428" width="2.85546875" style="315" customWidth="1"/>
    <col min="5429" max="5429" width="22.42578125" style="315" customWidth="1"/>
    <col min="5430" max="5430" width="2.85546875" style="315" customWidth="1"/>
    <col min="5431" max="5431" width="21.85546875" style="315" customWidth="1"/>
    <col min="5432" max="5432" width="2.85546875" style="315" customWidth="1"/>
    <col min="5433" max="5433" width="25.140625" style="315" customWidth="1"/>
    <col min="5434" max="5434" width="53.140625" style="315" customWidth="1"/>
    <col min="5435" max="5435" width="2.85546875" style="315" customWidth="1"/>
    <col min="5436" max="5436" width="25.140625" style="315" customWidth="1"/>
    <col min="5437" max="5437" width="2.85546875" style="315" customWidth="1"/>
    <col min="5438" max="5438" width="24" style="315" customWidth="1"/>
    <col min="5439" max="5439" width="2.85546875" style="315" customWidth="1"/>
    <col min="5440" max="5440" width="21.5703125" style="315" customWidth="1"/>
    <col min="5441" max="5441" width="2.85546875" style="315" customWidth="1"/>
    <col min="5442" max="5442" width="22.42578125" style="315" customWidth="1"/>
    <col min="5443" max="5443" width="53.85546875" style="315" customWidth="1"/>
    <col min="5444" max="5444" width="2.85546875" style="315" customWidth="1"/>
    <col min="5445" max="5445" width="23.85546875" style="315" customWidth="1"/>
    <col min="5446" max="5446" width="2.85546875" style="315" customWidth="1"/>
    <col min="5447" max="5447" width="22.5703125" style="315" customWidth="1"/>
    <col min="5448" max="5448" width="2.85546875" style="315" customWidth="1"/>
    <col min="5449" max="5449" width="18.85546875" style="315" customWidth="1"/>
    <col min="5450" max="5450" width="2.85546875" style="315" customWidth="1"/>
    <col min="5451" max="5451" width="19.42578125" style="315" customWidth="1"/>
    <col min="5452" max="5452" width="2.85546875" style="315" customWidth="1"/>
    <col min="5453" max="5453" width="19.5703125" style="315" customWidth="1"/>
    <col min="5454" max="5622" width="8.7109375" style="315"/>
    <col min="5623" max="5623" width="55.42578125" style="315" customWidth="1"/>
    <col min="5624" max="5624" width="2.85546875" style="315" customWidth="1"/>
    <col min="5625" max="5625" width="19.42578125" style="315" customWidth="1"/>
    <col min="5626" max="5626" width="2.85546875" style="315" customWidth="1"/>
    <col min="5627" max="5627" width="20.85546875" style="315" customWidth="1"/>
    <col min="5628" max="5628" width="2.85546875" style="315" customWidth="1"/>
    <col min="5629" max="5629" width="21" style="315" customWidth="1"/>
    <col min="5630" max="5630" width="2.85546875" style="315" customWidth="1"/>
    <col min="5631" max="5631" width="18.85546875" style="315" customWidth="1"/>
    <col min="5632" max="5632" width="2.85546875" style="315" customWidth="1"/>
    <col min="5633" max="5633" width="16.85546875" style="315" customWidth="1"/>
    <col min="5634" max="5634" width="2.85546875" style="315" customWidth="1"/>
    <col min="5635" max="5635" width="16.42578125" style="315" customWidth="1"/>
    <col min="5636" max="5636" width="2.85546875" style="315" customWidth="1"/>
    <col min="5637" max="5637" width="19.85546875" style="315" customWidth="1"/>
    <col min="5638" max="5638" width="2.85546875" style="315" customWidth="1"/>
    <col min="5639" max="5639" width="19.42578125" style="315" customWidth="1"/>
    <col min="5640" max="5640" width="2.85546875" style="315" customWidth="1"/>
    <col min="5641" max="5641" width="17.140625" style="315" customWidth="1"/>
    <col min="5642" max="5642" width="2.85546875" style="315" customWidth="1"/>
    <col min="5643" max="5643" width="19.42578125" style="315" customWidth="1"/>
    <col min="5644" max="5644" width="2.85546875" style="315" customWidth="1"/>
    <col min="5645" max="5645" width="18.42578125" style="315" customWidth="1"/>
    <col min="5646" max="5646" width="2.85546875" style="315" customWidth="1"/>
    <col min="5647" max="5647" width="17.5703125" style="315" customWidth="1"/>
    <col min="5648" max="5648" width="2.85546875" style="315" customWidth="1"/>
    <col min="5649" max="5649" width="20.85546875" style="315" customWidth="1"/>
    <col min="5650" max="5650" width="2.85546875" style="315" customWidth="1"/>
    <col min="5651" max="5651" width="17.5703125" style="315" customWidth="1"/>
    <col min="5652" max="5652" width="2.85546875" style="315" customWidth="1"/>
    <col min="5653" max="5653" width="19.5703125" style="315" customWidth="1"/>
    <col min="5654" max="5654" width="2.85546875" style="315" customWidth="1"/>
    <col min="5655" max="5655" width="16" style="315" customWidth="1"/>
    <col min="5656" max="5656" width="2.85546875" style="315" customWidth="1"/>
    <col min="5657" max="5657" width="18.85546875" style="315" customWidth="1"/>
    <col min="5658" max="5658" width="2.85546875" style="315" customWidth="1"/>
    <col min="5659" max="5659" width="18.140625" style="315" customWidth="1"/>
    <col min="5660" max="5661" width="8.85546875" style="315" customWidth="1"/>
    <col min="5662" max="5662" width="2.85546875" style="315" customWidth="1"/>
    <col min="5663" max="5663" width="18.85546875" style="315" customWidth="1"/>
    <col min="5664" max="5664" width="2.85546875" style="315" customWidth="1"/>
    <col min="5665" max="5665" width="19" style="315" customWidth="1"/>
    <col min="5666" max="5666" width="2.85546875" style="315" customWidth="1"/>
    <col min="5667" max="5667" width="18.42578125" style="315" customWidth="1"/>
    <col min="5668" max="5668" width="2.85546875" style="315" customWidth="1"/>
    <col min="5669" max="5669" width="18.5703125" style="315" customWidth="1"/>
    <col min="5670" max="5670" width="2.85546875" style="315" customWidth="1"/>
    <col min="5671" max="5671" width="18.85546875" style="315" customWidth="1"/>
    <col min="5672" max="5672" width="2.85546875" style="315" customWidth="1"/>
    <col min="5673" max="5673" width="22.5703125" style="315" customWidth="1"/>
    <col min="5674" max="5674" width="2.85546875" style="315" customWidth="1"/>
    <col min="5675" max="5675" width="19.140625" style="315" customWidth="1"/>
    <col min="5676" max="5676" width="2.85546875" style="315" customWidth="1"/>
    <col min="5677" max="5677" width="22.5703125" style="315" customWidth="1"/>
    <col min="5678" max="5678" width="2.85546875" style="315" customWidth="1"/>
    <col min="5679" max="5679" width="24.140625" style="315" customWidth="1"/>
    <col min="5680" max="5680" width="2.85546875" style="315" customWidth="1"/>
    <col min="5681" max="5681" width="22.85546875" style="315" customWidth="1"/>
    <col min="5682" max="5682" width="2.85546875" style="315" customWidth="1"/>
    <col min="5683" max="5683" width="19.5703125" style="315" customWidth="1"/>
    <col min="5684" max="5684" width="2.85546875" style="315" customWidth="1"/>
    <col min="5685" max="5685" width="22.42578125" style="315" customWidth="1"/>
    <col min="5686" max="5686" width="2.85546875" style="315" customWidth="1"/>
    <col min="5687" max="5687" width="21.85546875" style="315" customWidth="1"/>
    <col min="5688" max="5688" width="2.85546875" style="315" customWidth="1"/>
    <col min="5689" max="5689" width="25.140625" style="315" customWidth="1"/>
    <col min="5690" max="5690" width="53.140625" style="315" customWidth="1"/>
    <col min="5691" max="5691" width="2.85546875" style="315" customWidth="1"/>
    <col min="5692" max="5692" width="25.140625" style="315" customWidth="1"/>
    <col min="5693" max="5693" width="2.85546875" style="315" customWidth="1"/>
    <col min="5694" max="5694" width="24" style="315" customWidth="1"/>
    <col min="5695" max="5695" width="2.85546875" style="315" customWidth="1"/>
    <col min="5696" max="5696" width="21.5703125" style="315" customWidth="1"/>
    <col min="5697" max="5697" width="2.85546875" style="315" customWidth="1"/>
    <col min="5698" max="5698" width="22.42578125" style="315" customWidth="1"/>
    <col min="5699" max="5699" width="53.85546875" style="315" customWidth="1"/>
    <col min="5700" max="5700" width="2.85546875" style="315" customWidth="1"/>
    <col min="5701" max="5701" width="23.85546875" style="315" customWidth="1"/>
    <col min="5702" max="5702" width="2.85546875" style="315" customWidth="1"/>
    <col min="5703" max="5703" width="22.5703125" style="315" customWidth="1"/>
    <col min="5704" max="5704" width="2.85546875" style="315" customWidth="1"/>
    <col min="5705" max="5705" width="18.85546875" style="315" customWidth="1"/>
    <col min="5706" max="5706" width="2.85546875" style="315" customWidth="1"/>
    <col min="5707" max="5707" width="19.42578125" style="315" customWidth="1"/>
    <col min="5708" max="5708" width="2.85546875" style="315" customWidth="1"/>
    <col min="5709" max="5709" width="19.5703125" style="315" customWidth="1"/>
    <col min="5710" max="5878" width="8.7109375" style="315"/>
    <col min="5879" max="5879" width="55.42578125" style="315" customWidth="1"/>
    <col min="5880" max="5880" width="2.85546875" style="315" customWidth="1"/>
    <col min="5881" max="5881" width="19.42578125" style="315" customWidth="1"/>
    <col min="5882" max="5882" width="2.85546875" style="315" customWidth="1"/>
    <col min="5883" max="5883" width="20.85546875" style="315" customWidth="1"/>
    <col min="5884" max="5884" width="2.85546875" style="315" customWidth="1"/>
    <col min="5885" max="5885" width="21" style="315" customWidth="1"/>
    <col min="5886" max="5886" width="2.85546875" style="315" customWidth="1"/>
    <col min="5887" max="5887" width="18.85546875" style="315" customWidth="1"/>
    <col min="5888" max="5888" width="2.85546875" style="315" customWidth="1"/>
    <col min="5889" max="5889" width="16.85546875" style="315" customWidth="1"/>
    <col min="5890" max="5890" width="2.85546875" style="315" customWidth="1"/>
    <col min="5891" max="5891" width="16.42578125" style="315" customWidth="1"/>
    <col min="5892" max="5892" width="2.85546875" style="315" customWidth="1"/>
    <col min="5893" max="5893" width="19.85546875" style="315" customWidth="1"/>
    <col min="5894" max="5894" width="2.85546875" style="315" customWidth="1"/>
    <col min="5895" max="5895" width="19.42578125" style="315" customWidth="1"/>
    <col min="5896" max="5896" width="2.85546875" style="315" customWidth="1"/>
    <col min="5897" max="5897" width="17.140625" style="315" customWidth="1"/>
    <col min="5898" max="5898" width="2.85546875" style="315" customWidth="1"/>
    <col min="5899" max="5899" width="19.42578125" style="315" customWidth="1"/>
    <col min="5900" max="5900" width="2.85546875" style="315" customWidth="1"/>
    <col min="5901" max="5901" width="18.42578125" style="315" customWidth="1"/>
    <col min="5902" max="5902" width="2.85546875" style="315" customWidth="1"/>
    <col min="5903" max="5903" width="17.5703125" style="315" customWidth="1"/>
    <col min="5904" max="5904" width="2.85546875" style="315" customWidth="1"/>
    <col min="5905" max="5905" width="20.85546875" style="315" customWidth="1"/>
    <col min="5906" max="5906" width="2.85546875" style="315" customWidth="1"/>
    <col min="5907" max="5907" width="17.5703125" style="315" customWidth="1"/>
    <col min="5908" max="5908" width="2.85546875" style="315" customWidth="1"/>
    <col min="5909" max="5909" width="19.5703125" style="315" customWidth="1"/>
    <col min="5910" max="5910" width="2.85546875" style="315" customWidth="1"/>
    <col min="5911" max="5911" width="16" style="315" customWidth="1"/>
    <col min="5912" max="5912" width="2.85546875" style="315" customWidth="1"/>
    <col min="5913" max="5913" width="18.85546875" style="315" customWidth="1"/>
    <col min="5914" max="5914" width="2.85546875" style="315" customWidth="1"/>
    <col min="5915" max="5915" width="18.140625" style="315" customWidth="1"/>
    <col min="5916" max="5917" width="8.85546875" style="315" customWidth="1"/>
    <col min="5918" max="5918" width="2.85546875" style="315" customWidth="1"/>
    <col min="5919" max="5919" width="18.85546875" style="315" customWidth="1"/>
    <col min="5920" max="5920" width="2.85546875" style="315" customWidth="1"/>
    <col min="5921" max="5921" width="19" style="315" customWidth="1"/>
    <col min="5922" max="5922" width="2.85546875" style="315" customWidth="1"/>
    <col min="5923" max="5923" width="18.42578125" style="315" customWidth="1"/>
    <col min="5924" max="5924" width="2.85546875" style="315" customWidth="1"/>
    <col min="5925" max="5925" width="18.5703125" style="315" customWidth="1"/>
    <col min="5926" max="5926" width="2.85546875" style="315" customWidth="1"/>
    <col min="5927" max="5927" width="18.85546875" style="315" customWidth="1"/>
    <col min="5928" max="5928" width="2.85546875" style="315" customWidth="1"/>
    <col min="5929" max="5929" width="22.5703125" style="315" customWidth="1"/>
    <col min="5930" max="5930" width="2.85546875" style="315" customWidth="1"/>
    <col min="5931" max="5931" width="19.140625" style="315" customWidth="1"/>
    <col min="5932" max="5932" width="2.85546875" style="315" customWidth="1"/>
    <col min="5933" max="5933" width="22.5703125" style="315" customWidth="1"/>
    <col min="5934" max="5934" width="2.85546875" style="315" customWidth="1"/>
    <col min="5935" max="5935" width="24.140625" style="315" customWidth="1"/>
    <col min="5936" max="5936" width="2.85546875" style="315" customWidth="1"/>
    <col min="5937" max="5937" width="22.85546875" style="315" customWidth="1"/>
    <col min="5938" max="5938" width="2.85546875" style="315" customWidth="1"/>
    <col min="5939" max="5939" width="19.5703125" style="315" customWidth="1"/>
    <col min="5940" max="5940" width="2.85546875" style="315" customWidth="1"/>
    <col min="5941" max="5941" width="22.42578125" style="315" customWidth="1"/>
    <col min="5942" max="5942" width="2.85546875" style="315" customWidth="1"/>
    <col min="5943" max="5943" width="21.85546875" style="315" customWidth="1"/>
    <col min="5944" max="5944" width="2.85546875" style="315" customWidth="1"/>
    <col min="5945" max="5945" width="25.140625" style="315" customWidth="1"/>
    <col min="5946" max="5946" width="53.140625" style="315" customWidth="1"/>
    <col min="5947" max="5947" width="2.85546875" style="315" customWidth="1"/>
    <col min="5948" max="5948" width="25.140625" style="315" customWidth="1"/>
    <col min="5949" max="5949" width="2.85546875" style="315" customWidth="1"/>
    <col min="5950" max="5950" width="24" style="315" customWidth="1"/>
    <col min="5951" max="5951" width="2.85546875" style="315" customWidth="1"/>
    <col min="5952" max="5952" width="21.5703125" style="315" customWidth="1"/>
    <col min="5953" max="5953" width="2.85546875" style="315" customWidth="1"/>
    <col min="5954" max="5954" width="22.42578125" style="315" customWidth="1"/>
    <col min="5955" max="5955" width="53.85546875" style="315" customWidth="1"/>
    <col min="5956" max="5956" width="2.85546875" style="315" customWidth="1"/>
    <col min="5957" max="5957" width="23.85546875" style="315" customWidth="1"/>
    <col min="5958" max="5958" width="2.85546875" style="315" customWidth="1"/>
    <col min="5959" max="5959" width="22.5703125" style="315" customWidth="1"/>
    <col min="5960" max="5960" width="2.85546875" style="315" customWidth="1"/>
    <col min="5961" max="5961" width="18.85546875" style="315" customWidth="1"/>
    <col min="5962" max="5962" width="2.85546875" style="315" customWidth="1"/>
    <col min="5963" max="5963" width="19.42578125" style="315" customWidth="1"/>
    <col min="5964" max="5964" width="2.85546875" style="315" customWidth="1"/>
    <col min="5965" max="5965" width="19.5703125" style="315" customWidth="1"/>
    <col min="5966" max="6134" width="8.7109375" style="315"/>
    <col min="6135" max="6135" width="55.42578125" style="315" customWidth="1"/>
    <col min="6136" max="6136" width="2.85546875" style="315" customWidth="1"/>
    <col min="6137" max="6137" width="19.42578125" style="315" customWidth="1"/>
    <col min="6138" max="6138" width="2.85546875" style="315" customWidth="1"/>
    <col min="6139" max="6139" width="20.85546875" style="315" customWidth="1"/>
    <col min="6140" max="6140" width="2.85546875" style="315" customWidth="1"/>
    <col min="6141" max="6141" width="21" style="315" customWidth="1"/>
    <col min="6142" max="6142" width="2.85546875" style="315" customWidth="1"/>
    <col min="6143" max="6143" width="18.85546875" style="315" customWidth="1"/>
    <col min="6144" max="6144" width="2.85546875" style="315" customWidth="1"/>
    <col min="6145" max="6145" width="16.85546875" style="315" customWidth="1"/>
    <col min="6146" max="6146" width="2.85546875" style="315" customWidth="1"/>
    <col min="6147" max="6147" width="16.42578125" style="315" customWidth="1"/>
    <col min="6148" max="6148" width="2.85546875" style="315" customWidth="1"/>
    <col min="6149" max="6149" width="19.85546875" style="315" customWidth="1"/>
    <col min="6150" max="6150" width="2.85546875" style="315" customWidth="1"/>
    <col min="6151" max="6151" width="19.42578125" style="315" customWidth="1"/>
    <col min="6152" max="6152" width="2.85546875" style="315" customWidth="1"/>
    <col min="6153" max="6153" width="17.140625" style="315" customWidth="1"/>
    <col min="6154" max="6154" width="2.85546875" style="315" customWidth="1"/>
    <col min="6155" max="6155" width="19.42578125" style="315" customWidth="1"/>
    <col min="6156" max="6156" width="2.85546875" style="315" customWidth="1"/>
    <col min="6157" max="6157" width="18.42578125" style="315" customWidth="1"/>
    <col min="6158" max="6158" width="2.85546875" style="315" customWidth="1"/>
    <col min="6159" max="6159" width="17.5703125" style="315" customWidth="1"/>
    <col min="6160" max="6160" width="2.85546875" style="315" customWidth="1"/>
    <col min="6161" max="6161" width="20.85546875" style="315" customWidth="1"/>
    <col min="6162" max="6162" width="2.85546875" style="315" customWidth="1"/>
    <col min="6163" max="6163" width="17.5703125" style="315" customWidth="1"/>
    <col min="6164" max="6164" width="2.85546875" style="315" customWidth="1"/>
    <col min="6165" max="6165" width="19.5703125" style="315" customWidth="1"/>
    <col min="6166" max="6166" width="2.85546875" style="315" customWidth="1"/>
    <col min="6167" max="6167" width="16" style="315" customWidth="1"/>
    <col min="6168" max="6168" width="2.85546875" style="315" customWidth="1"/>
    <col min="6169" max="6169" width="18.85546875" style="315" customWidth="1"/>
    <col min="6170" max="6170" width="2.85546875" style="315" customWidth="1"/>
    <col min="6171" max="6171" width="18.140625" style="315" customWidth="1"/>
    <col min="6172" max="6173" width="8.85546875" style="315" customWidth="1"/>
    <col min="6174" max="6174" width="2.85546875" style="315" customWidth="1"/>
    <col min="6175" max="6175" width="18.85546875" style="315" customWidth="1"/>
    <col min="6176" max="6176" width="2.85546875" style="315" customWidth="1"/>
    <col min="6177" max="6177" width="19" style="315" customWidth="1"/>
    <col min="6178" max="6178" width="2.85546875" style="315" customWidth="1"/>
    <col min="6179" max="6179" width="18.42578125" style="315" customWidth="1"/>
    <col min="6180" max="6180" width="2.85546875" style="315" customWidth="1"/>
    <col min="6181" max="6181" width="18.5703125" style="315" customWidth="1"/>
    <col min="6182" max="6182" width="2.85546875" style="315" customWidth="1"/>
    <col min="6183" max="6183" width="18.85546875" style="315" customWidth="1"/>
    <col min="6184" max="6184" width="2.85546875" style="315" customWidth="1"/>
    <col min="6185" max="6185" width="22.5703125" style="315" customWidth="1"/>
    <col min="6186" max="6186" width="2.85546875" style="315" customWidth="1"/>
    <col min="6187" max="6187" width="19.140625" style="315" customWidth="1"/>
    <col min="6188" max="6188" width="2.85546875" style="315" customWidth="1"/>
    <col min="6189" max="6189" width="22.5703125" style="315" customWidth="1"/>
    <col min="6190" max="6190" width="2.85546875" style="315" customWidth="1"/>
    <col min="6191" max="6191" width="24.140625" style="315" customWidth="1"/>
    <col min="6192" max="6192" width="2.85546875" style="315" customWidth="1"/>
    <col min="6193" max="6193" width="22.85546875" style="315" customWidth="1"/>
    <col min="6194" max="6194" width="2.85546875" style="315" customWidth="1"/>
    <col min="6195" max="6195" width="19.5703125" style="315" customWidth="1"/>
    <col min="6196" max="6196" width="2.85546875" style="315" customWidth="1"/>
    <col min="6197" max="6197" width="22.42578125" style="315" customWidth="1"/>
    <col min="6198" max="6198" width="2.85546875" style="315" customWidth="1"/>
    <col min="6199" max="6199" width="21.85546875" style="315" customWidth="1"/>
    <col min="6200" max="6200" width="2.85546875" style="315" customWidth="1"/>
    <col min="6201" max="6201" width="25.140625" style="315" customWidth="1"/>
    <col min="6202" max="6202" width="53.140625" style="315" customWidth="1"/>
    <col min="6203" max="6203" width="2.85546875" style="315" customWidth="1"/>
    <col min="6204" max="6204" width="25.140625" style="315" customWidth="1"/>
    <col min="6205" max="6205" width="2.85546875" style="315" customWidth="1"/>
    <col min="6206" max="6206" width="24" style="315" customWidth="1"/>
    <col min="6207" max="6207" width="2.85546875" style="315" customWidth="1"/>
    <col min="6208" max="6208" width="21.5703125" style="315" customWidth="1"/>
    <col min="6209" max="6209" width="2.85546875" style="315" customWidth="1"/>
    <col min="6210" max="6210" width="22.42578125" style="315" customWidth="1"/>
    <col min="6211" max="6211" width="53.85546875" style="315" customWidth="1"/>
    <col min="6212" max="6212" width="2.85546875" style="315" customWidth="1"/>
    <col min="6213" max="6213" width="23.85546875" style="315" customWidth="1"/>
    <col min="6214" max="6214" width="2.85546875" style="315" customWidth="1"/>
    <col min="6215" max="6215" width="22.5703125" style="315" customWidth="1"/>
    <col min="6216" max="6216" width="2.85546875" style="315" customWidth="1"/>
    <col min="6217" max="6217" width="18.85546875" style="315" customWidth="1"/>
    <col min="6218" max="6218" width="2.85546875" style="315" customWidth="1"/>
    <col min="6219" max="6219" width="19.42578125" style="315" customWidth="1"/>
    <col min="6220" max="6220" width="2.85546875" style="315" customWidth="1"/>
    <col min="6221" max="6221" width="19.5703125" style="315" customWidth="1"/>
    <col min="6222" max="6390" width="8.7109375" style="315"/>
    <col min="6391" max="6391" width="55.42578125" style="315" customWidth="1"/>
    <col min="6392" max="6392" width="2.85546875" style="315" customWidth="1"/>
    <col min="6393" max="6393" width="19.42578125" style="315" customWidth="1"/>
    <col min="6394" max="6394" width="2.85546875" style="315" customWidth="1"/>
    <col min="6395" max="6395" width="20.85546875" style="315" customWidth="1"/>
    <col min="6396" max="6396" width="2.85546875" style="315" customWidth="1"/>
    <col min="6397" max="6397" width="21" style="315" customWidth="1"/>
    <col min="6398" max="6398" width="2.85546875" style="315" customWidth="1"/>
    <col min="6399" max="6399" width="18.85546875" style="315" customWidth="1"/>
    <col min="6400" max="6400" width="2.85546875" style="315" customWidth="1"/>
    <col min="6401" max="6401" width="16.85546875" style="315" customWidth="1"/>
    <col min="6402" max="6402" width="2.85546875" style="315" customWidth="1"/>
    <col min="6403" max="6403" width="16.42578125" style="315" customWidth="1"/>
    <col min="6404" max="6404" width="2.85546875" style="315" customWidth="1"/>
    <col min="6405" max="6405" width="19.85546875" style="315" customWidth="1"/>
    <col min="6406" max="6406" width="2.85546875" style="315" customWidth="1"/>
    <col min="6407" max="6407" width="19.42578125" style="315" customWidth="1"/>
    <col min="6408" max="6408" width="2.85546875" style="315" customWidth="1"/>
    <col min="6409" max="6409" width="17.140625" style="315" customWidth="1"/>
    <col min="6410" max="6410" width="2.85546875" style="315" customWidth="1"/>
    <col min="6411" max="6411" width="19.42578125" style="315" customWidth="1"/>
    <col min="6412" max="6412" width="2.85546875" style="315" customWidth="1"/>
    <col min="6413" max="6413" width="18.42578125" style="315" customWidth="1"/>
    <col min="6414" max="6414" width="2.85546875" style="315" customWidth="1"/>
    <col min="6415" max="6415" width="17.5703125" style="315" customWidth="1"/>
    <col min="6416" max="6416" width="2.85546875" style="315" customWidth="1"/>
    <col min="6417" max="6417" width="20.85546875" style="315" customWidth="1"/>
    <col min="6418" max="6418" width="2.85546875" style="315" customWidth="1"/>
    <col min="6419" max="6419" width="17.5703125" style="315" customWidth="1"/>
    <col min="6420" max="6420" width="2.85546875" style="315" customWidth="1"/>
    <col min="6421" max="6421" width="19.5703125" style="315" customWidth="1"/>
    <col min="6422" max="6422" width="2.85546875" style="315" customWidth="1"/>
    <col min="6423" max="6423" width="16" style="315" customWidth="1"/>
    <col min="6424" max="6424" width="2.85546875" style="315" customWidth="1"/>
    <col min="6425" max="6425" width="18.85546875" style="315" customWidth="1"/>
    <col min="6426" max="6426" width="2.85546875" style="315" customWidth="1"/>
    <col min="6427" max="6427" width="18.140625" style="315" customWidth="1"/>
    <col min="6428" max="6429" width="8.85546875" style="315" customWidth="1"/>
    <col min="6430" max="6430" width="2.85546875" style="315" customWidth="1"/>
    <col min="6431" max="6431" width="18.85546875" style="315" customWidth="1"/>
    <col min="6432" max="6432" width="2.85546875" style="315" customWidth="1"/>
    <col min="6433" max="6433" width="19" style="315" customWidth="1"/>
    <col min="6434" max="6434" width="2.85546875" style="315" customWidth="1"/>
    <col min="6435" max="6435" width="18.42578125" style="315" customWidth="1"/>
    <col min="6436" max="6436" width="2.85546875" style="315" customWidth="1"/>
    <col min="6437" max="6437" width="18.5703125" style="315" customWidth="1"/>
    <col min="6438" max="6438" width="2.85546875" style="315" customWidth="1"/>
    <col min="6439" max="6439" width="18.85546875" style="315" customWidth="1"/>
    <col min="6440" max="6440" width="2.85546875" style="315" customWidth="1"/>
    <col min="6441" max="6441" width="22.5703125" style="315" customWidth="1"/>
    <col min="6442" max="6442" width="2.85546875" style="315" customWidth="1"/>
    <col min="6443" max="6443" width="19.140625" style="315" customWidth="1"/>
    <col min="6444" max="6444" width="2.85546875" style="315" customWidth="1"/>
    <col min="6445" max="6445" width="22.5703125" style="315" customWidth="1"/>
    <col min="6446" max="6446" width="2.85546875" style="315" customWidth="1"/>
    <col min="6447" max="6447" width="24.140625" style="315" customWidth="1"/>
    <col min="6448" max="6448" width="2.85546875" style="315" customWidth="1"/>
    <col min="6449" max="6449" width="22.85546875" style="315" customWidth="1"/>
    <col min="6450" max="6450" width="2.85546875" style="315" customWidth="1"/>
    <col min="6451" max="6451" width="19.5703125" style="315" customWidth="1"/>
    <col min="6452" max="6452" width="2.85546875" style="315" customWidth="1"/>
    <col min="6453" max="6453" width="22.42578125" style="315" customWidth="1"/>
    <col min="6454" max="6454" width="2.85546875" style="315" customWidth="1"/>
    <col min="6455" max="6455" width="21.85546875" style="315" customWidth="1"/>
    <col min="6456" max="6456" width="2.85546875" style="315" customWidth="1"/>
    <col min="6457" max="6457" width="25.140625" style="315" customWidth="1"/>
    <col min="6458" max="6458" width="53.140625" style="315" customWidth="1"/>
    <col min="6459" max="6459" width="2.85546875" style="315" customWidth="1"/>
    <col min="6460" max="6460" width="25.140625" style="315" customWidth="1"/>
    <col min="6461" max="6461" width="2.85546875" style="315" customWidth="1"/>
    <col min="6462" max="6462" width="24" style="315" customWidth="1"/>
    <col min="6463" max="6463" width="2.85546875" style="315" customWidth="1"/>
    <col min="6464" max="6464" width="21.5703125" style="315" customWidth="1"/>
    <col min="6465" max="6465" width="2.85546875" style="315" customWidth="1"/>
    <col min="6466" max="6466" width="22.42578125" style="315" customWidth="1"/>
    <col min="6467" max="6467" width="53.85546875" style="315" customWidth="1"/>
    <col min="6468" max="6468" width="2.85546875" style="315" customWidth="1"/>
    <col min="6469" max="6469" width="23.85546875" style="315" customWidth="1"/>
    <col min="6470" max="6470" width="2.85546875" style="315" customWidth="1"/>
    <col min="6471" max="6471" width="22.5703125" style="315" customWidth="1"/>
    <col min="6472" max="6472" width="2.85546875" style="315" customWidth="1"/>
    <col min="6473" max="6473" width="18.85546875" style="315" customWidth="1"/>
    <col min="6474" max="6474" width="2.85546875" style="315" customWidth="1"/>
    <col min="6475" max="6475" width="19.42578125" style="315" customWidth="1"/>
    <col min="6476" max="6476" width="2.85546875" style="315" customWidth="1"/>
    <col min="6477" max="6477" width="19.5703125" style="315" customWidth="1"/>
    <col min="6478" max="6646" width="8.7109375" style="315"/>
    <col min="6647" max="6647" width="55.42578125" style="315" customWidth="1"/>
    <col min="6648" max="6648" width="2.85546875" style="315" customWidth="1"/>
    <col min="6649" max="6649" width="19.42578125" style="315" customWidth="1"/>
    <col min="6650" max="6650" width="2.85546875" style="315" customWidth="1"/>
    <col min="6651" max="6651" width="20.85546875" style="315" customWidth="1"/>
    <col min="6652" max="6652" width="2.85546875" style="315" customWidth="1"/>
    <col min="6653" max="6653" width="21" style="315" customWidth="1"/>
    <col min="6654" max="6654" width="2.85546875" style="315" customWidth="1"/>
    <col min="6655" max="6655" width="18.85546875" style="315" customWidth="1"/>
    <col min="6656" max="6656" width="2.85546875" style="315" customWidth="1"/>
    <col min="6657" max="6657" width="16.85546875" style="315" customWidth="1"/>
    <col min="6658" max="6658" width="2.85546875" style="315" customWidth="1"/>
    <col min="6659" max="6659" width="16.42578125" style="315" customWidth="1"/>
    <col min="6660" max="6660" width="2.85546875" style="315" customWidth="1"/>
    <col min="6661" max="6661" width="19.85546875" style="315" customWidth="1"/>
    <col min="6662" max="6662" width="2.85546875" style="315" customWidth="1"/>
    <col min="6663" max="6663" width="19.42578125" style="315" customWidth="1"/>
    <col min="6664" max="6664" width="2.85546875" style="315" customWidth="1"/>
    <col min="6665" max="6665" width="17.140625" style="315" customWidth="1"/>
    <col min="6666" max="6666" width="2.85546875" style="315" customWidth="1"/>
    <col min="6667" max="6667" width="19.42578125" style="315" customWidth="1"/>
    <col min="6668" max="6668" width="2.85546875" style="315" customWidth="1"/>
    <col min="6669" max="6669" width="18.42578125" style="315" customWidth="1"/>
    <col min="6670" max="6670" width="2.85546875" style="315" customWidth="1"/>
    <col min="6671" max="6671" width="17.5703125" style="315" customWidth="1"/>
    <col min="6672" max="6672" width="2.85546875" style="315" customWidth="1"/>
    <col min="6673" max="6673" width="20.85546875" style="315" customWidth="1"/>
    <col min="6674" max="6674" width="2.85546875" style="315" customWidth="1"/>
    <col min="6675" max="6675" width="17.5703125" style="315" customWidth="1"/>
    <col min="6676" max="6676" width="2.85546875" style="315" customWidth="1"/>
    <col min="6677" max="6677" width="19.5703125" style="315" customWidth="1"/>
    <col min="6678" max="6678" width="2.85546875" style="315" customWidth="1"/>
    <col min="6679" max="6679" width="16" style="315" customWidth="1"/>
    <col min="6680" max="6680" width="2.85546875" style="315" customWidth="1"/>
    <col min="6681" max="6681" width="18.85546875" style="315" customWidth="1"/>
    <col min="6682" max="6682" width="2.85546875" style="315" customWidth="1"/>
    <col min="6683" max="6683" width="18.140625" style="315" customWidth="1"/>
    <col min="6684" max="6685" width="8.85546875" style="315" customWidth="1"/>
    <col min="6686" max="6686" width="2.85546875" style="315" customWidth="1"/>
    <col min="6687" max="6687" width="18.85546875" style="315" customWidth="1"/>
    <col min="6688" max="6688" width="2.85546875" style="315" customWidth="1"/>
    <col min="6689" max="6689" width="19" style="315" customWidth="1"/>
    <col min="6690" max="6690" width="2.85546875" style="315" customWidth="1"/>
    <col min="6691" max="6691" width="18.42578125" style="315" customWidth="1"/>
    <col min="6692" max="6692" width="2.85546875" style="315" customWidth="1"/>
    <col min="6693" max="6693" width="18.5703125" style="315" customWidth="1"/>
    <col min="6694" max="6694" width="2.85546875" style="315" customWidth="1"/>
    <col min="6695" max="6695" width="18.85546875" style="315" customWidth="1"/>
    <col min="6696" max="6696" width="2.85546875" style="315" customWidth="1"/>
    <col min="6697" max="6697" width="22.5703125" style="315" customWidth="1"/>
    <col min="6698" max="6698" width="2.85546875" style="315" customWidth="1"/>
    <col min="6699" max="6699" width="19.140625" style="315" customWidth="1"/>
    <col min="6700" max="6700" width="2.85546875" style="315" customWidth="1"/>
    <col min="6701" max="6701" width="22.5703125" style="315" customWidth="1"/>
    <col min="6702" max="6702" width="2.85546875" style="315" customWidth="1"/>
    <col min="6703" max="6703" width="24.140625" style="315" customWidth="1"/>
    <col min="6704" max="6704" width="2.85546875" style="315" customWidth="1"/>
    <col min="6705" max="6705" width="22.85546875" style="315" customWidth="1"/>
    <col min="6706" max="6706" width="2.85546875" style="315" customWidth="1"/>
    <col min="6707" max="6707" width="19.5703125" style="315" customWidth="1"/>
    <col min="6708" max="6708" width="2.85546875" style="315" customWidth="1"/>
    <col min="6709" max="6709" width="22.42578125" style="315" customWidth="1"/>
    <col min="6710" max="6710" width="2.85546875" style="315" customWidth="1"/>
    <col min="6711" max="6711" width="21.85546875" style="315" customWidth="1"/>
    <col min="6712" max="6712" width="2.85546875" style="315" customWidth="1"/>
    <col min="6713" max="6713" width="25.140625" style="315" customWidth="1"/>
    <col min="6714" max="6714" width="53.140625" style="315" customWidth="1"/>
    <col min="6715" max="6715" width="2.85546875" style="315" customWidth="1"/>
    <col min="6716" max="6716" width="25.140625" style="315" customWidth="1"/>
    <col min="6717" max="6717" width="2.85546875" style="315" customWidth="1"/>
    <col min="6718" max="6718" width="24" style="315" customWidth="1"/>
    <col min="6719" max="6719" width="2.85546875" style="315" customWidth="1"/>
    <col min="6720" max="6720" width="21.5703125" style="315" customWidth="1"/>
    <col min="6721" max="6721" width="2.85546875" style="315" customWidth="1"/>
    <col min="6722" max="6722" width="22.42578125" style="315" customWidth="1"/>
    <col min="6723" max="6723" width="53.85546875" style="315" customWidth="1"/>
    <col min="6724" max="6724" width="2.85546875" style="315" customWidth="1"/>
    <col min="6725" max="6725" width="23.85546875" style="315" customWidth="1"/>
    <col min="6726" max="6726" width="2.85546875" style="315" customWidth="1"/>
    <col min="6727" max="6727" width="22.5703125" style="315" customWidth="1"/>
    <col min="6728" max="6728" width="2.85546875" style="315" customWidth="1"/>
    <col min="6729" max="6729" width="18.85546875" style="315" customWidth="1"/>
    <col min="6730" max="6730" width="2.85546875" style="315" customWidth="1"/>
    <col min="6731" max="6731" width="19.42578125" style="315" customWidth="1"/>
    <col min="6732" max="6732" width="2.85546875" style="315" customWidth="1"/>
    <col min="6733" max="6733" width="19.5703125" style="315" customWidth="1"/>
    <col min="6734" max="6902" width="8.7109375" style="315"/>
    <col min="6903" max="6903" width="55.42578125" style="315" customWidth="1"/>
    <col min="6904" max="6904" width="2.85546875" style="315" customWidth="1"/>
    <col min="6905" max="6905" width="19.42578125" style="315" customWidth="1"/>
    <col min="6906" max="6906" width="2.85546875" style="315" customWidth="1"/>
    <col min="6907" max="6907" width="20.85546875" style="315" customWidth="1"/>
    <col min="6908" max="6908" width="2.85546875" style="315" customWidth="1"/>
    <col min="6909" max="6909" width="21" style="315" customWidth="1"/>
    <col min="6910" max="6910" width="2.85546875" style="315" customWidth="1"/>
    <col min="6911" max="6911" width="18.85546875" style="315" customWidth="1"/>
    <col min="6912" max="6912" width="2.85546875" style="315" customWidth="1"/>
    <col min="6913" max="6913" width="16.85546875" style="315" customWidth="1"/>
    <col min="6914" max="6914" width="2.85546875" style="315" customWidth="1"/>
    <col min="6915" max="6915" width="16.42578125" style="315" customWidth="1"/>
    <col min="6916" max="6916" width="2.85546875" style="315" customWidth="1"/>
    <col min="6917" max="6917" width="19.85546875" style="315" customWidth="1"/>
    <col min="6918" max="6918" width="2.85546875" style="315" customWidth="1"/>
    <col min="6919" max="6919" width="19.42578125" style="315" customWidth="1"/>
    <col min="6920" max="6920" width="2.85546875" style="315" customWidth="1"/>
    <col min="6921" max="6921" width="17.140625" style="315" customWidth="1"/>
    <col min="6922" max="6922" width="2.85546875" style="315" customWidth="1"/>
    <col min="6923" max="6923" width="19.42578125" style="315" customWidth="1"/>
    <col min="6924" max="6924" width="2.85546875" style="315" customWidth="1"/>
    <col min="6925" max="6925" width="18.42578125" style="315" customWidth="1"/>
    <col min="6926" max="6926" width="2.85546875" style="315" customWidth="1"/>
    <col min="6927" max="6927" width="17.5703125" style="315" customWidth="1"/>
    <col min="6928" max="6928" width="2.85546875" style="315" customWidth="1"/>
    <col min="6929" max="6929" width="20.85546875" style="315" customWidth="1"/>
    <col min="6930" max="6930" width="2.85546875" style="315" customWidth="1"/>
    <col min="6931" max="6931" width="17.5703125" style="315" customWidth="1"/>
    <col min="6932" max="6932" width="2.85546875" style="315" customWidth="1"/>
    <col min="6933" max="6933" width="19.5703125" style="315" customWidth="1"/>
    <col min="6934" max="6934" width="2.85546875" style="315" customWidth="1"/>
    <col min="6935" max="6935" width="16" style="315" customWidth="1"/>
    <col min="6936" max="6936" width="2.85546875" style="315" customWidth="1"/>
    <col min="6937" max="6937" width="18.85546875" style="315" customWidth="1"/>
    <col min="6938" max="6938" width="2.85546875" style="315" customWidth="1"/>
    <col min="6939" max="6939" width="18.140625" style="315" customWidth="1"/>
    <col min="6940" max="6941" width="8.85546875" style="315" customWidth="1"/>
    <col min="6942" max="6942" width="2.85546875" style="315" customWidth="1"/>
    <col min="6943" max="6943" width="18.85546875" style="315" customWidth="1"/>
    <col min="6944" max="6944" width="2.85546875" style="315" customWidth="1"/>
    <col min="6945" max="6945" width="19" style="315" customWidth="1"/>
    <col min="6946" max="6946" width="2.85546875" style="315" customWidth="1"/>
    <col min="6947" max="6947" width="18.42578125" style="315" customWidth="1"/>
    <col min="6948" max="6948" width="2.85546875" style="315" customWidth="1"/>
    <col min="6949" max="6949" width="18.5703125" style="315" customWidth="1"/>
    <col min="6950" max="6950" width="2.85546875" style="315" customWidth="1"/>
    <col min="6951" max="6951" width="18.85546875" style="315" customWidth="1"/>
    <col min="6952" max="6952" width="2.85546875" style="315" customWidth="1"/>
    <col min="6953" max="6953" width="22.5703125" style="315" customWidth="1"/>
    <col min="6954" max="6954" width="2.85546875" style="315" customWidth="1"/>
    <col min="6955" max="6955" width="19.140625" style="315" customWidth="1"/>
    <col min="6956" max="6956" width="2.85546875" style="315" customWidth="1"/>
    <col min="6957" max="6957" width="22.5703125" style="315" customWidth="1"/>
    <col min="6958" max="6958" width="2.85546875" style="315" customWidth="1"/>
    <col min="6959" max="6959" width="24.140625" style="315" customWidth="1"/>
    <col min="6960" max="6960" width="2.85546875" style="315" customWidth="1"/>
    <col min="6961" max="6961" width="22.85546875" style="315" customWidth="1"/>
    <col min="6962" max="6962" width="2.85546875" style="315" customWidth="1"/>
    <col min="6963" max="6963" width="19.5703125" style="315" customWidth="1"/>
    <col min="6964" max="6964" width="2.85546875" style="315" customWidth="1"/>
    <col min="6965" max="6965" width="22.42578125" style="315" customWidth="1"/>
    <col min="6966" max="6966" width="2.85546875" style="315" customWidth="1"/>
    <col min="6967" max="6967" width="21.85546875" style="315" customWidth="1"/>
    <col min="6968" max="6968" width="2.85546875" style="315" customWidth="1"/>
    <col min="6969" max="6969" width="25.140625" style="315" customWidth="1"/>
    <col min="6970" max="6970" width="53.140625" style="315" customWidth="1"/>
    <col min="6971" max="6971" width="2.85546875" style="315" customWidth="1"/>
    <col min="6972" max="6972" width="25.140625" style="315" customWidth="1"/>
    <col min="6973" max="6973" width="2.85546875" style="315" customWidth="1"/>
    <col min="6974" max="6974" width="24" style="315" customWidth="1"/>
    <col min="6975" max="6975" width="2.85546875" style="315" customWidth="1"/>
    <col min="6976" max="6976" width="21.5703125" style="315" customWidth="1"/>
    <col min="6977" max="6977" width="2.85546875" style="315" customWidth="1"/>
    <col min="6978" max="6978" width="22.42578125" style="315" customWidth="1"/>
    <col min="6979" max="6979" width="53.85546875" style="315" customWidth="1"/>
    <col min="6980" max="6980" width="2.85546875" style="315" customWidth="1"/>
    <col min="6981" max="6981" width="23.85546875" style="315" customWidth="1"/>
    <col min="6982" max="6982" width="2.85546875" style="315" customWidth="1"/>
    <col min="6983" max="6983" width="22.5703125" style="315" customWidth="1"/>
    <col min="6984" max="6984" width="2.85546875" style="315" customWidth="1"/>
    <col min="6985" max="6985" width="18.85546875" style="315" customWidth="1"/>
    <col min="6986" max="6986" width="2.85546875" style="315" customWidth="1"/>
    <col min="6987" max="6987" width="19.42578125" style="315" customWidth="1"/>
    <col min="6988" max="6988" width="2.85546875" style="315" customWidth="1"/>
    <col min="6989" max="6989" width="19.5703125" style="315" customWidth="1"/>
    <col min="6990" max="7158" width="8.7109375" style="315"/>
    <col min="7159" max="7159" width="55.42578125" style="315" customWidth="1"/>
    <col min="7160" max="7160" width="2.85546875" style="315" customWidth="1"/>
    <col min="7161" max="7161" width="19.42578125" style="315" customWidth="1"/>
    <col min="7162" max="7162" width="2.85546875" style="315" customWidth="1"/>
    <col min="7163" max="7163" width="20.85546875" style="315" customWidth="1"/>
    <col min="7164" max="7164" width="2.85546875" style="315" customWidth="1"/>
    <col min="7165" max="7165" width="21" style="315" customWidth="1"/>
    <col min="7166" max="7166" width="2.85546875" style="315" customWidth="1"/>
    <col min="7167" max="7167" width="18.85546875" style="315" customWidth="1"/>
    <col min="7168" max="7168" width="2.85546875" style="315" customWidth="1"/>
    <col min="7169" max="7169" width="16.85546875" style="315" customWidth="1"/>
    <col min="7170" max="7170" width="2.85546875" style="315" customWidth="1"/>
    <col min="7171" max="7171" width="16.42578125" style="315" customWidth="1"/>
    <col min="7172" max="7172" width="2.85546875" style="315" customWidth="1"/>
    <col min="7173" max="7173" width="19.85546875" style="315" customWidth="1"/>
    <col min="7174" max="7174" width="2.85546875" style="315" customWidth="1"/>
    <col min="7175" max="7175" width="19.42578125" style="315" customWidth="1"/>
    <col min="7176" max="7176" width="2.85546875" style="315" customWidth="1"/>
    <col min="7177" max="7177" width="17.140625" style="315" customWidth="1"/>
    <col min="7178" max="7178" width="2.85546875" style="315" customWidth="1"/>
    <col min="7179" max="7179" width="19.42578125" style="315" customWidth="1"/>
    <col min="7180" max="7180" width="2.85546875" style="315" customWidth="1"/>
    <col min="7181" max="7181" width="18.42578125" style="315" customWidth="1"/>
    <col min="7182" max="7182" width="2.85546875" style="315" customWidth="1"/>
    <col min="7183" max="7183" width="17.5703125" style="315" customWidth="1"/>
    <col min="7184" max="7184" width="2.85546875" style="315" customWidth="1"/>
    <col min="7185" max="7185" width="20.85546875" style="315" customWidth="1"/>
    <col min="7186" max="7186" width="2.85546875" style="315" customWidth="1"/>
    <col min="7187" max="7187" width="17.5703125" style="315" customWidth="1"/>
    <col min="7188" max="7188" width="2.85546875" style="315" customWidth="1"/>
    <col min="7189" max="7189" width="19.5703125" style="315" customWidth="1"/>
    <col min="7190" max="7190" width="2.85546875" style="315" customWidth="1"/>
    <col min="7191" max="7191" width="16" style="315" customWidth="1"/>
    <col min="7192" max="7192" width="2.85546875" style="315" customWidth="1"/>
    <col min="7193" max="7193" width="18.85546875" style="315" customWidth="1"/>
    <col min="7194" max="7194" width="2.85546875" style="315" customWidth="1"/>
    <col min="7195" max="7195" width="18.140625" style="315" customWidth="1"/>
    <col min="7196" max="7197" width="8.85546875" style="315" customWidth="1"/>
    <col min="7198" max="7198" width="2.85546875" style="315" customWidth="1"/>
    <col min="7199" max="7199" width="18.85546875" style="315" customWidth="1"/>
    <col min="7200" max="7200" width="2.85546875" style="315" customWidth="1"/>
    <col min="7201" max="7201" width="19" style="315" customWidth="1"/>
    <col min="7202" max="7202" width="2.85546875" style="315" customWidth="1"/>
    <col min="7203" max="7203" width="18.42578125" style="315" customWidth="1"/>
    <col min="7204" max="7204" width="2.85546875" style="315" customWidth="1"/>
    <col min="7205" max="7205" width="18.5703125" style="315" customWidth="1"/>
    <col min="7206" max="7206" width="2.85546875" style="315" customWidth="1"/>
    <col min="7207" max="7207" width="18.85546875" style="315" customWidth="1"/>
    <col min="7208" max="7208" width="2.85546875" style="315" customWidth="1"/>
    <col min="7209" max="7209" width="22.5703125" style="315" customWidth="1"/>
    <col min="7210" max="7210" width="2.85546875" style="315" customWidth="1"/>
    <col min="7211" max="7211" width="19.140625" style="315" customWidth="1"/>
    <col min="7212" max="7212" width="2.85546875" style="315" customWidth="1"/>
    <col min="7213" max="7213" width="22.5703125" style="315" customWidth="1"/>
    <col min="7214" max="7214" width="2.85546875" style="315" customWidth="1"/>
    <col min="7215" max="7215" width="24.140625" style="315" customWidth="1"/>
    <col min="7216" max="7216" width="2.85546875" style="315" customWidth="1"/>
    <col min="7217" max="7217" width="22.85546875" style="315" customWidth="1"/>
    <col min="7218" max="7218" width="2.85546875" style="315" customWidth="1"/>
    <col min="7219" max="7219" width="19.5703125" style="315" customWidth="1"/>
    <col min="7220" max="7220" width="2.85546875" style="315" customWidth="1"/>
    <col min="7221" max="7221" width="22.42578125" style="315" customWidth="1"/>
    <col min="7222" max="7222" width="2.85546875" style="315" customWidth="1"/>
    <col min="7223" max="7223" width="21.85546875" style="315" customWidth="1"/>
    <col min="7224" max="7224" width="2.85546875" style="315" customWidth="1"/>
    <col min="7225" max="7225" width="25.140625" style="315" customWidth="1"/>
    <col min="7226" max="7226" width="53.140625" style="315" customWidth="1"/>
    <col min="7227" max="7227" width="2.85546875" style="315" customWidth="1"/>
    <col min="7228" max="7228" width="25.140625" style="315" customWidth="1"/>
    <col min="7229" max="7229" width="2.85546875" style="315" customWidth="1"/>
    <col min="7230" max="7230" width="24" style="315" customWidth="1"/>
    <col min="7231" max="7231" width="2.85546875" style="315" customWidth="1"/>
    <col min="7232" max="7232" width="21.5703125" style="315" customWidth="1"/>
    <col min="7233" max="7233" width="2.85546875" style="315" customWidth="1"/>
    <col min="7234" max="7234" width="22.42578125" style="315" customWidth="1"/>
    <col min="7235" max="7235" width="53.85546875" style="315" customWidth="1"/>
    <col min="7236" max="7236" width="2.85546875" style="315" customWidth="1"/>
    <col min="7237" max="7237" width="23.85546875" style="315" customWidth="1"/>
    <col min="7238" max="7238" width="2.85546875" style="315" customWidth="1"/>
    <col min="7239" max="7239" width="22.5703125" style="315" customWidth="1"/>
    <col min="7240" max="7240" width="2.85546875" style="315" customWidth="1"/>
    <col min="7241" max="7241" width="18.85546875" style="315" customWidth="1"/>
    <col min="7242" max="7242" width="2.85546875" style="315" customWidth="1"/>
    <col min="7243" max="7243" width="19.42578125" style="315" customWidth="1"/>
    <col min="7244" max="7244" width="2.85546875" style="315" customWidth="1"/>
    <col min="7245" max="7245" width="19.5703125" style="315" customWidth="1"/>
    <col min="7246" max="7414" width="8.7109375" style="315"/>
    <col min="7415" max="7415" width="55.42578125" style="315" customWidth="1"/>
    <col min="7416" max="7416" width="2.85546875" style="315" customWidth="1"/>
    <col min="7417" max="7417" width="19.42578125" style="315" customWidth="1"/>
    <col min="7418" max="7418" width="2.85546875" style="315" customWidth="1"/>
    <col min="7419" max="7419" width="20.85546875" style="315" customWidth="1"/>
    <col min="7420" max="7420" width="2.85546875" style="315" customWidth="1"/>
    <col min="7421" max="7421" width="21" style="315" customWidth="1"/>
    <col min="7422" max="7422" width="2.85546875" style="315" customWidth="1"/>
    <col min="7423" max="7423" width="18.85546875" style="315" customWidth="1"/>
    <col min="7424" max="7424" width="2.85546875" style="315" customWidth="1"/>
    <col min="7425" max="7425" width="16.85546875" style="315" customWidth="1"/>
    <col min="7426" max="7426" width="2.85546875" style="315" customWidth="1"/>
    <col min="7427" max="7427" width="16.42578125" style="315" customWidth="1"/>
    <col min="7428" max="7428" width="2.85546875" style="315" customWidth="1"/>
    <col min="7429" max="7429" width="19.85546875" style="315" customWidth="1"/>
    <col min="7430" max="7430" width="2.85546875" style="315" customWidth="1"/>
    <col min="7431" max="7431" width="19.42578125" style="315" customWidth="1"/>
    <col min="7432" max="7432" width="2.85546875" style="315" customWidth="1"/>
    <col min="7433" max="7433" width="17.140625" style="315" customWidth="1"/>
    <col min="7434" max="7434" width="2.85546875" style="315" customWidth="1"/>
    <col min="7435" max="7435" width="19.42578125" style="315" customWidth="1"/>
    <col min="7436" max="7436" width="2.85546875" style="315" customWidth="1"/>
    <col min="7437" max="7437" width="18.42578125" style="315" customWidth="1"/>
    <col min="7438" max="7438" width="2.85546875" style="315" customWidth="1"/>
    <col min="7439" max="7439" width="17.5703125" style="315" customWidth="1"/>
    <col min="7440" max="7440" width="2.85546875" style="315" customWidth="1"/>
    <col min="7441" max="7441" width="20.85546875" style="315" customWidth="1"/>
    <col min="7442" max="7442" width="2.85546875" style="315" customWidth="1"/>
    <col min="7443" max="7443" width="17.5703125" style="315" customWidth="1"/>
    <col min="7444" max="7444" width="2.85546875" style="315" customWidth="1"/>
    <col min="7445" max="7445" width="19.5703125" style="315" customWidth="1"/>
    <col min="7446" max="7446" width="2.85546875" style="315" customWidth="1"/>
    <col min="7447" max="7447" width="16" style="315" customWidth="1"/>
    <col min="7448" max="7448" width="2.85546875" style="315" customWidth="1"/>
    <col min="7449" max="7449" width="18.85546875" style="315" customWidth="1"/>
    <col min="7450" max="7450" width="2.85546875" style="315" customWidth="1"/>
    <col min="7451" max="7451" width="18.140625" style="315" customWidth="1"/>
    <col min="7452" max="7453" width="8.85546875" style="315" customWidth="1"/>
    <col min="7454" max="7454" width="2.85546875" style="315" customWidth="1"/>
    <col min="7455" max="7455" width="18.85546875" style="315" customWidth="1"/>
    <col min="7456" max="7456" width="2.85546875" style="315" customWidth="1"/>
    <col min="7457" max="7457" width="19" style="315" customWidth="1"/>
    <col min="7458" max="7458" width="2.85546875" style="315" customWidth="1"/>
    <col min="7459" max="7459" width="18.42578125" style="315" customWidth="1"/>
    <col min="7460" max="7460" width="2.85546875" style="315" customWidth="1"/>
    <col min="7461" max="7461" width="18.5703125" style="315" customWidth="1"/>
    <col min="7462" max="7462" width="2.85546875" style="315" customWidth="1"/>
    <col min="7463" max="7463" width="18.85546875" style="315" customWidth="1"/>
    <col min="7464" max="7464" width="2.85546875" style="315" customWidth="1"/>
    <col min="7465" max="7465" width="22.5703125" style="315" customWidth="1"/>
    <col min="7466" max="7466" width="2.85546875" style="315" customWidth="1"/>
    <col min="7467" max="7467" width="19.140625" style="315" customWidth="1"/>
    <col min="7468" max="7468" width="2.85546875" style="315" customWidth="1"/>
    <col min="7469" max="7469" width="22.5703125" style="315" customWidth="1"/>
    <col min="7470" max="7470" width="2.85546875" style="315" customWidth="1"/>
    <col min="7471" max="7471" width="24.140625" style="315" customWidth="1"/>
    <col min="7472" max="7472" width="2.85546875" style="315" customWidth="1"/>
    <col min="7473" max="7473" width="22.85546875" style="315" customWidth="1"/>
    <col min="7474" max="7474" width="2.85546875" style="315" customWidth="1"/>
    <col min="7475" max="7475" width="19.5703125" style="315" customWidth="1"/>
    <col min="7476" max="7476" width="2.85546875" style="315" customWidth="1"/>
    <col min="7477" max="7477" width="22.42578125" style="315" customWidth="1"/>
    <col min="7478" max="7478" width="2.85546875" style="315" customWidth="1"/>
    <col min="7479" max="7479" width="21.85546875" style="315" customWidth="1"/>
    <col min="7480" max="7480" width="2.85546875" style="315" customWidth="1"/>
    <col min="7481" max="7481" width="25.140625" style="315" customWidth="1"/>
    <col min="7482" max="7482" width="53.140625" style="315" customWidth="1"/>
    <col min="7483" max="7483" width="2.85546875" style="315" customWidth="1"/>
    <col min="7484" max="7484" width="25.140625" style="315" customWidth="1"/>
    <col min="7485" max="7485" width="2.85546875" style="315" customWidth="1"/>
    <col min="7486" max="7486" width="24" style="315" customWidth="1"/>
    <col min="7487" max="7487" width="2.85546875" style="315" customWidth="1"/>
    <col min="7488" max="7488" width="21.5703125" style="315" customWidth="1"/>
    <col min="7489" max="7489" width="2.85546875" style="315" customWidth="1"/>
    <col min="7490" max="7490" width="22.42578125" style="315" customWidth="1"/>
    <col min="7491" max="7491" width="53.85546875" style="315" customWidth="1"/>
    <col min="7492" max="7492" width="2.85546875" style="315" customWidth="1"/>
    <col min="7493" max="7493" width="23.85546875" style="315" customWidth="1"/>
    <col min="7494" max="7494" width="2.85546875" style="315" customWidth="1"/>
    <col min="7495" max="7495" width="22.5703125" style="315" customWidth="1"/>
    <col min="7496" max="7496" width="2.85546875" style="315" customWidth="1"/>
    <col min="7497" max="7497" width="18.85546875" style="315" customWidth="1"/>
    <col min="7498" max="7498" width="2.85546875" style="315" customWidth="1"/>
    <col min="7499" max="7499" width="19.42578125" style="315" customWidth="1"/>
    <col min="7500" max="7500" width="2.85546875" style="315" customWidth="1"/>
    <col min="7501" max="7501" width="19.5703125" style="315" customWidth="1"/>
    <col min="7502" max="7670" width="8.7109375" style="315"/>
    <col min="7671" max="7671" width="55.42578125" style="315" customWidth="1"/>
    <col min="7672" max="7672" width="2.85546875" style="315" customWidth="1"/>
    <col min="7673" max="7673" width="19.42578125" style="315" customWidth="1"/>
    <col min="7674" max="7674" width="2.85546875" style="315" customWidth="1"/>
    <col min="7675" max="7675" width="20.85546875" style="315" customWidth="1"/>
    <col min="7676" max="7676" width="2.85546875" style="315" customWidth="1"/>
    <col min="7677" max="7677" width="21" style="315" customWidth="1"/>
    <col min="7678" max="7678" width="2.85546875" style="315" customWidth="1"/>
    <col min="7679" max="7679" width="18.85546875" style="315" customWidth="1"/>
    <col min="7680" max="7680" width="2.85546875" style="315" customWidth="1"/>
    <col min="7681" max="7681" width="16.85546875" style="315" customWidth="1"/>
    <col min="7682" max="7682" width="2.85546875" style="315" customWidth="1"/>
    <col min="7683" max="7683" width="16.42578125" style="315" customWidth="1"/>
    <col min="7684" max="7684" width="2.85546875" style="315" customWidth="1"/>
    <col min="7685" max="7685" width="19.85546875" style="315" customWidth="1"/>
    <col min="7686" max="7686" width="2.85546875" style="315" customWidth="1"/>
    <col min="7687" max="7687" width="19.42578125" style="315" customWidth="1"/>
    <col min="7688" max="7688" width="2.85546875" style="315" customWidth="1"/>
    <col min="7689" max="7689" width="17.140625" style="315" customWidth="1"/>
    <col min="7690" max="7690" width="2.85546875" style="315" customWidth="1"/>
    <col min="7691" max="7691" width="19.42578125" style="315" customWidth="1"/>
    <col min="7692" max="7692" width="2.85546875" style="315" customWidth="1"/>
    <col min="7693" max="7693" width="18.42578125" style="315" customWidth="1"/>
    <col min="7694" max="7694" width="2.85546875" style="315" customWidth="1"/>
    <col min="7695" max="7695" width="17.5703125" style="315" customWidth="1"/>
    <col min="7696" max="7696" width="2.85546875" style="315" customWidth="1"/>
    <col min="7697" max="7697" width="20.85546875" style="315" customWidth="1"/>
    <col min="7698" max="7698" width="2.85546875" style="315" customWidth="1"/>
    <col min="7699" max="7699" width="17.5703125" style="315" customWidth="1"/>
    <col min="7700" max="7700" width="2.85546875" style="315" customWidth="1"/>
    <col min="7701" max="7701" width="19.5703125" style="315" customWidth="1"/>
    <col min="7702" max="7702" width="2.85546875" style="315" customWidth="1"/>
    <col min="7703" max="7703" width="16" style="315" customWidth="1"/>
    <col min="7704" max="7704" width="2.85546875" style="315" customWidth="1"/>
    <col min="7705" max="7705" width="18.85546875" style="315" customWidth="1"/>
    <col min="7706" max="7706" width="2.85546875" style="315" customWidth="1"/>
    <col min="7707" max="7707" width="18.140625" style="315" customWidth="1"/>
    <col min="7708" max="7709" width="8.85546875" style="315" customWidth="1"/>
    <col min="7710" max="7710" width="2.85546875" style="315" customWidth="1"/>
    <col min="7711" max="7711" width="18.85546875" style="315" customWidth="1"/>
    <col min="7712" max="7712" width="2.85546875" style="315" customWidth="1"/>
    <col min="7713" max="7713" width="19" style="315" customWidth="1"/>
    <col min="7714" max="7714" width="2.85546875" style="315" customWidth="1"/>
    <col min="7715" max="7715" width="18.42578125" style="315" customWidth="1"/>
    <col min="7716" max="7716" width="2.85546875" style="315" customWidth="1"/>
    <col min="7717" max="7717" width="18.5703125" style="315" customWidth="1"/>
    <col min="7718" max="7718" width="2.85546875" style="315" customWidth="1"/>
    <col min="7719" max="7719" width="18.85546875" style="315" customWidth="1"/>
    <col min="7720" max="7720" width="2.85546875" style="315" customWidth="1"/>
    <col min="7721" max="7721" width="22.5703125" style="315" customWidth="1"/>
    <col min="7722" max="7722" width="2.85546875" style="315" customWidth="1"/>
    <col min="7723" max="7723" width="19.140625" style="315" customWidth="1"/>
    <col min="7724" max="7724" width="2.85546875" style="315" customWidth="1"/>
    <col min="7725" max="7725" width="22.5703125" style="315" customWidth="1"/>
    <col min="7726" max="7726" width="2.85546875" style="315" customWidth="1"/>
    <col min="7727" max="7727" width="24.140625" style="315" customWidth="1"/>
    <col min="7728" max="7728" width="2.85546875" style="315" customWidth="1"/>
    <col min="7729" max="7729" width="22.85546875" style="315" customWidth="1"/>
    <col min="7730" max="7730" width="2.85546875" style="315" customWidth="1"/>
    <col min="7731" max="7731" width="19.5703125" style="315" customWidth="1"/>
    <col min="7732" max="7732" width="2.85546875" style="315" customWidth="1"/>
    <col min="7733" max="7733" width="22.42578125" style="315" customWidth="1"/>
    <col min="7734" max="7734" width="2.85546875" style="315" customWidth="1"/>
    <col min="7735" max="7735" width="21.85546875" style="315" customWidth="1"/>
    <col min="7736" max="7736" width="2.85546875" style="315" customWidth="1"/>
    <col min="7737" max="7737" width="25.140625" style="315" customWidth="1"/>
    <col min="7738" max="7738" width="53.140625" style="315" customWidth="1"/>
    <col min="7739" max="7739" width="2.85546875" style="315" customWidth="1"/>
    <col min="7740" max="7740" width="25.140625" style="315" customWidth="1"/>
    <col min="7741" max="7741" width="2.85546875" style="315" customWidth="1"/>
    <col min="7742" max="7742" width="24" style="315" customWidth="1"/>
    <col min="7743" max="7743" width="2.85546875" style="315" customWidth="1"/>
    <col min="7744" max="7744" width="21.5703125" style="315" customWidth="1"/>
    <col min="7745" max="7745" width="2.85546875" style="315" customWidth="1"/>
    <col min="7746" max="7746" width="22.42578125" style="315" customWidth="1"/>
    <col min="7747" max="7747" width="53.85546875" style="315" customWidth="1"/>
    <col min="7748" max="7748" width="2.85546875" style="315" customWidth="1"/>
    <col min="7749" max="7749" width="23.85546875" style="315" customWidth="1"/>
    <col min="7750" max="7750" width="2.85546875" style="315" customWidth="1"/>
    <col min="7751" max="7751" width="22.5703125" style="315" customWidth="1"/>
    <col min="7752" max="7752" width="2.85546875" style="315" customWidth="1"/>
    <col min="7753" max="7753" width="18.85546875" style="315" customWidth="1"/>
    <col min="7754" max="7754" width="2.85546875" style="315" customWidth="1"/>
    <col min="7755" max="7755" width="19.42578125" style="315" customWidth="1"/>
    <col min="7756" max="7756" width="2.85546875" style="315" customWidth="1"/>
    <col min="7757" max="7757" width="19.5703125" style="315" customWidth="1"/>
    <col min="7758" max="7926" width="8.7109375" style="315"/>
    <col min="7927" max="7927" width="55.42578125" style="315" customWidth="1"/>
    <col min="7928" max="7928" width="2.85546875" style="315" customWidth="1"/>
    <col min="7929" max="7929" width="19.42578125" style="315" customWidth="1"/>
    <col min="7930" max="7930" width="2.85546875" style="315" customWidth="1"/>
    <col min="7931" max="7931" width="20.85546875" style="315" customWidth="1"/>
    <col min="7932" max="7932" width="2.85546875" style="315" customWidth="1"/>
    <col min="7933" max="7933" width="21" style="315" customWidth="1"/>
    <col min="7934" max="7934" width="2.85546875" style="315" customWidth="1"/>
    <col min="7935" max="7935" width="18.85546875" style="315" customWidth="1"/>
    <col min="7936" max="7936" width="2.85546875" style="315" customWidth="1"/>
    <col min="7937" max="7937" width="16.85546875" style="315" customWidth="1"/>
    <col min="7938" max="7938" width="2.85546875" style="315" customWidth="1"/>
    <col min="7939" max="7939" width="16.42578125" style="315" customWidth="1"/>
    <col min="7940" max="7940" width="2.85546875" style="315" customWidth="1"/>
    <col min="7941" max="7941" width="19.85546875" style="315" customWidth="1"/>
    <col min="7942" max="7942" width="2.85546875" style="315" customWidth="1"/>
    <col min="7943" max="7943" width="19.42578125" style="315" customWidth="1"/>
    <col min="7944" max="7944" width="2.85546875" style="315" customWidth="1"/>
    <col min="7945" max="7945" width="17.140625" style="315" customWidth="1"/>
    <col min="7946" max="7946" width="2.85546875" style="315" customWidth="1"/>
    <col min="7947" max="7947" width="19.42578125" style="315" customWidth="1"/>
    <col min="7948" max="7948" width="2.85546875" style="315" customWidth="1"/>
    <col min="7949" max="7949" width="18.42578125" style="315" customWidth="1"/>
    <col min="7950" max="7950" width="2.85546875" style="315" customWidth="1"/>
    <col min="7951" max="7951" width="17.5703125" style="315" customWidth="1"/>
    <col min="7952" max="7952" width="2.85546875" style="315" customWidth="1"/>
    <col min="7953" max="7953" width="20.85546875" style="315" customWidth="1"/>
    <col min="7954" max="7954" width="2.85546875" style="315" customWidth="1"/>
    <col min="7955" max="7955" width="17.5703125" style="315" customWidth="1"/>
    <col min="7956" max="7956" width="2.85546875" style="315" customWidth="1"/>
    <col min="7957" max="7957" width="19.5703125" style="315" customWidth="1"/>
    <col min="7958" max="7958" width="2.85546875" style="315" customWidth="1"/>
    <col min="7959" max="7959" width="16" style="315" customWidth="1"/>
    <col min="7960" max="7960" width="2.85546875" style="315" customWidth="1"/>
    <col min="7961" max="7961" width="18.85546875" style="315" customWidth="1"/>
    <col min="7962" max="7962" width="2.85546875" style="315" customWidth="1"/>
    <col min="7963" max="7963" width="18.140625" style="315" customWidth="1"/>
    <col min="7964" max="7965" width="8.85546875" style="315" customWidth="1"/>
    <col min="7966" max="7966" width="2.85546875" style="315" customWidth="1"/>
    <col min="7967" max="7967" width="18.85546875" style="315" customWidth="1"/>
    <col min="7968" max="7968" width="2.85546875" style="315" customWidth="1"/>
    <col min="7969" max="7969" width="19" style="315" customWidth="1"/>
    <col min="7970" max="7970" width="2.85546875" style="315" customWidth="1"/>
    <col min="7971" max="7971" width="18.42578125" style="315" customWidth="1"/>
    <col min="7972" max="7972" width="2.85546875" style="315" customWidth="1"/>
    <col min="7973" max="7973" width="18.5703125" style="315" customWidth="1"/>
    <col min="7974" max="7974" width="2.85546875" style="315" customWidth="1"/>
    <col min="7975" max="7975" width="18.85546875" style="315" customWidth="1"/>
    <col min="7976" max="7976" width="2.85546875" style="315" customWidth="1"/>
    <col min="7977" max="7977" width="22.5703125" style="315" customWidth="1"/>
    <col min="7978" max="7978" width="2.85546875" style="315" customWidth="1"/>
    <col min="7979" max="7979" width="19.140625" style="315" customWidth="1"/>
    <col min="7980" max="7980" width="2.85546875" style="315" customWidth="1"/>
    <col min="7981" max="7981" width="22.5703125" style="315" customWidth="1"/>
    <col min="7982" max="7982" width="2.85546875" style="315" customWidth="1"/>
    <col min="7983" max="7983" width="24.140625" style="315" customWidth="1"/>
    <col min="7984" max="7984" width="2.85546875" style="315" customWidth="1"/>
    <col min="7985" max="7985" width="22.85546875" style="315" customWidth="1"/>
    <col min="7986" max="7986" width="2.85546875" style="315" customWidth="1"/>
    <col min="7987" max="7987" width="19.5703125" style="315" customWidth="1"/>
    <col min="7988" max="7988" width="2.85546875" style="315" customWidth="1"/>
    <col min="7989" max="7989" width="22.42578125" style="315" customWidth="1"/>
    <col min="7990" max="7990" width="2.85546875" style="315" customWidth="1"/>
    <col min="7991" max="7991" width="21.85546875" style="315" customWidth="1"/>
    <col min="7992" max="7992" width="2.85546875" style="315" customWidth="1"/>
    <col min="7993" max="7993" width="25.140625" style="315" customWidth="1"/>
    <col min="7994" max="7994" width="53.140625" style="315" customWidth="1"/>
    <col min="7995" max="7995" width="2.85546875" style="315" customWidth="1"/>
    <col min="7996" max="7996" width="25.140625" style="315" customWidth="1"/>
    <col min="7997" max="7997" width="2.85546875" style="315" customWidth="1"/>
    <col min="7998" max="7998" width="24" style="315" customWidth="1"/>
    <col min="7999" max="7999" width="2.85546875" style="315" customWidth="1"/>
    <col min="8000" max="8000" width="21.5703125" style="315" customWidth="1"/>
    <col min="8001" max="8001" width="2.85546875" style="315" customWidth="1"/>
    <col min="8002" max="8002" width="22.42578125" style="315" customWidth="1"/>
    <col min="8003" max="8003" width="53.85546875" style="315" customWidth="1"/>
    <col min="8004" max="8004" width="2.85546875" style="315" customWidth="1"/>
    <col min="8005" max="8005" width="23.85546875" style="315" customWidth="1"/>
    <col min="8006" max="8006" width="2.85546875" style="315" customWidth="1"/>
    <col min="8007" max="8007" width="22.5703125" style="315" customWidth="1"/>
    <col min="8008" max="8008" width="2.85546875" style="315" customWidth="1"/>
    <col min="8009" max="8009" width="18.85546875" style="315" customWidth="1"/>
    <col min="8010" max="8010" width="2.85546875" style="315" customWidth="1"/>
    <col min="8011" max="8011" width="19.42578125" style="315" customWidth="1"/>
    <col min="8012" max="8012" width="2.85546875" style="315" customWidth="1"/>
    <col min="8013" max="8013" width="19.5703125" style="315" customWidth="1"/>
    <col min="8014" max="8182" width="8.7109375" style="315"/>
    <col min="8183" max="8183" width="55.42578125" style="315" customWidth="1"/>
    <col min="8184" max="8184" width="2.85546875" style="315" customWidth="1"/>
    <col min="8185" max="8185" width="19.42578125" style="315" customWidth="1"/>
    <col min="8186" max="8186" width="2.85546875" style="315" customWidth="1"/>
    <col min="8187" max="8187" width="20.85546875" style="315" customWidth="1"/>
    <col min="8188" max="8188" width="2.85546875" style="315" customWidth="1"/>
    <col min="8189" max="8189" width="21" style="315" customWidth="1"/>
    <col min="8190" max="8190" width="2.85546875" style="315" customWidth="1"/>
    <col min="8191" max="8191" width="18.85546875" style="315" customWidth="1"/>
    <col min="8192" max="8192" width="2.85546875" style="315" customWidth="1"/>
    <col min="8193" max="8193" width="16.85546875" style="315" customWidth="1"/>
    <col min="8194" max="8194" width="2.85546875" style="315" customWidth="1"/>
    <col min="8195" max="8195" width="16.42578125" style="315" customWidth="1"/>
    <col min="8196" max="8196" width="2.85546875" style="315" customWidth="1"/>
    <col min="8197" max="8197" width="19.85546875" style="315" customWidth="1"/>
    <col min="8198" max="8198" width="2.85546875" style="315" customWidth="1"/>
    <col min="8199" max="8199" width="19.42578125" style="315" customWidth="1"/>
    <col min="8200" max="8200" width="2.85546875" style="315" customWidth="1"/>
    <col min="8201" max="8201" width="17.140625" style="315" customWidth="1"/>
    <col min="8202" max="8202" width="2.85546875" style="315" customWidth="1"/>
    <col min="8203" max="8203" width="19.42578125" style="315" customWidth="1"/>
    <col min="8204" max="8204" width="2.85546875" style="315" customWidth="1"/>
    <col min="8205" max="8205" width="18.42578125" style="315" customWidth="1"/>
    <col min="8206" max="8206" width="2.85546875" style="315" customWidth="1"/>
    <col min="8207" max="8207" width="17.5703125" style="315" customWidth="1"/>
    <col min="8208" max="8208" width="2.85546875" style="315" customWidth="1"/>
    <col min="8209" max="8209" width="20.85546875" style="315" customWidth="1"/>
    <col min="8210" max="8210" width="2.85546875" style="315" customWidth="1"/>
    <col min="8211" max="8211" width="17.5703125" style="315" customWidth="1"/>
    <col min="8212" max="8212" width="2.85546875" style="315" customWidth="1"/>
    <col min="8213" max="8213" width="19.5703125" style="315" customWidth="1"/>
    <col min="8214" max="8214" width="2.85546875" style="315" customWidth="1"/>
    <col min="8215" max="8215" width="16" style="315" customWidth="1"/>
    <col min="8216" max="8216" width="2.85546875" style="315" customWidth="1"/>
    <col min="8217" max="8217" width="18.85546875" style="315" customWidth="1"/>
    <col min="8218" max="8218" width="2.85546875" style="315" customWidth="1"/>
    <col min="8219" max="8219" width="18.140625" style="315" customWidth="1"/>
    <col min="8220" max="8221" width="8.85546875" style="315" customWidth="1"/>
    <col min="8222" max="8222" width="2.85546875" style="315" customWidth="1"/>
    <col min="8223" max="8223" width="18.85546875" style="315" customWidth="1"/>
    <col min="8224" max="8224" width="2.85546875" style="315" customWidth="1"/>
    <col min="8225" max="8225" width="19" style="315" customWidth="1"/>
    <col min="8226" max="8226" width="2.85546875" style="315" customWidth="1"/>
    <col min="8227" max="8227" width="18.42578125" style="315" customWidth="1"/>
    <col min="8228" max="8228" width="2.85546875" style="315" customWidth="1"/>
    <col min="8229" max="8229" width="18.5703125" style="315" customWidth="1"/>
    <col min="8230" max="8230" width="2.85546875" style="315" customWidth="1"/>
    <col min="8231" max="8231" width="18.85546875" style="315" customWidth="1"/>
    <col min="8232" max="8232" width="2.85546875" style="315" customWidth="1"/>
    <col min="8233" max="8233" width="22.5703125" style="315" customWidth="1"/>
    <col min="8234" max="8234" width="2.85546875" style="315" customWidth="1"/>
    <col min="8235" max="8235" width="19.140625" style="315" customWidth="1"/>
    <col min="8236" max="8236" width="2.85546875" style="315" customWidth="1"/>
    <col min="8237" max="8237" width="22.5703125" style="315" customWidth="1"/>
    <col min="8238" max="8238" width="2.85546875" style="315" customWidth="1"/>
    <col min="8239" max="8239" width="24.140625" style="315" customWidth="1"/>
    <col min="8240" max="8240" width="2.85546875" style="315" customWidth="1"/>
    <col min="8241" max="8241" width="22.85546875" style="315" customWidth="1"/>
    <col min="8242" max="8242" width="2.85546875" style="315" customWidth="1"/>
    <col min="8243" max="8243" width="19.5703125" style="315" customWidth="1"/>
    <col min="8244" max="8244" width="2.85546875" style="315" customWidth="1"/>
    <col min="8245" max="8245" width="22.42578125" style="315" customWidth="1"/>
    <col min="8246" max="8246" width="2.85546875" style="315" customWidth="1"/>
    <col min="8247" max="8247" width="21.85546875" style="315" customWidth="1"/>
    <col min="8248" max="8248" width="2.85546875" style="315" customWidth="1"/>
    <col min="8249" max="8249" width="25.140625" style="315" customWidth="1"/>
    <col min="8250" max="8250" width="53.140625" style="315" customWidth="1"/>
    <col min="8251" max="8251" width="2.85546875" style="315" customWidth="1"/>
    <col min="8252" max="8252" width="25.140625" style="315" customWidth="1"/>
    <col min="8253" max="8253" width="2.85546875" style="315" customWidth="1"/>
    <col min="8254" max="8254" width="24" style="315" customWidth="1"/>
    <col min="8255" max="8255" width="2.85546875" style="315" customWidth="1"/>
    <col min="8256" max="8256" width="21.5703125" style="315" customWidth="1"/>
    <col min="8257" max="8257" width="2.85546875" style="315" customWidth="1"/>
    <col min="8258" max="8258" width="22.42578125" style="315" customWidth="1"/>
    <col min="8259" max="8259" width="53.85546875" style="315" customWidth="1"/>
    <col min="8260" max="8260" width="2.85546875" style="315" customWidth="1"/>
    <col min="8261" max="8261" width="23.85546875" style="315" customWidth="1"/>
    <col min="8262" max="8262" width="2.85546875" style="315" customWidth="1"/>
    <col min="8263" max="8263" width="22.5703125" style="315" customWidth="1"/>
    <col min="8264" max="8264" width="2.85546875" style="315" customWidth="1"/>
    <col min="8265" max="8265" width="18.85546875" style="315" customWidth="1"/>
    <col min="8266" max="8266" width="2.85546875" style="315" customWidth="1"/>
    <col min="8267" max="8267" width="19.42578125" style="315" customWidth="1"/>
    <col min="8268" max="8268" width="2.85546875" style="315" customWidth="1"/>
    <col min="8269" max="8269" width="19.5703125" style="315" customWidth="1"/>
    <col min="8270" max="8438" width="8.7109375" style="315"/>
    <col min="8439" max="8439" width="55.42578125" style="315" customWidth="1"/>
    <col min="8440" max="8440" width="2.85546875" style="315" customWidth="1"/>
    <col min="8441" max="8441" width="19.42578125" style="315" customWidth="1"/>
    <col min="8442" max="8442" width="2.85546875" style="315" customWidth="1"/>
    <col min="8443" max="8443" width="20.85546875" style="315" customWidth="1"/>
    <col min="8444" max="8444" width="2.85546875" style="315" customWidth="1"/>
    <col min="8445" max="8445" width="21" style="315" customWidth="1"/>
    <col min="8446" max="8446" width="2.85546875" style="315" customWidth="1"/>
    <col min="8447" max="8447" width="18.85546875" style="315" customWidth="1"/>
    <col min="8448" max="8448" width="2.85546875" style="315" customWidth="1"/>
    <col min="8449" max="8449" width="16.85546875" style="315" customWidth="1"/>
    <col min="8450" max="8450" width="2.85546875" style="315" customWidth="1"/>
    <col min="8451" max="8451" width="16.42578125" style="315" customWidth="1"/>
    <col min="8452" max="8452" width="2.85546875" style="315" customWidth="1"/>
    <col min="8453" max="8453" width="19.85546875" style="315" customWidth="1"/>
    <col min="8454" max="8454" width="2.85546875" style="315" customWidth="1"/>
    <col min="8455" max="8455" width="19.42578125" style="315" customWidth="1"/>
    <col min="8456" max="8456" width="2.85546875" style="315" customWidth="1"/>
    <col min="8457" max="8457" width="17.140625" style="315" customWidth="1"/>
    <col min="8458" max="8458" width="2.85546875" style="315" customWidth="1"/>
    <col min="8459" max="8459" width="19.42578125" style="315" customWidth="1"/>
    <col min="8460" max="8460" width="2.85546875" style="315" customWidth="1"/>
    <col min="8461" max="8461" width="18.42578125" style="315" customWidth="1"/>
    <col min="8462" max="8462" width="2.85546875" style="315" customWidth="1"/>
    <col min="8463" max="8463" width="17.5703125" style="315" customWidth="1"/>
    <col min="8464" max="8464" width="2.85546875" style="315" customWidth="1"/>
    <col min="8465" max="8465" width="20.85546875" style="315" customWidth="1"/>
    <col min="8466" max="8466" width="2.85546875" style="315" customWidth="1"/>
    <col min="8467" max="8467" width="17.5703125" style="315" customWidth="1"/>
    <col min="8468" max="8468" width="2.85546875" style="315" customWidth="1"/>
    <col min="8469" max="8469" width="19.5703125" style="315" customWidth="1"/>
    <col min="8470" max="8470" width="2.85546875" style="315" customWidth="1"/>
    <col min="8471" max="8471" width="16" style="315" customWidth="1"/>
    <col min="8472" max="8472" width="2.85546875" style="315" customWidth="1"/>
    <col min="8473" max="8473" width="18.85546875" style="315" customWidth="1"/>
    <col min="8474" max="8474" width="2.85546875" style="315" customWidth="1"/>
    <col min="8475" max="8475" width="18.140625" style="315" customWidth="1"/>
    <col min="8476" max="8477" width="8.85546875" style="315" customWidth="1"/>
    <col min="8478" max="8478" width="2.85546875" style="315" customWidth="1"/>
    <col min="8479" max="8479" width="18.85546875" style="315" customWidth="1"/>
    <col min="8480" max="8480" width="2.85546875" style="315" customWidth="1"/>
    <col min="8481" max="8481" width="19" style="315" customWidth="1"/>
    <col min="8482" max="8482" width="2.85546875" style="315" customWidth="1"/>
    <col min="8483" max="8483" width="18.42578125" style="315" customWidth="1"/>
    <col min="8484" max="8484" width="2.85546875" style="315" customWidth="1"/>
    <col min="8485" max="8485" width="18.5703125" style="315" customWidth="1"/>
    <col min="8486" max="8486" width="2.85546875" style="315" customWidth="1"/>
    <col min="8487" max="8487" width="18.85546875" style="315" customWidth="1"/>
    <col min="8488" max="8488" width="2.85546875" style="315" customWidth="1"/>
    <col min="8489" max="8489" width="22.5703125" style="315" customWidth="1"/>
    <col min="8490" max="8490" width="2.85546875" style="315" customWidth="1"/>
    <col min="8491" max="8491" width="19.140625" style="315" customWidth="1"/>
    <col min="8492" max="8492" width="2.85546875" style="315" customWidth="1"/>
    <col min="8493" max="8493" width="22.5703125" style="315" customWidth="1"/>
    <col min="8494" max="8494" width="2.85546875" style="315" customWidth="1"/>
    <col min="8495" max="8495" width="24.140625" style="315" customWidth="1"/>
    <col min="8496" max="8496" width="2.85546875" style="315" customWidth="1"/>
    <col min="8497" max="8497" width="22.85546875" style="315" customWidth="1"/>
    <col min="8498" max="8498" width="2.85546875" style="315" customWidth="1"/>
    <col min="8499" max="8499" width="19.5703125" style="315" customWidth="1"/>
    <col min="8500" max="8500" width="2.85546875" style="315" customWidth="1"/>
    <col min="8501" max="8501" width="22.42578125" style="315" customWidth="1"/>
    <col min="8502" max="8502" width="2.85546875" style="315" customWidth="1"/>
    <col min="8503" max="8503" width="21.85546875" style="315" customWidth="1"/>
    <col min="8504" max="8504" width="2.85546875" style="315" customWidth="1"/>
    <col min="8505" max="8505" width="25.140625" style="315" customWidth="1"/>
    <col min="8506" max="8506" width="53.140625" style="315" customWidth="1"/>
    <col min="8507" max="8507" width="2.85546875" style="315" customWidth="1"/>
    <col min="8508" max="8508" width="25.140625" style="315" customWidth="1"/>
    <col min="8509" max="8509" width="2.85546875" style="315" customWidth="1"/>
    <col min="8510" max="8510" width="24" style="315" customWidth="1"/>
    <col min="8511" max="8511" width="2.85546875" style="315" customWidth="1"/>
    <col min="8512" max="8512" width="21.5703125" style="315" customWidth="1"/>
    <col min="8513" max="8513" width="2.85546875" style="315" customWidth="1"/>
    <col min="8514" max="8514" width="22.42578125" style="315" customWidth="1"/>
    <col min="8515" max="8515" width="53.85546875" style="315" customWidth="1"/>
    <col min="8516" max="8516" width="2.85546875" style="315" customWidth="1"/>
    <col min="8517" max="8517" width="23.85546875" style="315" customWidth="1"/>
    <col min="8518" max="8518" width="2.85546875" style="315" customWidth="1"/>
    <col min="8519" max="8519" width="22.5703125" style="315" customWidth="1"/>
    <col min="8520" max="8520" width="2.85546875" style="315" customWidth="1"/>
    <col min="8521" max="8521" width="18.85546875" style="315" customWidth="1"/>
    <col min="8522" max="8522" width="2.85546875" style="315" customWidth="1"/>
    <col min="8523" max="8523" width="19.42578125" style="315" customWidth="1"/>
    <col min="8524" max="8524" width="2.85546875" style="315" customWidth="1"/>
    <col min="8525" max="8525" width="19.5703125" style="315" customWidth="1"/>
    <col min="8526" max="8694" width="8.7109375" style="315"/>
    <col min="8695" max="8695" width="55.42578125" style="315" customWidth="1"/>
    <col min="8696" max="8696" width="2.85546875" style="315" customWidth="1"/>
    <col min="8697" max="8697" width="19.42578125" style="315" customWidth="1"/>
    <col min="8698" max="8698" width="2.85546875" style="315" customWidth="1"/>
    <col min="8699" max="8699" width="20.85546875" style="315" customWidth="1"/>
    <col min="8700" max="8700" width="2.85546875" style="315" customWidth="1"/>
    <col min="8701" max="8701" width="21" style="315" customWidth="1"/>
    <col min="8702" max="8702" width="2.85546875" style="315" customWidth="1"/>
    <col min="8703" max="8703" width="18.85546875" style="315" customWidth="1"/>
    <col min="8704" max="8704" width="2.85546875" style="315" customWidth="1"/>
    <col min="8705" max="8705" width="16.85546875" style="315" customWidth="1"/>
    <col min="8706" max="8706" width="2.85546875" style="315" customWidth="1"/>
    <col min="8707" max="8707" width="16.42578125" style="315" customWidth="1"/>
    <col min="8708" max="8708" width="2.85546875" style="315" customWidth="1"/>
    <col min="8709" max="8709" width="19.85546875" style="315" customWidth="1"/>
    <col min="8710" max="8710" width="2.85546875" style="315" customWidth="1"/>
    <col min="8711" max="8711" width="19.42578125" style="315" customWidth="1"/>
    <col min="8712" max="8712" width="2.85546875" style="315" customWidth="1"/>
    <col min="8713" max="8713" width="17.140625" style="315" customWidth="1"/>
    <col min="8714" max="8714" width="2.85546875" style="315" customWidth="1"/>
    <col min="8715" max="8715" width="19.42578125" style="315" customWidth="1"/>
    <col min="8716" max="8716" width="2.85546875" style="315" customWidth="1"/>
    <col min="8717" max="8717" width="18.42578125" style="315" customWidth="1"/>
    <col min="8718" max="8718" width="2.85546875" style="315" customWidth="1"/>
    <col min="8719" max="8719" width="17.5703125" style="315" customWidth="1"/>
    <col min="8720" max="8720" width="2.85546875" style="315" customWidth="1"/>
    <col min="8721" max="8721" width="20.85546875" style="315" customWidth="1"/>
    <col min="8722" max="8722" width="2.85546875" style="315" customWidth="1"/>
    <col min="8723" max="8723" width="17.5703125" style="315" customWidth="1"/>
    <col min="8724" max="8724" width="2.85546875" style="315" customWidth="1"/>
    <col min="8725" max="8725" width="19.5703125" style="315" customWidth="1"/>
    <col min="8726" max="8726" width="2.85546875" style="315" customWidth="1"/>
    <col min="8727" max="8727" width="16" style="315" customWidth="1"/>
    <col min="8728" max="8728" width="2.85546875" style="315" customWidth="1"/>
    <col min="8729" max="8729" width="18.85546875" style="315" customWidth="1"/>
    <col min="8730" max="8730" width="2.85546875" style="315" customWidth="1"/>
    <col min="8731" max="8731" width="18.140625" style="315" customWidth="1"/>
    <col min="8732" max="8733" width="8.85546875" style="315" customWidth="1"/>
    <col min="8734" max="8734" width="2.85546875" style="315" customWidth="1"/>
    <col min="8735" max="8735" width="18.85546875" style="315" customWidth="1"/>
    <col min="8736" max="8736" width="2.85546875" style="315" customWidth="1"/>
    <col min="8737" max="8737" width="19" style="315" customWidth="1"/>
    <col min="8738" max="8738" width="2.85546875" style="315" customWidth="1"/>
    <col min="8739" max="8739" width="18.42578125" style="315" customWidth="1"/>
    <col min="8740" max="8740" width="2.85546875" style="315" customWidth="1"/>
    <col min="8741" max="8741" width="18.5703125" style="315" customWidth="1"/>
    <col min="8742" max="8742" width="2.85546875" style="315" customWidth="1"/>
    <col min="8743" max="8743" width="18.85546875" style="315" customWidth="1"/>
    <col min="8744" max="8744" width="2.85546875" style="315" customWidth="1"/>
    <col min="8745" max="8745" width="22.5703125" style="315" customWidth="1"/>
    <col min="8746" max="8746" width="2.85546875" style="315" customWidth="1"/>
    <col min="8747" max="8747" width="19.140625" style="315" customWidth="1"/>
    <col min="8748" max="8748" width="2.85546875" style="315" customWidth="1"/>
    <col min="8749" max="8749" width="22.5703125" style="315" customWidth="1"/>
    <col min="8750" max="8750" width="2.85546875" style="315" customWidth="1"/>
    <col min="8751" max="8751" width="24.140625" style="315" customWidth="1"/>
    <col min="8752" max="8752" width="2.85546875" style="315" customWidth="1"/>
    <col min="8753" max="8753" width="22.85546875" style="315" customWidth="1"/>
    <col min="8754" max="8754" width="2.85546875" style="315" customWidth="1"/>
    <col min="8755" max="8755" width="19.5703125" style="315" customWidth="1"/>
    <col min="8756" max="8756" width="2.85546875" style="315" customWidth="1"/>
    <col min="8757" max="8757" width="22.42578125" style="315" customWidth="1"/>
    <col min="8758" max="8758" width="2.85546875" style="315" customWidth="1"/>
    <col min="8759" max="8759" width="21.85546875" style="315" customWidth="1"/>
    <col min="8760" max="8760" width="2.85546875" style="315" customWidth="1"/>
    <col min="8761" max="8761" width="25.140625" style="315" customWidth="1"/>
    <col min="8762" max="8762" width="53.140625" style="315" customWidth="1"/>
    <col min="8763" max="8763" width="2.85546875" style="315" customWidth="1"/>
    <col min="8764" max="8764" width="25.140625" style="315" customWidth="1"/>
    <col min="8765" max="8765" width="2.85546875" style="315" customWidth="1"/>
    <col min="8766" max="8766" width="24" style="315" customWidth="1"/>
    <col min="8767" max="8767" width="2.85546875" style="315" customWidth="1"/>
    <col min="8768" max="8768" width="21.5703125" style="315" customWidth="1"/>
    <col min="8769" max="8769" width="2.85546875" style="315" customWidth="1"/>
    <col min="8770" max="8770" width="22.42578125" style="315" customWidth="1"/>
    <col min="8771" max="8771" width="53.85546875" style="315" customWidth="1"/>
    <col min="8772" max="8772" width="2.85546875" style="315" customWidth="1"/>
    <col min="8773" max="8773" width="23.85546875" style="315" customWidth="1"/>
    <col min="8774" max="8774" width="2.85546875" style="315" customWidth="1"/>
    <col min="8775" max="8775" width="22.5703125" style="315" customWidth="1"/>
    <col min="8776" max="8776" width="2.85546875" style="315" customWidth="1"/>
    <col min="8777" max="8777" width="18.85546875" style="315" customWidth="1"/>
    <col min="8778" max="8778" width="2.85546875" style="315" customWidth="1"/>
    <col min="8779" max="8779" width="19.42578125" style="315" customWidth="1"/>
    <col min="8780" max="8780" width="2.85546875" style="315" customWidth="1"/>
    <col min="8781" max="8781" width="19.5703125" style="315" customWidth="1"/>
    <col min="8782" max="8950" width="8.7109375" style="315"/>
    <col min="8951" max="8951" width="55.42578125" style="315" customWidth="1"/>
    <col min="8952" max="8952" width="2.85546875" style="315" customWidth="1"/>
    <col min="8953" max="8953" width="19.42578125" style="315" customWidth="1"/>
    <col min="8954" max="8954" width="2.85546875" style="315" customWidth="1"/>
    <col min="8955" max="8955" width="20.85546875" style="315" customWidth="1"/>
    <col min="8956" max="8956" width="2.85546875" style="315" customWidth="1"/>
    <col min="8957" max="8957" width="21" style="315" customWidth="1"/>
    <col min="8958" max="8958" width="2.85546875" style="315" customWidth="1"/>
    <col min="8959" max="8959" width="18.85546875" style="315" customWidth="1"/>
    <col min="8960" max="8960" width="2.85546875" style="315" customWidth="1"/>
    <col min="8961" max="8961" width="16.85546875" style="315" customWidth="1"/>
    <col min="8962" max="8962" width="2.85546875" style="315" customWidth="1"/>
    <col min="8963" max="8963" width="16.42578125" style="315" customWidth="1"/>
    <col min="8964" max="8964" width="2.85546875" style="315" customWidth="1"/>
    <col min="8965" max="8965" width="19.85546875" style="315" customWidth="1"/>
    <col min="8966" max="8966" width="2.85546875" style="315" customWidth="1"/>
    <col min="8967" max="8967" width="19.42578125" style="315" customWidth="1"/>
    <col min="8968" max="8968" width="2.85546875" style="315" customWidth="1"/>
    <col min="8969" max="8969" width="17.140625" style="315" customWidth="1"/>
    <col min="8970" max="8970" width="2.85546875" style="315" customWidth="1"/>
    <col min="8971" max="8971" width="19.42578125" style="315" customWidth="1"/>
    <col min="8972" max="8972" width="2.85546875" style="315" customWidth="1"/>
    <col min="8973" max="8973" width="18.42578125" style="315" customWidth="1"/>
    <col min="8974" max="8974" width="2.85546875" style="315" customWidth="1"/>
    <col min="8975" max="8975" width="17.5703125" style="315" customWidth="1"/>
    <col min="8976" max="8976" width="2.85546875" style="315" customWidth="1"/>
    <col min="8977" max="8977" width="20.85546875" style="315" customWidth="1"/>
    <col min="8978" max="8978" width="2.85546875" style="315" customWidth="1"/>
    <col min="8979" max="8979" width="17.5703125" style="315" customWidth="1"/>
    <col min="8980" max="8980" width="2.85546875" style="315" customWidth="1"/>
    <col min="8981" max="8981" width="19.5703125" style="315" customWidth="1"/>
    <col min="8982" max="8982" width="2.85546875" style="315" customWidth="1"/>
    <col min="8983" max="8983" width="16" style="315" customWidth="1"/>
    <col min="8984" max="8984" width="2.85546875" style="315" customWidth="1"/>
    <col min="8985" max="8985" width="18.85546875" style="315" customWidth="1"/>
    <col min="8986" max="8986" width="2.85546875" style="315" customWidth="1"/>
    <col min="8987" max="8987" width="18.140625" style="315" customWidth="1"/>
    <col min="8988" max="8989" width="8.85546875" style="315" customWidth="1"/>
    <col min="8990" max="8990" width="2.85546875" style="315" customWidth="1"/>
    <col min="8991" max="8991" width="18.85546875" style="315" customWidth="1"/>
    <col min="8992" max="8992" width="2.85546875" style="315" customWidth="1"/>
    <col min="8993" max="8993" width="19" style="315" customWidth="1"/>
    <col min="8994" max="8994" width="2.85546875" style="315" customWidth="1"/>
    <col min="8995" max="8995" width="18.42578125" style="315" customWidth="1"/>
    <col min="8996" max="8996" width="2.85546875" style="315" customWidth="1"/>
    <col min="8997" max="8997" width="18.5703125" style="315" customWidth="1"/>
    <col min="8998" max="8998" width="2.85546875" style="315" customWidth="1"/>
    <col min="8999" max="8999" width="18.85546875" style="315" customWidth="1"/>
    <col min="9000" max="9000" width="2.85546875" style="315" customWidth="1"/>
    <col min="9001" max="9001" width="22.5703125" style="315" customWidth="1"/>
    <col min="9002" max="9002" width="2.85546875" style="315" customWidth="1"/>
    <col min="9003" max="9003" width="19.140625" style="315" customWidth="1"/>
    <col min="9004" max="9004" width="2.85546875" style="315" customWidth="1"/>
    <col min="9005" max="9005" width="22.5703125" style="315" customWidth="1"/>
    <col min="9006" max="9006" width="2.85546875" style="315" customWidth="1"/>
    <col min="9007" max="9007" width="24.140625" style="315" customWidth="1"/>
    <col min="9008" max="9008" width="2.85546875" style="315" customWidth="1"/>
    <col min="9009" max="9009" width="22.85546875" style="315" customWidth="1"/>
    <col min="9010" max="9010" width="2.85546875" style="315" customWidth="1"/>
    <col min="9011" max="9011" width="19.5703125" style="315" customWidth="1"/>
    <col min="9012" max="9012" width="2.85546875" style="315" customWidth="1"/>
    <col min="9013" max="9013" width="22.42578125" style="315" customWidth="1"/>
    <col min="9014" max="9014" width="2.85546875" style="315" customWidth="1"/>
    <col min="9015" max="9015" width="21.85546875" style="315" customWidth="1"/>
    <col min="9016" max="9016" width="2.85546875" style="315" customWidth="1"/>
    <col min="9017" max="9017" width="25.140625" style="315" customWidth="1"/>
    <col min="9018" max="9018" width="53.140625" style="315" customWidth="1"/>
    <col min="9019" max="9019" width="2.85546875" style="315" customWidth="1"/>
    <col min="9020" max="9020" width="25.140625" style="315" customWidth="1"/>
    <col min="9021" max="9021" width="2.85546875" style="315" customWidth="1"/>
    <col min="9022" max="9022" width="24" style="315" customWidth="1"/>
    <col min="9023" max="9023" width="2.85546875" style="315" customWidth="1"/>
    <col min="9024" max="9024" width="21.5703125" style="315" customWidth="1"/>
    <col min="9025" max="9025" width="2.85546875" style="315" customWidth="1"/>
    <col min="9026" max="9026" width="22.42578125" style="315" customWidth="1"/>
    <col min="9027" max="9027" width="53.85546875" style="315" customWidth="1"/>
    <col min="9028" max="9028" width="2.85546875" style="315" customWidth="1"/>
    <col min="9029" max="9029" width="23.85546875" style="315" customWidth="1"/>
    <col min="9030" max="9030" width="2.85546875" style="315" customWidth="1"/>
    <col min="9031" max="9031" width="22.5703125" style="315" customWidth="1"/>
    <col min="9032" max="9032" width="2.85546875" style="315" customWidth="1"/>
    <col min="9033" max="9033" width="18.85546875" style="315" customWidth="1"/>
    <col min="9034" max="9034" width="2.85546875" style="315" customWidth="1"/>
    <col min="9035" max="9035" width="19.42578125" style="315" customWidth="1"/>
    <col min="9036" max="9036" width="2.85546875" style="315" customWidth="1"/>
    <col min="9037" max="9037" width="19.5703125" style="315" customWidth="1"/>
    <col min="9038" max="9206" width="8.7109375" style="315"/>
    <col min="9207" max="9207" width="55.42578125" style="315" customWidth="1"/>
    <col min="9208" max="9208" width="2.85546875" style="315" customWidth="1"/>
    <col min="9209" max="9209" width="19.42578125" style="315" customWidth="1"/>
    <col min="9210" max="9210" width="2.85546875" style="315" customWidth="1"/>
    <col min="9211" max="9211" width="20.85546875" style="315" customWidth="1"/>
    <col min="9212" max="9212" width="2.85546875" style="315" customWidth="1"/>
    <col min="9213" max="9213" width="21" style="315" customWidth="1"/>
    <col min="9214" max="9214" width="2.85546875" style="315" customWidth="1"/>
    <col min="9215" max="9215" width="18.85546875" style="315" customWidth="1"/>
    <col min="9216" max="9216" width="2.85546875" style="315" customWidth="1"/>
    <col min="9217" max="9217" width="16.85546875" style="315" customWidth="1"/>
    <col min="9218" max="9218" width="2.85546875" style="315" customWidth="1"/>
    <col min="9219" max="9219" width="16.42578125" style="315" customWidth="1"/>
    <col min="9220" max="9220" width="2.85546875" style="315" customWidth="1"/>
    <col min="9221" max="9221" width="19.85546875" style="315" customWidth="1"/>
    <col min="9222" max="9222" width="2.85546875" style="315" customWidth="1"/>
    <col min="9223" max="9223" width="19.42578125" style="315" customWidth="1"/>
    <col min="9224" max="9224" width="2.85546875" style="315" customWidth="1"/>
    <col min="9225" max="9225" width="17.140625" style="315" customWidth="1"/>
    <col min="9226" max="9226" width="2.85546875" style="315" customWidth="1"/>
    <col min="9227" max="9227" width="19.42578125" style="315" customWidth="1"/>
    <col min="9228" max="9228" width="2.85546875" style="315" customWidth="1"/>
    <col min="9229" max="9229" width="18.42578125" style="315" customWidth="1"/>
    <col min="9230" max="9230" width="2.85546875" style="315" customWidth="1"/>
    <col min="9231" max="9231" width="17.5703125" style="315" customWidth="1"/>
    <col min="9232" max="9232" width="2.85546875" style="315" customWidth="1"/>
    <col min="9233" max="9233" width="20.85546875" style="315" customWidth="1"/>
    <col min="9234" max="9234" width="2.85546875" style="315" customWidth="1"/>
    <col min="9235" max="9235" width="17.5703125" style="315" customWidth="1"/>
    <col min="9236" max="9236" width="2.85546875" style="315" customWidth="1"/>
    <col min="9237" max="9237" width="19.5703125" style="315" customWidth="1"/>
    <col min="9238" max="9238" width="2.85546875" style="315" customWidth="1"/>
    <col min="9239" max="9239" width="16" style="315" customWidth="1"/>
    <col min="9240" max="9240" width="2.85546875" style="315" customWidth="1"/>
    <col min="9241" max="9241" width="18.85546875" style="315" customWidth="1"/>
    <col min="9242" max="9242" width="2.85546875" style="315" customWidth="1"/>
    <col min="9243" max="9243" width="18.140625" style="315" customWidth="1"/>
    <col min="9244" max="9245" width="8.85546875" style="315" customWidth="1"/>
    <col min="9246" max="9246" width="2.85546875" style="315" customWidth="1"/>
    <col min="9247" max="9247" width="18.85546875" style="315" customWidth="1"/>
    <col min="9248" max="9248" width="2.85546875" style="315" customWidth="1"/>
    <col min="9249" max="9249" width="19" style="315" customWidth="1"/>
    <col min="9250" max="9250" width="2.85546875" style="315" customWidth="1"/>
    <col min="9251" max="9251" width="18.42578125" style="315" customWidth="1"/>
    <col min="9252" max="9252" width="2.85546875" style="315" customWidth="1"/>
    <col min="9253" max="9253" width="18.5703125" style="315" customWidth="1"/>
    <col min="9254" max="9254" width="2.85546875" style="315" customWidth="1"/>
    <col min="9255" max="9255" width="18.85546875" style="315" customWidth="1"/>
    <col min="9256" max="9256" width="2.85546875" style="315" customWidth="1"/>
    <col min="9257" max="9257" width="22.5703125" style="315" customWidth="1"/>
    <col min="9258" max="9258" width="2.85546875" style="315" customWidth="1"/>
    <col min="9259" max="9259" width="19.140625" style="315" customWidth="1"/>
    <col min="9260" max="9260" width="2.85546875" style="315" customWidth="1"/>
    <col min="9261" max="9261" width="22.5703125" style="315" customWidth="1"/>
    <col min="9262" max="9262" width="2.85546875" style="315" customWidth="1"/>
    <col min="9263" max="9263" width="24.140625" style="315" customWidth="1"/>
    <col min="9264" max="9264" width="2.85546875" style="315" customWidth="1"/>
    <col min="9265" max="9265" width="22.85546875" style="315" customWidth="1"/>
    <col min="9266" max="9266" width="2.85546875" style="315" customWidth="1"/>
    <col min="9267" max="9267" width="19.5703125" style="315" customWidth="1"/>
    <col min="9268" max="9268" width="2.85546875" style="315" customWidth="1"/>
    <col min="9269" max="9269" width="22.42578125" style="315" customWidth="1"/>
    <col min="9270" max="9270" width="2.85546875" style="315" customWidth="1"/>
    <col min="9271" max="9271" width="21.85546875" style="315" customWidth="1"/>
    <col min="9272" max="9272" width="2.85546875" style="315" customWidth="1"/>
    <col min="9273" max="9273" width="25.140625" style="315" customWidth="1"/>
    <col min="9274" max="9274" width="53.140625" style="315" customWidth="1"/>
    <col min="9275" max="9275" width="2.85546875" style="315" customWidth="1"/>
    <col min="9276" max="9276" width="25.140625" style="315" customWidth="1"/>
    <col min="9277" max="9277" width="2.85546875" style="315" customWidth="1"/>
    <col min="9278" max="9278" width="24" style="315" customWidth="1"/>
    <col min="9279" max="9279" width="2.85546875" style="315" customWidth="1"/>
    <col min="9280" max="9280" width="21.5703125" style="315" customWidth="1"/>
    <col min="9281" max="9281" width="2.85546875" style="315" customWidth="1"/>
    <col min="9282" max="9282" width="22.42578125" style="315" customWidth="1"/>
    <col min="9283" max="9283" width="53.85546875" style="315" customWidth="1"/>
    <col min="9284" max="9284" width="2.85546875" style="315" customWidth="1"/>
    <col min="9285" max="9285" width="23.85546875" style="315" customWidth="1"/>
    <col min="9286" max="9286" width="2.85546875" style="315" customWidth="1"/>
    <col min="9287" max="9287" width="22.5703125" style="315" customWidth="1"/>
    <col min="9288" max="9288" width="2.85546875" style="315" customWidth="1"/>
    <col min="9289" max="9289" width="18.85546875" style="315" customWidth="1"/>
    <col min="9290" max="9290" width="2.85546875" style="315" customWidth="1"/>
    <col min="9291" max="9291" width="19.42578125" style="315" customWidth="1"/>
    <col min="9292" max="9292" width="2.85546875" style="315" customWidth="1"/>
    <col min="9293" max="9293" width="19.5703125" style="315" customWidth="1"/>
    <col min="9294" max="9462" width="8.7109375" style="315"/>
    <col min="9463" max="9463" width="55.42578125" style="315" customWidth="1"/>
    <col min="9464" max="9464" width="2.85546875" style="315" customWidth="1"/>
    <col min="9465" max="9465" width="19.42578125" style="315" customWidth="1"/>
    <col min="9466" max="9466" width="2.85546875" style="315" customWidth="1"/>
    <col min="9467" max="9467" width="20.85546875" style="315" customWidth="1"/>
    <col min="9468" max="9468" width="2.85546875" style="315" customWidth="1"/>
    <col min="9469" max="9469" width="21" style="315" customWidth="1"/>
    <col min="9470" max="9470" width="2.85546875" style="315" customWidth="1"/>
    <col min="9471" max="9471" width="18.85546875" style="315" customWidth="1"/>
    <col min="9472" max="9472" width="2.85546875" style="315" customWidth="1"/>
    <col min="9473" max="9473" width="16.85546875" style="315" customWidth="1"/>
    <col min="9474" max="9474" width="2.85546875" style="315" customWidth="1"/>
    <col min="9475" max="9475" width="16.42578125" style="315" customWidth="1"/>
    <col min="9476" max="9476" width="2.85546875" style="315" customWidth="1"/>
    <col min="9477" max="9477" width="19.85546875" style="315" customWidth="1"/>
    <col min="9478" max="9478" width="2.85546875" style="315" customWidth="1"/>
    <col min="9479" max="9479" width="19.42578125" style="315" customWidth="1"/>
    <col min="9480" max="9480" width="2.85546875" style="315" customWidth="1"/>
    <col min="9481" max="9481" width="17.140625" style="315" customWidth="1"/>
    <col min="9482" max="9482" width="2.85546875" style="315" customWidth="1"/>
    <col min="9483" max="9483" width="19.42578125" style="315" customWidth="1"/>
    <col min="9484" max="9484" width="2.85546875" style="315" customWidth="1"/>
    <col min="9485" max="9485" width="18.42578125" style="315" customWidth="1"/>
    <col min="9486" max="9486" width="2.85546875" style="315" customWidth="1"/>
    <col min="9487" max="9487" width="17.5703125" style="315" customWidth="1"/>
    <col min="9488" max="9488" width="2.85546875" style="315" customWidth="1"/>
    <col min="9489" max="9489" width="20.85546875" style="315" customWidth="1"/>
    <col min="9490" max="9490" width="2.85546875" style="315" customWidth="1"/>
    <col min="9491" max="9491" width="17.5703125" style="315" customWidth="1"/>
    <col min="9492" max="9492" width="2.85546875" style="315" customWidth="1"/>
    <col min="9493" max="9493" width="19.5703125" style="315" customWidth="1"/>
    <col min="9494" max="9494" width="2.85546875" style="315" customWidth="1"/>
    <col min="9495" max="9495" width="16" style="315" customWidth="1"/>
    <col min="9496" max="9496" width="2.85546875" style="315" customWidth="1"/>
    <col min="9497" max="9497" width="18.85546875" style="315" customWidth="1"/>
    <col min="9498" max="9498" width="2.85546875" style="315" customWidth="1"/>
    <col min="9499" max="9499" width="18.140625" style="315" customWidth="1"/>
    <col min="9500" max="9501" width="8.85546875" style="315" customWidth="1"/>
    <col min="9502" max="9502" width="2.85546875" style="315" customWidth="1"/>
    <col min="9503" max="9503" width="18.85546875" style="315" customWidth="1"/>
    <col min="9504" max="9504" width="2.85546875" style="315" customWidth="1"/>
    <col min="9505" max="9505" width="19" style="315" customWidth="1"/>
    <col min="9506" max="9506" width="2.85546875" style="315" customWidth="1"/>
    <col min="9507" max="9507" width="18.42578125" style="315" customWidth="1"/>
    <col min="9508" max="9508" width="2.85546875" style="315" customWidth="1"/>
    <col min="9509" max="9509" width="18.5703125" style="315" customWidth="1"/>
    <col min="9510" max="9510" width="2.85546875" style="315" customWidth="1"/>
    <col min="9511" max="9511" width="18.85546875" style="315" customWidth="1"/>
    <col min="9512" max="9512" width="2.85546875" style="315" customWidth="1"/>
    <col min="9513" max="9513" width="22.5703125" style="315" customWidth="1"/>
    <col min="9514" max="9514" width="2.85546875" style="315" customWidth="1"/>
    <col min="9515" max="9515" width="19.140625" style="315" customWidth="1"/>
    <col min="9516" max="9516" width="2.85546875" style="315" customWidth="1"/>
    <col min="9517" max="9517" width="22.5703125" style="315" customWidth="1"/>
    <col min="9518" max="9518" width="2.85546875" style="315" customWidth="1"/>
    <col min="9519" max="9519" width="24.140625" style="315" customWidth="1"/>
    <col min="9520" max="9520" width="2.85546875" style="315" customWidth="1"/>
    <col min="9521" max="9521" width="22.85546875" style="315" customWidth="1"/>
    <col min="9522" max="9522" width="2.85546875" style="315" customWidth="1"/>
    <col min="9523" max="9523" width="19.5703125" style="315" customWidth="1"/>
    <col min="9524" max="9524" width="2.85546875" style="315" customWidth="1"/>
    <col min="9525" max="9525" width="22.42578125" style="315" customWidth="1"/>
    <col min="9526" max="9526" width="2.85546875" style="315" customWidth="1"/>
    <col min="9527" max="9527" width="21.85546875" style="315" customWidth="1"/>
    <col min="9528" max="9528" width="2.85546875" style="315" customWidth="1"/>
    <col min="9529" max="9529" width="25.140625" style="315" customWidth="1"/>
    <col min="9530" max="9530" width="53.140625" style="315" customWidth="1"/>
    <col min="9531" max="9531" width="2.85546875" style="315" customWidth="1"/>
    <col min="9532" max="9532" width="25.140625" style="315" customWidth="1"/>
    <col min="9533" max="9533" width="2.85546875" style="315" customWidth="1"/>
    <col min="9534" max="9534" width="24" style="315" customWidth="1"/>
    <col min="9535" max="9535" width="2.85546875" style="315" customWidth="1"/>
    <col min="9536" max="9536" width="21.5703125" style="315" customWidth="1"/>
    <col min="9537" max="9537" width="2.85546875" style="315" customWidth="1"/>
    <col min="9538" max="9538" width="22.42578125" style="315" customWidth="1"/>
    <col min="9539" max="9539" width="53.85546875" style="315" customWidth="1"/>
    <col min="9540" max="9540" width="2.85546875" style="315" customWidth="1"/>
    <col min="9541" max="9541" width="23.85546875" style="315" customWidth="1"/>
    <col min="9542" max="9542" width="2.85546875" style="315" customWidth="1"/>
    <col min="9543" max="9543" width="22.5703125" style="315" customWidth="1"/>
    <col min="9544" max="9544" width="2.85546875" style="315" customWidth="1"/>
    <col min="9545" max="9545" width="18.85546875" style="315" customWidth="1"/>
    <col min="9546" max="9546" width="2.85546875" style="315" customWidth="1"/>
    <col min="9547" max="9547" width="19.42578125" style="315" customWidth="1"/>
    <col min="9548" max="9548" width="2.85546875" style="315" customWidth="1"/>
    <col min="9549" max="9549" width="19.5703125" style="315" customWidth="1"/>
    <col min="9550" max="9718" width="8.7109375" style="315"/>
    <col min="9719" max="9719" width="55.42578125" style="315" customWidth="1"/>
    <col min="9720" max="9720" width="2.85546875" style="315" customWidth="1"/>
    <col min="9721" max="9721" width="19.42578125" style="315" customWidth="1"/>
    <col min="9722" max="9722" width="2.85546875" style="315" customWidth="1"/>
    <col min="9723" max="9723" width="20.85546875" style="315" customWidth="1"/>
    <col min="9724" max="9724" width="2.85546875" style="315" customWidth="1"/>
    <col min="9725" max="9725" width="21" style="315" customWidth="1"/>
    <col min="9726" max="9726" width="2.85546875" style="315" customWidth="1"/>
    <col min="9727" max="9727" width="18.85546875" style="315" customWidth="1"/>
    <col min="9728" max="9728" width="2.85546875" style="315" customWidth="1"/>
    <col min="9729" max="9729" width="16.85546875" style="315" customWidth="1"/>
    <col min="9730" max="9730" width="2.85546875" style="315" customWidth="1"/>
    <col min="9731" max="9731" width="16.42578125" style="315" customWidth="1"/>
    <col min="9732" max="9732" width="2.85546875" style="315" customWidth="1"/>
    <col min="9733" max="9733" width="19.85546875" style="315" customWidth="1"/>
    <col min="9734" max="9734" width="2.85546875" style="315" customWidth="1"/>
    <col min="9735" max="9735" width="19.42578125" style="315" customWidth="1"/>
    <col min="9736" max="9736" width="2.85546875" style="315" customWidth="1"/>
    <col min="9737" max="9737" width="17.140625" style="315" customWidth="1"/>
    <col min="9738" max="9738" width="2.85546875" style="315" customWidth="1"/>
    <col min="9739" max="9739" width="19.42578125" style="315" customWidth="1"/>
    <col min="9740" max="9740" width="2.85546875" style="315" customWidth="1"/>
    <col min="9741" max="9741" width="18.42578125" style="315" customWidth="1"/>
    <col min="9742" max="9742" width="2.85546875" style="315" customWidth="1"/>
    <col min="9743" max="9743" width="17.5703125" style="315" customWidth="1"/>
    <col min="9744" max="9744" width="2.85546875" style="315" customWidth="1"/>
    <col min="9745" max="9745" width="20.85546875" style="315" customWidth="1"/>
    <col min="9746" max="9746" width="2.85546875" style="315" customWidth="1"/>
    <col min="9747" max="9747" width="17.5703125" style="315" customWidth="1"/>
    <col min="9748" max="9748" width="2.85546875" style="315" customWidth="1"/>
    <col min="9749" max="9749" width="19.5703125" style="315" customWidth="1"/>
    <col min="9750" max="9750" width="2.85546875" style="315" customWidth="1"/>
    <col min="9751" max="9751" width="16" style="315" customWidth="1"/>
    <col min="9752" max="9752" width="2.85546875" style="315" customWidth="1"/>
    <col min="9753" max="9753" width="18.85546875" style="315" customWidth="1"/>
    <col min="9754" max="9754" width="2.85546875" style="315" customWidth="1"/>
    <col min="9755" max="9755" width="18.140625" style="315" customWidth="1"/>
    <col min="9756" max="9757" width="8.85546875" style="315" customWidth="1"/>
    <col min="9758" max="9758" width="2.85546875" style="315" customWidth="1"/>
    <col min="9759" max="9759" width="18.85546875" style="315" customWidth="1"/>
    <col min="9760" max="9760" width="2.85546875" style="315" customWidth="1"/>
    <col min="9761" max="9761" width="19" style="315" customWidth="1"/>
    <col min="9762" max="9762" width="2.85546875" style="315" customWidth="1"/>
    <col min="9763" max="9763" width="18.42578125" style="315" customWidth="1"/>
    <col min="9764" max="9764" width="2.85546875" style="315" customWidth="1"/>
    <col min="9765" max="9765" width="18.5703125" style="315" customWidth="1"/>
    <col min="9766" max="9766" width="2.85546875" style="315" customWidth="1"/>
    <col min="9767" max="9767" width="18.85546875" style="315" customWidth="1"/>
    <col min="9768" max="9768" width="2.85546875" style="315" customWidth="1"/>
    <col min="9769" max="9769" width="22.5703125" style="315" customWidth="1"/>
    <col min="9770" max="9770" width="2.85546875" style="315" customWidth="1"/>
    <col min="9771" max="9771" width="19.140625" style="315" customWidth="1"/>
    <col min="9772" max="9772" width="2.85546875" style="315" customWidth="1"/>
    <col min="9773" max="9773" width="22.5703125" style="315" customWidth="1"/>
    <col min="9774" max="9774" width="2.85546875" style="315" customWidth="1"/>
    <col min="9775" max="9775" width="24.140625" style="315" customWidth="1"/>
    <col min="9776" max="9776" width="2.85546875" style="315" customWidth="1"/>
    <col min="9777" max="9777" width="22.85546875" style="315" customWidth="1"/>
    <col min="9778" max="9778" width="2.85546875" style="315" customWidth="1"/>
    <col min="9779" max="9779" width="19.5703125" style="315" customWidth="1"/>
    <col min="9780" max="9780" width="2.85546875" style="315" customWidth="1"/>
    <col min="9781" max="9781" width="22.42578125" style="315" customWidth="1"/>
    <col min="9782" max="9782" width="2.85546875" style="315" customWidth="1"/>
    <col min="9783" max="9783" width="21.85546875" style="315" customWidth="1"/>
    <col min="9784" max="9784" width="2.85546875" style="315" customWidth="1"/>
    <col min="9785" max="9785" width="25.140625" style="315" customWidth="1"/>
    <col min="9786" max="9786" width="53.140625" style="315" customWidth="1"/>
    <col min="9787" max="9787" width="2.85546875" style="315" customWidth="1"/>
    <col min="9788" max="9788" width="25.140625" style="315" customWidth="1"/>
    <col min="9789" max="9789" width="2.85546875" style="315" customWidth="1"/>
    <col min="9790" max="9790" width="24" style="315" customWidth="1"/>
    <col min="9791" max="9791" width="2.85546875" style="315" customWidth="1"/>
    <col min="9792" max="9792" width="21.5703125" style="315" customWidth="1"/>
    <col min="9793" max="9793" width="2.85546875" style="315" customWidth="1"/>
    <col min="9794" max="9794" width="22.42578125" style="315" customWidth="1"/>
    <col min="9795" max="9795" width="53.85546875" style="315" customWidth="1"/>
    <col min="9796" max="9796" width="2.85546875" style="315" customWidth="1"/>
    <col min="9797" max="9797" width="23.85546875" style="315" customWidth="1"/>
    <col min="9798" max="9798" width="2.85546875" style="315" customWidth="1"/>
    <col min="9799" max="9799" width="22.5703125" style="315" customWidth="1"/>
    <col min="9800" max="9800" width="2.85546875" style="315" customWidth="1"/>
    <col min="9801" max="9801" width="18.85546875" style="315" customWidth="1"/>
    <col min="9802" max="9802" width="2.85546875" style="315" customWidth="1"/>
    <col min="9803" max="9803" width="19.42578125" style="315" customWidth="1"/>
    <col min="9804" max="9804" width="2.85546875" style="315" customWidth="1"/>
    <col min="9805" max="9805" width="19.5703125" style="315" customWidth="1"/>
    <col min="9806" max="9974" width="8.7109375" style="315"/>
    <col min="9975" max="9975" width="55.42578125" style="315" customWidth="1"/>
    <col min="9976" max="9976" width="2.85546875" style="315" customWidth="1"/>
    <col min="9977" max="9977" width="19.42578125" style="315" customWidth="1"/>
    <col min="9978" max="9978" width="2.85546875" style="315" customWidth="1"/>
    <col min="9979" max="9979" width="20.85546875" style="315" customWidth="1"/>
    <col min="9980" max="9980" width="2.85546875" style="315" customWidth="1"/>
    <col min="9981" max="9981" width="21" style="315" customWidth="1"/>
    <col min="9982" max="9982" width="2.85546875" style="315" customWidth="1"/>
    <col min="9983" max="9983" width="18.85546875" style="315" customWidth="1"/>
    <col min="9984" max="9984" width="2.85546875" style="315" customWidth="1"/>
    <col min="9985" max="9985" width="16.85546875" style="315" customWidth="1"/>
    <col min="9986" max="9986" width="2.85546875" style="315" customWidth="1"/>
    <col min="9987" max="9987" width="16.42578125" style="315" customWidth="1"/>
    <col min="9988" max="9988" width="2.85546875" style="315" customWidth="1"/>
    <col min="9989" max="9989" width="19.85546875" style="315" customWidth="1"/>
    <col min="9990" max="9990" width="2.85546875" style="315" customWidth="1"/>
    <col min="9991" max="9991" width="19.42578125" style="315" customWidth="1"/>
    <col min="9992" max="9992" width="2.85546875" style="315" customWidth="1"/>
    <col min="9993" max="9993" width="17.140625" style="315" customWidth="1"/>
    <col min="9994" max="9994" width="2.85546875" style="315" customWidth="1"/>
    <col min="9995" max="9995" width="19.42578125" style="315" customWidth="1"/>
    <col min="9996" max="9996" width="2.85546875" style="315" customWidth="1"/>
    <col min="9997" max="9997" width="18.42578125" style="315" customWidth="1"/>
    <col min="9998" max="9998" width="2.85546875" style="315" customWidth="1"/>
    <col min="9999" max="9999" width="17.5703125" style="315" customWidth="1"/>
    <col min="10000" max="10000" width="2.85546875" style="315" customWidth="1"/>
    <col min="10001" max="10001" width="20.85546875" style="315" customWidth="1"/>
    <col min="10002" max="10002" width="2.85546875" style="315" customWidth="1"/>
    <col min="10003" max="10003" width="17.5703125" style="315" customWidth="1"/>
    <col min="10004" max="10004" width="2.85546875" style="315" customWidth="1"/>
    <col min="10005" max="10005" width="19.5703125" style="315" customWidth="1"/>
    <col min="10006" max="10006" width="2.85546875" style="315" customWidth="1"/>
    <col min="10007" max="10007" width="16" style="315" customWidth="1"/>
    <col min="10008" max="10008" width="2.85546875" style="315" customWidth="1"/>
    <col min="10009" max="10009" width="18.85546875" style="315" customWidth="1"/>
    <col min="10010" max="10010" width="2.85546875" style="315" customWidth="1"/>
    <col min="10011" max="10011" width="18.140625" style="315" customWidth="1"/>
    <col min="10012" max="10013" width="8.85546875" style="315" customWidth="1"/>
    <col min="10014" max="10014" width="2.85546875" style="315" customWidth="1"/>
    <col min="10015" max="10015" width="18.85546875" style="315" customWidth="1"/>
    <col min="10016" max="10016" width="2.85546875" style="315" customWidth="1"/>
    <col min="10017" max="10017" width="19" style="315" customWidth="1"/>
    <col min="10018" max="10018" width="2.85546875" style="315" customWidth="1"/>
    <col min="10019" max="10019" width="18.42578125" style="315" customWidth="1"/>
    <col min="10020" max="10020" width="2.85546875" style="315" customWidth="1"/>
    <col min="10021" max="10021" width="18.5703125" style="315" customWidth="1"/>
    <col min="10022" max="10022" width="2.85546875" style="315" customWidth="1"/>
    <col min="10023" max="10023" width="18.85546875" style="315" customWidth="1"/>
    <col min="10024" max="10024" width="2.85546875" style="315" customWidth="1"/>
    <col min="10025" max="10025" width="22.5703125" style="315" customWidth="1"/>
    <col min="10026" max="10026" width="2.85546875" style="315" customWidth="1"/>
    <col min="10027" max="10027" width="19.140625" style="315" customWidth="1"/>
    <col min="10028" max="10028" width="2.85546875" style="315" customWidth="1"/>
    <col min="10029" max="10029" width="22.5703125" style="315" customWidth="1"/>
    <col min="10030" max="10030" width="2.85546875" style="315" customWidth="1"/>
    <col min="10031" max="10031" width="24.140625" style="315" customWidth="1"/>
    <col min="10032" max="10032" width="2.85546875" style="315" customWidth="1"/>
    <col min="10033" max="10033" width="22.85546875" style="315" customWidth="1"/>
    <col min="10034" max="10034" width="2.85546875" style="315" customWidth="1"/>
    <col min="10035" max="10035" width="19.5703125" style="315" customWidth="1"/>
    <col min="10036" max="10036" width="2.85546875" style="315" customWidth="1"/>
    <col min="10037" max="10037" width="22.42578125" style="315" customWidth="1"/>
    <col min="10038" max="10038" width="2.85546875" style="315" customWidth="1"/>
    <col min="10039" max="10039" width="21.85546875" style="315" customWidth="1"/>
    <col min="10040" max="10040" width="2.85546875" style="315" customWidth="1"/>
    <col min="10041" max="10041" width="25.140625" style="315" customWidth="1"/>
    <col min="10042" max="10042" width="53.140625" style="315" customWidth="1"/>
    <col min="10043" max="10043" width="2.85546875" style="315" customWidth="1"/>
    <col min="10044" max="10044" width="25.140625" style="315" customWidth="1"/>
    <col min="10045" max="10045" width="2.85546875" style="315" customWidth="1"/>
    <col min="10046" max="10046" width="24" style="315" customWidth="1"/>
    <col min="10047" max="10047" width="2.85546875" style="315" customWidth="1"/>
    <col min="10048" max="10048" width="21.5703125" style="315" customWidth="1"/>
    <col min="10049" max="10049" width="2.85546875" style="315" customWidth="1"/>
    <col min="10050" max="10050" width="22.42578125" style="315" customWidth="1"/>
    <col min="10051" max="10051" width="53.85546875" style="315" customWidth="1"/>
    <col min="10052" max="10052" width="2.85546875" style="315" customWidth="1"/>
    <col min="10053" max="10053" width="23.85546875" style="315" customWidth="1"/>
    <col min="10054" max="10054" width="2.85546875" style="315" customWidth="1"/>
    <col min="10055" max="10055" width="22.5703125" style="315" customWidth="1"/>
    <col min="10056" max="10056" width="2.85546875" style="315" customWidth="1"/>
    <col min="10057" max="10057" width="18.85546875" style="315" customWidth="1"/>
    <col min="10058" max="10058" width="2.85546875" style="315" customWidth="1"/>
    <col min="10059" max="10059" width="19.42578125" style="315" customWidth="1"/>
    <col min="10060" max="10060" width="2.85546875" style="315" customWidth="1"/>
    <col min="10061" max="10061" width="19.5703125" style="315" customWidth="1"/>
    <col min="10062" max="10230" width="8.7109375" style="315"/>
    <col min="10231" max="10231" width="55.42578125" style="315" customWidth="1"/>
    <col min="10232" max="10232" width="2.85546875" style="315" customWidth="1"/>
    <col min="10233" max="10233" width="19.42578125" style="315" customWidth="1"/>
    <col min="10234" max="10234" width="2.85546875" style="315" customWidth="1"/>
    <col min="10235" max="10235" width="20.85546875" style="315" customWidth="1"/>
    <col min="10236" max="10236" width="2.85546875" style="315" customWidth="1"/>
    <col min="10237" max="10237" width="21" style="315" customWidth="1"/>
    <col min="10238" max="10238" width="2.85546875" style="315" customWidth="1"/>
    <col min="10239" max="10239" width="18.85546875" style="315" customWidth="1"/>
    <col min="10240" max="10240" width="2.85546875" style="315" customWidth="1"/>
    <col min="10241" max="10241" width="16.85546875" style="315" customWidth="1"/>
    <col min="10242" max="10242" width="2.85546875" style="315" customWidth="1"/>
    <col min="10243" max="10243" width="16.42578125" style="315" customWidth="1"/>
    <col min="10244" max="10244" width="2.85546875" style="315" customWidth="1"/>
    <col min="10245" max="10245" width="19.85546875" style="315" customWidth="1"/>
    <col min="10246" max="10246" width="2.85546875" style="315" customWidth="1"/>
    <col min="10247" max="10247" width="19.42578125" style="315" customWidth="1"/>
    <col min="10248" max="10248" width="2.85546875" style="315" customWidth="1"/>
    <col min="10249" max="10249" width="17.140625" style="315" customWidth="1"/>
    <col min="10250" max="10250" width="2.85546875" style="315" customWidth="1"/>
    <col min="10251" max="10251" width="19.42578125" style="315" customWidth="1"/>
    <col min="10252" max="10252" width="2.85546875" style="315" customWidth="1"/>
    <col min="10253" max="10253" width="18.42578125" style="315" customWidth="1"/>
    <col min="10254" max="10254" width="2.85546875" style="315" customWidth="1"/>
    <col min="10255" max="10255" width="17.5703125" style="315" customWidth="1"/>
    <col min="10256" max="10256" width="2.85546875" style="315" customWidth="1"/>
    <col min="10257" max="10257" width="20.85546875" style="315" customWidth="1"/>
    <col min="10258" max="10258" width="2.85546875" style="315" customWidth="1"/>
    <col min="10259" max="10259" width="17.5703125" style="315" customWidth="1"/>
    <col min="10260" max="10260" width="2.85546875" style="315" customWidth="1"/>
    <col min="10261" max="10261" width="19.5703125" style="315" customWidth="1"/>
    <col min="10262" max="10262" width="2.85546875" style="315" customWidth="1"/>
    <col min="10263" max="10263" width="16" style="315" customWidth="1"/>
    <col min="10264" max="10264" width="2.85546875" style="315" customWidth="1"/>
    <col min="10265" max="10265" width="18.85546875" style="315" customWidth="1"/>
    <col min="10266" max="10266" width="2.85546875" style="315" customWidth="1"/>
    <col min="10267" max="10267" width="18.140625" style="315" customWidth="1"/>
    <col min="10268" max="10269" width="8.85546875" style="315" customWidth="1"/>
    <col min="10270" max="10270" width="2.85546875" style="315" customWidth="1"/>
    <col min="10271" max="10271" width="18.85546875" style="315" customWidth="1"/>
    <col min="10272" max="10272" width="2.85546875" style="315" customWidth="1"/>
    <col min="10273" max="10273" width="19" style="315" customWidth="1"/>
    <col min="10274" max="10274" width="2.85546875" style="315" customWidth="1"/>
    <col min="10275" max="10275" width="18.42578125" style="315" customWidth="1"/>
    <col min="10276" max="10276" width="2.85546875" style="315" customWidth="1"/>
    <col min="10277" max="10277" width="18.5703125" style="315" customWidth="1"/>
    <col min="10278" max="10278" width="2.85546875" style="315" customWidth="1"/>
    <col min="10279" max="10279" width="18.85546875" style="315" customWidth="1"/>
    <col min="10280" max="10280" width="2.85546875" style="315" customWidth="1"/>
    <col min="10281" max="10281" width="22.5703125" style="315" customWidth="1"/>
    <col min="10282" max="10282" width="2.85546875" style="315" customWidth="1"/>
    <col min="10283" max="10283" width="19.140625" style="315" customWidth="1"/>
    <col min="10284" max="10284" width="2.85546875" style="315" customWidth="1"/>
    <col min="10285" max="10285" width="22.5703125" style="315" customWidth="1"/>
    <col min="10286" max="10286" width="2.85546875" style="315" customWidth="1"/>
    <col min="10287" max="10287" width="24.140625" style="315" customWidth="1"/>
    <col min="10288" max="10288" width="2.85546875" style="315" customWidth="1"/>
    <col min="10289" max="10289" width="22.85546875" style="315" customWidth="1"/>
    <col min="10290" max="10290" width="2.85546875" style="315" customWidth="1"/>
    <col min="10291" max="10291" width="19.5703125" style="315" customWidth="1"/>
    <col min="10292" max="10292" width="2.85546875" style="315" customWidth="1"/>
    <col min="10293" max="10293" width="22.42578125" style="315" customWidth="1"/>
    <col min="10294" max="10294" width="2.85546875" style="315" customWidth="1"/>
    <col min="10295" max="10295" width="21.85546875" style="315" customWidth="1"/>
    <col min="10296" max="10296" width="2.85546875" style="315" customWidth="1"/>
    <col min="10297" max="10297" width="25.140625" style="315" customWidth="1"/>
    <col min="10298" max="10298" width="53.140625" style="315" customWidth="1"/>
    <col min="10299" max="10299" width="2.85546875" style="315" customWidth="1"/>
    <col min="10300" max="10300" width="25.140625" style="315" customWidth="1"/>
    <col min="10301" max="10301" width="2.85546875" style="315" customWidth="1"/>
    <col min="10302" max="10302" width="24" style="315" customWidth="1"/>
    <col min="10303" max="10303" width="2.85546875" style="315" customWidth="1"/>
    <col min="10304" max="10304" width="21.5703125" style="315" customWidth="1"/>
    <col min="10305" max="10305" width="2.85546875" style="315" customWidth="1"/>
    <col min="10306" max="10306" width="22.42578125" style="315" customWidth="1"/>
    <col min="10307" max="10307" width="53.85546875" style="315" customWidth="1"/>
    <col min="10308" max="10308" width="2.85546875" style="315" customWidth="1"/>
    <col min="10309" max="10309" width="23.85546875" style="315" customWidth="1"/>
    <col min="10310" max="10310" width="2.85546875" style="315" customWidth="1"/>
    <col min="10311" max="10311" width="22.5703125" style="315" customWidth="1"/>
    <col min="10312" max="10312" width="2.85546875" style="315" customWidth="1"/>
    <col min="10313" max="10313" width="18.85546875" style="315" customWidth="1"/>
    <col min="10314" max="10314" width="2.85546875" style="315" customWidth="1"/>
    <col min="10315" max="10315" width="19.42578125" style="315" customWidth="1"/>
    <col min="10316" max="10316" width="2.85546875" style="315" customWidth="1"/>
    <col min="10317" max="10317" width="19.5703125" style="315" customWidth="1"/>
    <col min="10318" max="10486" width="8.7109375" style="315"/>
    <col min="10487" max="10487" width="55.42578125" style="315" customWidth="1"/>
    <col min="10488" max="10488" width="2.85546875" style="315" customWidth="1"/>
    <col min="10489" max="10489" width="19.42578125" style="315" customWidth="1"/>
    <col min="10490" max="10490" width="2.85546875" style="315" customWidth="1"/>
    <col min="10491" max="10491" width="20.85546875" style="315" customWidth="1"/>
    <col min="10492" max="10492" width="2.85546875" style="315" customWidth="1"/>
    <col min="10493" max="10493" width="21" style="315" customWidth="1"/>
    <col min="10494" max="10494" width="2.85546875" style="315" customWidth="1"/>
    <col min="10495" max="10495" width="18.85546875" style="315" customWidth="1"/>
    <col min="10496" max="10496" width="2.85546875" style="315" customWidth="1"/>
    <col min="10497" max="10497" width="16.85546875" style="315" customWidth="1"/>
    <col min="10498" max="10498" width="2.85546875" style="315" customWidth="1"/>
    <col min="10499" max="10499" width="16.42578125" style="315" customWidth="1"/>
    <col min="10500" max="10500" width="2.85546875" style="315" customWidth="1"/>
    <col min="10501" max="10501" width="19.85546875" style="315" customWidth="1"/>
    <col min="10502" max="10502" width="2.85546875" style="315" customWidth="1"/>
    <col min="10503" max="10503" width="19.42578125" style="315" customWidth="1"/>
    <col min="10504" max="10504" width="2.85546875" style="315" customWidth="1"/>
    <col min="10505" max="10505" width="17.140625" style="315" customWidth="1"/>
    <col min="10506" max="10506" width="2.85546875" style="315" customWidth="1"/>
    <col min="10507" max="10507" width="19.42578125" style="315" customWidth="1"/>
    <col min="10508" max="10508" width="2.85546875" style="315" customWidth="1"/>
    <col min="10509" max="10509" width="18.42578125" style="315" customWidth="1"/>
    <col min="10510" max="10510" width="2.85546875" style="315" customWidth="1"/>
    <col min="10511" max="10511" width="17.5703125" style="315" customWidth="1"/>
    <col min="10512" max="10512" width="2.85546875" style="315" customWidth="1"/>
    <col min="10513" max="10513" width="20.85546875" style="315" customWidth="1"/>
    <col min="10514" max="10514" width="2.85546875" style="315" customWidth="1"/>
    <col min="10515" max="10515" width="17.5703125" style="315" customWidth="1"/>
    <col min="10516" max="10516" width="2.85546875" style="315" customWidth="1"/>
    <col min="10517" max="10517" width="19.5703125" style="315" customWidth="1"/>
    <col min="10518" max="10518" width="2.85546875" style="315" customWidth="1"/>
    <col min="10519" max="10519" width="16" style="315" customWidth="1"/>
    <col min="10520" max="10520" width="2.85546875" style="315" customWidth="1"/>
    <col min="10521" max="10521" width="18.85546875" style="315" customWidth="1"/>
    <col min="10522" max="10522" width="2.85546875" style="315" customWidth="1"/>
    <col min="10523" max="10523" width="18.140625" style="315" customWidth="1"/>
    <col min="10524" max="10525" width="8.85546875" style="315" customWidth="1"/>
    <col min="10526" max="10526" width="2.85546875" style="315" customWidth="1"/>
    <col min="10527" max="10527" width="18.85546875" style="315" customWidth="1"/>
    <col min="10528" max="10528" width="2.85546875" style="315" customWidth="1"/>
    <col min="10529" max="10529" width="19" style="315" customWidth="1"/>
    <col min="10530" max="10530" width="2.85546875" style="315" customWidth="1"/>
    <col min="10531" max="10531" width="18.42578125" style="315" customWidth="1"/>
    <col min="10532" max="10532" width="2.85546875" style="315" customWidth="1"/>
    <col min="10533" max="10533" width="18.5703125" style="315" customWidth="1"/>
    <col min="10534" max="10534" width="2.85546875" style="315" customWidth="1"/>
    <col min="10535" max="10535" width="18.85546875" style="315" customWidth="1"/>
    <col min="10536" max="10536" width="2.85546875" style="315" customWidth="1"/>
    <col min="10537" max="10537" width="22.5703125" style="315" customWidth="1"/>
    <col min="10538" max="10538" width="2.85546875" style="315" customWidth="1"/>
    <col min="10539" max="10539" width="19.140625" style="315" customWidth="1"/>
    <col min="10540" max="10540" width="2.85546875" style="315" customWidth="1"/>
    <col min="10541" max="10541" width="22.5703125" style="315" customWidth="1"/>
    <col min="10542" max="10542" width="2.85546875" style="315" customWidth="1"/>
    <col min="10543" max="10543" width="24.140625" style="315" customWidth="1"/>
    <col min="10544" max="10544" width="2.85546875" style="315" customWidth="1"/>
    <col min="10545" max="10545" width="22.85546875" style="315" customWidth="1"/>
    <col min="10546" max="10546" width="2.85546875" style="315" customWidth="1"/>
    <col min="10547" max="10547" width="19.5703125" style="315" customWidth="1"/>
    <col min="10548" max="10548" width="2.85546875" style="315" customWidth="1"/>
    <col min="10549" max="10549" width="22.42578125" style="315" customWidth="1"/>
    <col min="10550" max="10550" width="2.85546875" style="315" customWidth="1"/>
    <col min="10551" max="10551" width="21.85546875" style="315" customWidth="1"/>
    <col min="10552" max="10552" width="2.85546875" style="315" customWidth="1"/>
    <col min="10553" max="10553" width="25.140625" style="315" customWidth="1"/>
    <col min="10554" max="10554" width="53.140625" style="315" customWidth="1"/>
    <col min="10555" max="10555" width="2.85546875" style="315" customWidth="1"/>
    <col min="10556" max="10556" width="25.140625" style="315" customWidth="1"/>
    <col min="10557" max="10557" width="2.85546875" style="315" customWidth="1"/>
    <col min="10558" max="10558" width="24" style="315" customWidth="1"/>
    <col min="10559" max="10559" width="2.85546875" style="315" customWidth="1"/>
    <col min="10560" max="10560" width="21.5703125" style="315" customWidth="1"/>
    <col min="10561" max="10561" width="2.85546875" style="315" customWidth="1"/>
    <col min="10562" max="10562" width="22.42578125" style="315" customWidth="1"/>
    <col min="10563" max="10563" width="53.85546875" style="315" customWidth="1"/>
    <col min="10564" max="10564" width="2.85546875" style="315" customWidth="1"/>
    <col min="10565" max="10565" width="23.85546875" style="315" customWidth="1"/>
    <col min="10566" max="10566" width="2.85546875" style="315" customWidth="1"/>
    <col min="10567" max="10567" width="22.5703125" style="315" customWidth="1"/>
    <col min="10568" max="10568" width="2.85546875" style="315" customWidth="1"/>
    <col min="10569" max="10569" width="18.85546875" style="315" customWidth="1"/>
    <col min="10570" max="10570" width="2.85546875" style="315" customWidth="1"/>
    <col min="10571" max="10571" width="19.42578125" style="315" customWidth="1"/>
    <col min="10572" max="10572" width="2.85546875" style="315" customWidth="1"/>
    <col min="10573" max="10573" width="19.5703125" style="315" customWidth="1"/>
    <col min="10574" max="10742" width="8.7109375" style="315"/>
    <col min="10743" max="10743" width="55.42578125" style="315" customWidth="1"/>
    <col min="10744" max="10744" width="2.85546875" style="315" customWidth="1"/>
    <col min="10745" max="10745" width="19.42578125" style="315" customWidth="1"/>
    <col min="10746" max="10746" width="2.85546875" style="315" customWidth="1"/>
    <col min="10747" max="10747" width="20.85546875" style="315" customWidth="1"/>
    <col min="10748" max="10748" width="2.85546875" style="315" customWidth="1"/>
    <col min="10749" max="10749" width="21" style="315" customWidth="1"/>
    <col min="10750" max="10750" width="2.85546875" style="315" customWidth="1"/>
    <col min="10751" max="10751" width="18.85546875" style="315" customWidth="1"/>
    <col min="10752" max="10752" width="2.85546875" style="315" customWidth="1"/>
    <col min="10753" max="10753" width="16.85546875" style="315" customWidth="1"/>
    <col min="10754" max="10754" width="2.85546875" style="315" customWidth="1"/>
    <col min="10755" max="10755" width="16.42578125" style="315" customWidth="1"/>
    <col min="10756" max="10756" width="2.85546875" style="315" customWidth="1"/>
    <col min="10757" max="10757" width="19.85546875" style="315" customWidth="1"/>
    <col min="10758" max="10758" width="2.85546875" style="315" customWidth="1"/>
    <col min="10759" max="10759" width="19.42578125" style="315" customWidth="1"/>
    <col min="10760" max="10760" width="2.85546875" style="315" customWidth="1"/>
    <col min="10761" max="10761" width="17.140625" style="315" customWidth="1"/>
    <col min="10762" max="10762" width="2.85546875" style="315" customWidth="1"/>
    <col min="10763" max="10763" width="19.42578125" style="315" customWidth="1"/>
    <col min="10764" max="10764" width="2.85546875" style="315" customWidth="1"/>
    <col min="10765" max="10765" width="18.42578125" style="315" customWidth="1"/>
    <col min="10766" max="10766" width="2.85546875" style="315" customWidth="1"/>
    <col min="10767" max="10767" width="17.5703125" style="315" customWidth="1"/>
    <col min="10768" max="10768" width="2.85546875" style="315" customWidth="1"/>
    <col min="10769" max="10769" width="20.85546875" style="315" customWidth="1"/>
    <col min="10770" max="10770" width="2.85546875" style="315" customWidth="1"/>
    <col min="10771" max="10771" width="17.5703125" style="315" customWidth="1"/>
    <col min="10772" max="10772" width="2.85546875" style="315" customWidth="1"/>
    <col min="10773" max="10773" width="19.5703125" style="315" customWidth="1"/>
    <col min="10774" max="10774" width="2.85546875" style="315" customWidth="1"/>
    <col min="10775" max="10775" width="16" style="315" customWidth="1"/>
    <col min="10776" max="10776" width="2.85546875" style="315" customWidth="1"/>
    <col min="10777" max="10777" width="18.85546875" style="315" customWidth="1"/>
    <col min="10778" max="10778" width="2.85546875" style="315" customWidth="1"/>
    <col min="10779" max="10779" width="18.140625" style="315" customWidth="1"/>
    <col min="10780" max="10781" width="8.85546875" style="315" customWidth="1"/>
    <col min="10782" max="10782" width="2.85546875" style="315" customWidth="1"/>
    <col min="10783" max="10783" width="18.85546875" style="315" customWidth="1"/>
    <col min="10784" max="10784" width="2.85546875" style="315" customWidth="1"/>
    <col min="10785" max="10785" width="19" style="315" customWidth="1"/>
    <col min="10786" max="10786" width="2.85546875" style="315" customWidth="1"/>
    <col min="10787" max="10787" width="18.42578125" style="315" customWidth="1"/>
    <col min="10788" max="10788" width="2.85546875" style="315" customWidth="1"/>
    <col min="10789" max="10789" width="18.5703125" style="315" customWidth="1"/>
    <col min="10790" max="10790" width="2.85546875" style="315" customWidth="1"/>
    <col min="10791" max="10791" width="18.85546875" style="315" customWidth="1"/>
    <col min="10792" max="10792" width="2.85546875" style="315" customWidth="1"/>
    <col min="10793" max="10793" width="22.5703125" style="315" customWidth="1"/>
    <col min="10794" max="10794" width="2.85546875" style="315" customWidth="1"/>
    <col min="10795" max="10795" width="19.140625" style="315" customWidth="1"/>
    <col min="10796" max="10796" width="2.85546875" style="315" customWidth="1"/>
    <col min="10797" max="10797" width="22.5703125" style="315" customWidth="1"/>
    <col min="10798" max="10798" width="2.85546875" style="315" customWidth="1"/>
    <col min="10799" max="10799" width="24.140625" style="315" customWidth="1"/>
    <col min="10800" max="10800" width="2.85546875" style="315" customWidth="1"/>
    <col min="10801" max="10801" width="22.85546875" style="315" customWidth="1"/>
    <col min="10802" max="10802" width="2.85546875" style="315" customWidth="1"/>
    <col min="10803" max="10803" width="19.5703125" style="315" customWidth="1"/>
    <col min="10804" max="10804" width="2.85546875" style="315" customWidth="1"/>
    <col min="10805" max="10805" width="22.42578125" style="315" customWidth="1"/>
    <col min="10806" max="10806" width="2.85546875" style="315" customWidth="1"/>
    <col min="10807" max="10807" width="21.85546875" style="315" customWidth="1"/>
    <col min="10808" max="10808" width="2.85546875" style="315" customWidth="1"/>
    <col min="10809" max="10809" width="25.140625" style="315" customWidth="1"/>
    <col min="10810" max="10810" width="53.140625" style="315" customWidth="1"/>
    <col min="10811" max="10811" width="2.85546875" style="315" customWidth="1"/>
    <col min="10812" max="10812" width="25.140625" style="315" customWidth="1"/>
    <col min="10813" max="10813" width="2.85546875" style="315" customWidth="1"/>
    <col min="10814" max="10814" width="24" style="315" customWidth="1"/>
    <col min="10815" max="10815" width="2.85546875" style="315" customWidth="1"/>
    <col min="10816" max="10816" width="21.5703125" style="315" customWidth="1"/>
    <col min="10817" max="10817" width="2.85546875" style="315" customWidth="1"/>
    <col min="10818" max="10818" width="22.42578125" style="315" customWidth="1"/>
    <col min="10819" max="10819" width="53.85546875" style="315" customWidth="1"/>
    <col min="10820" max="10820" width="2.85546875" style="315" customWidth="1"/>
    <col min="10821" max="10821" width="23.85546875" style="315" customWidth="1"/>
    <col min="10822" max="10822" width="2.85546875" style="315" customWidth="1"/>
    <col min="10823" max="10823" width="22.5703125" style="315" customWidth="1"/>
    <col min="10824" max="10824" width="2.85546875" style="315" customWidth="1"/>
    <col min="10825" max="10825" width="18.85546875" style="315" customWidth="1"/>
    <col min="10826" max="10826" width="2.85546875" style="315" customWidth="1"/>
    <col min="10827" max="10827" width="19.42578125" style="315" customWidth="1"/>
    <col min="10828" max="10828" width="2.85546875" style="315" customWidth="1"/>
    <col min="10829" max="10829" width="19.5703125" style="315" customWidth="1"/>
    <col min="10830" max="10998" width="8.7109375" style="315"/>
    <col min="10999" max="10999" width="55.42578125" style="315" customWidth="1"/>
    <col min="11000" max="11000" width="2.85546875" style="315" customWidth="1"/>
    <col min="11001" max="11001" width="19.42578125" style="315" customWidth="1"/>
    <col min="11002" max="11002" width="2.85546875" style="315" customWidth="1"/>
    <col min="11003" max="11003" width="20.85546875" style="315" customWidth="1"/>
    <col min="11004" max="11004" width="2.85546875" style="315" customWidth="1"/>
    <col min="11005" max="11005" width="21" style="315" customWidth="1"/>
    <col min="11006" max="11006" width="2.85546875" style="315" customWidth="1"/>
    <col min="11007" max="11007" width="18.85546875" style="315" customWidth="1"/>
    <col min="11008" max="11008" width="2.85546875" style="315" customWidth="1"/>
    <col min="11009" max="11009" width="16.85546875" style="315" customWidth="1"/>
    <col min="11010" max="11010" width="2.85546875" style="315" customWidth="1"/>
    <col min="11011" max="11011" width="16.42578125" style="315" customWidth="1"/>
    <col min="11012" max="11012" width="2.85546875" style="315" customWidth="1"/>
    <col min="11013" max="11013" width="19.85546875" style="315" customWidth="1"/>
    <col min="11014" max="11014" width="2.85546875" style="315" customWidth="1"/>
    <col min="11015" max="11015" width="19.42578125" style="315" customWidth="1"/>
    <col min="11016" max="11016" width="2.85546875" style="315" customWidth="1"/>
    <col min="11017" max="11017" width="17.140625" style="315" customWidth="1"/>
    <col min="11018" max="11018" width="2.85546875" style="315" customWidth="1"/>
    <col min="11019" max="11019" width="19.42578125" style="315" customWidth="1"/>
    <col min="11020" max="11020" width="2.85546875" style="315" customWidth="1"/>
    <col min="11021" max="11021" width="18.42578125" style="315" customWidth="1"/>
    <col min="11022" max="11022" width="2.85546875" style="315" customWidth="1"/>
    <col min="11023" max="11023" width="17.5703125" style="315" customWidth="1"/>
    <col min="11024" max="11024" width="2.85546875" style="315" customWidth="1"/>
    <col min="11025" max="11025" width="20.85546875" style="315" customWidth="1"/>
    <col min="11026" max="11026" width="2.85546875" style="315" customWidth="1"/>
    <col min="11027" max="11027" width="17.5703125" style="315" customWidth="1"/>
    <col min="11028" max="11028" width="2.85546875" style="315" customWidth="1"/>
    <col min="11029" max="11029" width="19.5703125" style="315" customWidth="1"/>
    <col min="11030" max="11030" width="2.85546875" style="315" customWidth="1"/>
    <col min="11031" max="11031" width="16" style="315" customWidth="1"/>
    <col min="11032" max="11032" width="2.85546875" style="315" customWidth="1"/>
    <col min="11033" max="11033" width="18.85546875" style="315" customWidth="1"/>
    <col min="11034" max="11034" width="2.85546875" style="315" customWidth="1"/>
    <col min="11035" max="11035" width="18.140625" style="315" customWidth="1"/>
    <col min="11036" max="11037" width="8.85546875" style="315" customWidth="1"/>
    <col min="11038" max="11038" width="2.85546875" style="315" customWidth="1"/>
    <col min="11039" max="11039" width="18.85546875" style="315" customWidth="1"/>
    <col min="11040" max="11040" width="2.85546875" style="315" customWidth="1"/>
    <col min="11041" max="11041" width="19" style="315" customWidth="1"/>
    <col min="11042" max="11042" width="2.85546875" style="315" customWidth="1"/>
    <col min="11043" max="11043" width="18.42578125" style="315" customWidth="1"/>
    <col min="11044" max="11044" width="2.85546875" style="315" customWidth="1"/>
    <col min="11045" max="11045" width="18.5703125" style="315" customWidth="1"/>
    <col min="11046" max="11046" width="2.85546875" style="315" customWidth="1"/>
    <col min="11047" max="11047" width="18.85546875" style="315" customWidth="1"/>
    <col min="11048" max="11048" width="2.85546875" style="315" customWidth="1"/>
    <col min="11049" max="11049" width="22.5703125" style="315" customWidth="1"/>
    <col min="11050" max="11050" width="2.85546875" style="315" customWidth="1"/>
    <col min="11051" max="11051" width="19.140625" style="315" customWidth="1"/>
    <col min="11052" max="11052" width="2.85546875" style="315" customWidth="1"/>
    <col min="11053" max="11053" width="22.5703125" style="315" customWidth="1"/>
    <col min="11054" max="11054" width="2.85546875" style="315" customWidth="1"/>
    <col min="11055" max="11055" width="24.140625" style="315" customWidth="1"/>
    <col min="11056" max="11056" width="2.85546875" style="315" customWidth="1"/>
    <col min="11057" max="11057" width="22.85546875" style="315" customWidth="1"/>
    <col min="11058" max="11058" width="2.85546875" style="315" customWidth="1"/>
    <col min="11059" max="11059" width="19.5703125" style="315" customWidth="1"/>
    <col min="11060" max="11060" width="2.85546875" style="315" customWidth="1"/>
    <col min="11061" max="11061" width="22.42578125" style="315" customWidth="1"/>
    <col min="11062" max="11062" width="2.85546875" style="315" customWidth="1"/>
    <col min="11063" max="11063" width="21.85546875" style="315" customWidth="1"/>
    <col min="11064" max="11064" width="2.85546875" style="315" customWidth="1"/>
    <col min="11065" max="11065" width="25.140625" style="315" customWidth="1"/>
    <col min="11066" max="11066" width="53.140625" style="315" customWidth="1"/>
    <col min="11067" max="11067" width="2.85546875" style="315" customWidth="1"/>
    <col min="11068" max="11068" width="25.140625" style="315" customWidth="1"/>
    <col min="11069" max="11069" width="2.85546875" style="315" customWidth="1"/>
    <col min="11070" max="11070" width="24" style="315" customWidth="1"/>
    <col min="11071" max="11071" width="2.85546875" style="315" customWidth="1"/>
    <col min="11072" max="11072" width="21.5703125" style="315" customWidth="1"/>
    <col min="11073" max="11073" width="2.85546875" style="315" customWidth="1"/>
    <col min="11074" max="11074" width="22.42578125" style="315" customWidth="1"/>
    <col min="11075" max="11075" width="53.85546875" style="315" customWidth="1"/>
    <col min="11076" max="11076" width="2.85546875" style="315" customWidth="1"/>
    <col min="11077" max="11077" width="23.85546875" style="315" customWidth="1"/>
    <col min="11078" max="11078" width="2.85546875" style="315" customWidth="1"/>
    <col min="11079" max="11079" width="22.5703125" style="315" customWidth="1"/>
    <col min="11080" max="11080" width="2.85546875" style="315" customWidth="1"/>
    <col min="11081" max="11081" width="18.85546875" style="315" customWidth="1"/>
    <col min="11082" max="11082" width="2.85546875" style="315" customWidth="1"/>
    <col min="11083" max="11083" width="19.42578125" style="315" customWidth="1"/>
    <col min="11084" max="11084" width="2.85546875" style="315" customWidth="1"/>
    <col min="11085" max="11085" width="19.5703125" style="315" customWidth="1"/>
    <col min="11086" max="11254" width="8.7109375" style="315"/>
    <col min="11255" max="11255" width="55.42578125" style="315" customWidth="1"/>
    <col min="11256" max="11256" width="2.85546875" style="315" customWidth="1"/>
    <col min="11257" max="11257" width="19.42578125" style="315" customWidth="1"/>
    <col min="11258" max="11258" width="2.85546875" style="315" customWidth="1"/>
    <col min="11259" max="11259" width="20.85546875" style="315" customWidth="1"/>
    <col min="11260" max="11260" width="2.85546875" style="315" customWidth="1"/>
    <col min="11261" max="11261" width="21" style="315" customWidth="1"/>
    <col min="11262" max="11262" width="2.85546875" style="315" customWidth="1"/>
    <col min="11263" max="11263" width="18.85546875" style="315" customWidth="1"/>
    <col min="11264" max="11264" width="2.85546875" style="315" customWidth="1"/>
    <col min="11265" max="11265" width="16.85546875" style="315" customWidth="1"/>
    <col min="11266" max="11266" width="2.85546875" style="315" customWidth="1"/>
    <col min="11267" max="11267" width="16.42578125" style="315" customWidth="1"/>
    <col min="11268" max="11268" width="2.85546875" style="315" customWidth="1"/>
    <col min="11269" max="11269" width="19.85546875" style="315" customWidth="1"/>
    <col min="11270" max="11270" width="2.85546875" style="315" customWidth="1"/>
    <col min="11271" max="11271" width="19.42578125" style="315" customWidth="1"/>
    <col min="11272" max="11272" width="2.85546875" style="315" customWidth="1"/>
    <col min="11273" max="11273" width="17.140625" style="315" customWidth="1"/>
    <col min="11274" max="11274" width="2.85546875" style="315" customWidth="1"/>
    <col min="11275" max="11275" width="19.42578125" style="315" customWidth="1"/>
    <col min="11276" max="11276" width="2.85546875" style="315" customWidth="1"/>
    <col min="11277" max="11277" width="18.42578125" style="315" customWidth="1"/>
    <col min="11278" max="11278" width="2.85546875" style="315" customWidth="1"/>
    <col min="11279" max="11279" width="17.5703125" style="315" customWidth="1"/>
    <col min="11280" max="11280" width="2.85546875" style="315" customWidth="1"/>
    <col min="11281" max="11281" width="20.85546875" style="315" customWidth="1"/>
    <col min="11282" max="11282" width="2.85546875" style="315" customWidth="1"/>
    <col min="11283" max="11283" width="17.5703125" style="315" customWidth="1"/>
    <col min="11284" max="11284" width="2.85546875" style="315" customWidth="1"/>
    <col min="11285" max="11285" width="19.5703125" style="315" customWidth="1"/>
    <col min="11286" max="11286" width="2.85546875" style="315" customWidth="1"/>
    <col min="11287" max="11287" width="16" style="315" customWidth="1"/>
    <col min="11288" max="11288" width="2.85546875" style="315" customWidth="1"/>
    <col min="11289" max="11289" width="18.85546875" style="315" customWidth="1"/>
    <col min="11290" max="11290" width="2.85546875" style="315" customWidth="1"/>
    <col min="11291" max="11291" width="18.140625" style="315" customWidth="1"/>
    <col min="11292" max="11293" width="8.85546875" style="315" customWidth="1"/>
    <col min="11294" max="11294" width="2.85546875" style="315" customWidth="1"/>
    <col min="11295" max="11295" width="18.85546875" style="315" customWidth="1"/>
    <col min="11296" max="11296" width="2.85546875" style="315" customWidth="1"/>
    <col min="11297" max="11297" width="19" style="315" customWidth="1"/>
    <col min="11298" max="11298" width="2.85546875" style="315" customWidth="1"/>
    <col min="11299" max="11299" width="18.42578125" style="315" customWidth="1"/>
    <col min="11300" max="11300" width="2.85546875" style="315" customWidth="1"/>
    <col min="11301" max="11301" width="18.5703125" style="315" customWidth="1"/>
    <col min="11302" max="11302" width="2.85546875" style="315" customWidth="1"/>
    <col min="11303" max="11303" width="18.85546875" style="315" customWidth="1"/>
    <col min="11304" max="11304" width="2.85546875" style="315" customWidth="1"/>
    <col min="11305" max="11305" width="22.5703125" style="315" customWidth="1"/>
    <col min="11306" max="11306" width="2.85546875" style="315" customWidth="1"/>
    <col min="11307" max="11307" width="19.140625" style="315" customWidth="1"/>
    <col min="11308" max="11308" width="2.85546875" style="315" customWidth="1"/>
    <col min="11309" max="11309" width="22.5703125" style="315" customWidth="1"/>
    <col min="11310" max="11310" width="2.85546875" style="315" customWidth="1"/>
    <col min="11311" max="11311" width="24.140625" style="315" customWidth="1"/>
    <col min="11312" max="11312" width="2.85546875" style="315" customWidth="1"/>
    <col min="11313" max="11313" width="22.85546875" style="315" customWidth="1"/>
    <col min="11314" max="11314" width="2.85546875" style="315" customWidth="1"/>
    <col min="11315" max="11315" width="19.5703125" style="315" customWidth="1"/>
    <col min="11316" max="11316" width="2.85546875" style="315" customWidth="1"/>
    <col min="11317" max="11317" width="22.42578125" style="315" customWidth="1"/>
    <col min="11318" max="11318" width="2.85546875" style="315" customWidth="1"/>
    <col min="11319" max="11319" width="21.85546875" style="315" customWidth="1"/>
    <col min="11320" max="11320" width="2.85546875" style="315" customWidth="1"/>
    <col min="11321" max="11321" width="25.140625" style="315" customWidth="1"/>
    <col min="11322" max="11322" width="53.140625" style="315" customWidth="1"/>
    <col min="11323" max="11323" width="2.85546875" style="315" customWidth="1"/>
    <col min="11324" max="11324" width="25.140625" style="315" customWidth="1"/>
    <col min="11325" max="11325" width="2.85546875" style="315" customWidth="1"/>
    <col min="11326" max="11326" width="24" style="315" customWidth="1"/>
    <col min="11327" max="11327" width="2.85546875" style="315" customWidth="1"/>
    <col min="11328" max="11328" width="21.5703125" style="315" customWidth="1"/>
    <col min="11329" max="11329" width="2.85546875" style="315" customWidth="1"/>
    <col min="11330" max="11330" width="22.42578125" style="315" customWidth="1"/>
    <col min="11331" max="11331" width="53.85546875" style="315" customWidth="1"/>
    <col min="11332" max="11332" width="2.85546875" style="315" customWidth="1"/>
    <col min="11333" max="11333" width="23.85546875" style="315" customWidth="1"/>
    <col min="11334" max="11334" width="2.85546875" style="315" customWidth="1"/>
    <col min="11335" max="11335" width="22.5703125" style="315" customWidth="1"/>
    <col min="11336" max="11336" width="2.85546875" style="315" customWidth="1"/>
    <col min="11337" max="11337" width="18.85546875" style="315" customWidth="1"/>
    <col min="11338" max="11338" width="2.85546875" style="315" customWidth="1"/>
    <col min="11339" max="11339" width="19.42578125" style="315" customWidth="1"/>
    <col min="11340" max="11340" width="2.85546875" style="315" customWidth="1"/>
    <col min="11341" max="11341" width="19.5703125" style="315" customWidth="1"/>
    <col min="11342" max="11510" width="8.7109375" style="315"/>
    <col min="11511" max="11511" width="55.42578125" style="315" customWidth="1"/>
    <col min="11512" max="11512" width="2.85546875" style="315" customWidth="1"/>
    <col min="11513" max="11513" width="19.42578125" style="315" customWidth="1"/>
    <col min="11514" max="11514" width="2.85546875" style="315" customWidth="1"/>
    <col min="11515" max="11515" width="20.85546875" style="315" customWidth="1"/>
    <col min="11516" max="11516" width="2.85546875" style="315" customWidth="1"/>
    <col min="11517" max="11517" width="21" style="315" customWidth="1"/>
    <col min="11518" max="11518" width="2.85546875" style="315" customWidth="1"/>
    <col min="11519" max="11519" width="18.85546875" style="315" customWidth="1"/>
    <col min="11520" max="11520" width="2.85546875" style="315" customWidth="1"/>
    <col min="11521" max="11521" width="16.85546875" style="315" customWidth="1"/>
    <col min="11522" max="11522" width="2.85546875" style="315" customWidth="1"/>
    <col min="11523" max="11523" width="16.42578125" style="315" customWidth="1"/>
    <col min="11524" max="11524" width="2.85546875" style="315" customWidth="1"/>
    <col min="11525" max="11525" width="19.85546875" style="315" customWidth="1"/>
    <col min="11526" max="11526" width="2.85546875" style="315" customWidth="1"/>
    <col min="11527" max="11527" width="19.42578125" style="315" customWidth="1"/>
    <col min="11528" max="11528" width="2.85546875" style="315" customWidth="1"/>
    <col min="11529" max="11529" width="17.140625" style="315" customWidth="1"/>
    <col min="11530" max="11530" width="2.85546875" style="315" customWidth="1"/>
    <col min="11531" max="11531" width="19.42578125" style="315" customWidth="1"/>
    <col min="11532" max="11532" width="2.85546875" style="315" customWidth="1"/>
    <col min="11533" max="11533" width="18.42578125" style="315" customWidth="1"/>
    <col min="11534" max="11534" width="2.85546875" style="315" customWidth="1"/>
    <col min="11535" max="11535" width="17.5703125" style="315" customWidth="1"/>
    <col min="11536" max="11536" width="2.85546875" style="315" customWidth="1"/>
    <col min="11537" max="11537" width="20.85546875" style="315" customWidth="1"/>
    <col min="11538" max="11538" width="2.85546875" style="315" customWidth="1"/>
    <col min="11539" max="11539" width="17.5703125" style="315" customWidth="1"/>
    <col min="11540" max="11540" width="2.85546875" style="315" customWidth="1"/>
    <col min="11541" max="11541" width="19.5703125" style="315" customWidth="1"/>
    <col min="11542" max="11542" width="2.85546875" style="315" customWidth="1"/>
    <col min="11543" max="11543" width="16" style="315" customWidth="1"/>
    <col min="11544" max="11544" width="2.85546875" style="315" customWidth="1"/>
    <col min="11545" max="11545" width="18.85546875" style="315" customWidth="1"/>
    <col min="11546" max="11546" width="2.85546875" style="315" customWidth="1"/>
    <col min="11547" max="11547" width="18.140625" style="315" customWidth="1"/>
    <col min="11548" max="11549" width="8.85546875" style="315" customWidth="1"/>
    <col min="11550" max="11550" width="2.85546875" style="315" customWidth="1"/>
    <col min="11551" max="11551" width="18.85546875" style="315" customWidth="1"/>
    <col min="11552" max="11552" width="2.85546875" style="315" customWidth="1"/>
    <col min="11553" max="11553" width="19" style="315" customWidth="1"/>
    <col min="11554" max="11554" width="2.85546875" style="315" customWidth="1"/>
    <col min="11555" max="11555" width="18.42578125" style="315" customWidth="1"/>
    <col min="11556" max="11556" width="2.85546875" style="315" customWidth="1"/>
    <col min="11557" max="11557" width="18.5703125" style="315" customWidth="1"/>
    <col min="11558" max="11558" width="2.85546875" style="315" customWidth="1"/>
    <col min="11559" max="11559" width="18.85546875" style="315" customWidth="1"/>
    <col min="11560" max="11560" width="2.85546875" style="315" customWidth="1"/>
    <col min="11561" max="11561" width="22.5703125" style="315" customWidth="1"/>
    <col min="11562" max="11562" width="2.85546875" style="315" customWidth="1"/>
    <col min="11563" max="11563" width="19.140625" style="315" customWidth="1"/>
    <col min="11564" max="11564" width="2.85546875" style="315" customWidth="1"/>
    <col min="11565" max="11565" width="22.5703125" style="315" customWidth="1"/>
    <col min="11566" max="11566" width="2.85546875" style="315" customWidth="1"/>
    <col min="11567" max="11567" width="24.140625" style="315" customWidth="1"/>
    <col min="11568" max="11568" width="2.85546875" style="315" customWidth="1"/>
    <col min="11569" max="11569" width="22.85546875" style="315" customWidth="1"/>
    <col min="11570" max="11570" width="2.85546875" style="315" customWidth="1"/>
    <col min="11571" max="11571" width="19.5703125" style="315" customWidth="1"/>
    <col min="11572" max="11572" width="2.85546875" style="315" customWidth="1"/>
    <col min="11573" max="11573" width="22.42578125" style="315" customWidth="1"/>
    <col min="11574" max="11574" width="2.85546875" style="315" customWidth="1"/>
    <col min="11575" max="11575" width="21.85546875" style="315" customWidth="1"/>
    <col min="11576" max="11576" width="2.85546875" style="315" customWidth="1"/>
    <col min="11577" max="11577" width="25.140625" style="315" customWidth="1"/>
    <col min="11578" max="11578" width="53.140625" style="315" customWidth="1"/>
    <col min="11579" max="11579" width="2.85546875" style="315" customWidth="1"/>
    <col min="11580" max="11580" width="25.140625" style="315" customWidth="1"/>
    <col min="11581" max="11581" width="2.85546875" style="315" customWidth="1"/>
    <col min="11582" max="11582" width="24" style="315" customWidth="1"/>
    <col min="11583" max="11583" width="2.85546875" style="315" customWidth="1"/>
    <col min="11584" max="11584" width="21.5703125" style="315" customWidth="1"/>
    <col min="11585" max="11585" width="2.85546875" style="315" customWidth="1"/>
    <col min="11586" max="11586" width="22.42578125" style="315" customWidth="1"/>
    <col min="11587" max="11587" width="53.85546875" style="315" customWidth="1"/>
    <col min="11588" max="11588" width="2.85546875" style="315" customWidth="1"/>
    <col min="11589" max="11589" width="23.85546875" style="315" customWidth="1"/>
    <col min="11590" max="11590" width="2.85546875" style="315" customWidth="1"/>
    <col min="11591" max="11591" width="22.5703125" style="315" customWidth="1"/>
    <col min="11592" max="11592" width="2.85546875" style="315" customWidth="1"/>
    <col min="11593" max="11593" width="18.85546875" style="315" customWidth="1"/>
    <col min="11594" max="11594" width="2.85546875" style="315" customWidth="1"/>
    <col min="11595" max="11595" width="19.42578125" style="315" customWidth="1"/>
    <col min="11596" max="11596" width="2.85546875" style="315" customWidth="1"/>
    <col min="11597" max="11597" width="19.5703125" style="315" customWidth="1"/>
    <col min="11598" max="11766" width="8.7109375" style="315"/>
    <col min="11767" max="11767" width="55.42578125" style="315" customWidth="1"/>
    <col min="11768" max="11768" width="2.85546875" style="315" customWidth="1"/>
    <col min="11769" max="11769" width="19.42578125" style="315" customWidth="1"/>
    <col min="11770" max="11770" width="2.85546875" style="315" customWidth="1"/>
    <col min="11771" max="11771" width="20.85546875" style="315" customWidth="1"/>
    <col min="11772" max="11772" width="2.85546875" style="315" customWidth="1"/>
    <col min="11773" max="11773" width="21" style="315" customWidth="1"/>
    <col min="11774" max="11774" width="2.85546875" style="315" customWidth="1"/>
    <col min="11775" max="11775" width="18.85546875" style="315" customWidth="1"/>
    <col min="11776" max="11776" width="2.85546875" style="315" customWidth="1"/>
    <col min="11777" max="11777" width="16.85546875" style="315" customWidth="1"/>
    <col min="11778" max="11778" width="2.85546875" style="315" customWidth="1"/>
    <col min="11779" max="11779" width="16.42578125" style="315" customWidth="1"/>
    <col min="11780" max="11780" width="2.85546875" style="315" customWidth="1"/>
    <col min="11781" max="11781" width="19.85546875" style="315" customWidth="1"/>
    <col min="11782" max="11782" width="2.85546875" style="315" customWidth="1"/>
    <col min="11783" max="11783" width="19.42578125" style="315" customWidth="1"/>
    <col min="11784" max="11784" width="2.85546875" style="315" customWidth="1"/>
    <col min="11785" max="11785" width="17.140625" style="315" customWidth="1"/>
    <col min="11786" max="11786" width="2.85546875" style="315" customWidth="1"/>
    <col min="11787" max="11787" width="19.42578125" style="315" customWidth="1"/>
    <col min="11788" max="11788" width="2.85546875" style="315" customWidth="1"/>
    <col min="11789" max="11789" width="18.42578125" style="315" customWidth="1"/>
    <col min="11790" max="11790" width="2.85546875" style="315" customWidth="1"/>
    <col min="11791" max="11791" width="17.5703125" style="315" customWidth="1"/>
    <col min="11792" max="11792" width="2.85546875" style="315" customWidth="1"/>
    <col min="11793" max="11793" width="20.85546875" style="315" customWidth="1"/>
    <col min="11794" max="11794" width="2.85546875" style="315" customWidth="1"/>
    <col min="11795" max="11795" width="17.5703125" style="315" customWidth="1"/>
    <col min="11796" max="11796" width="2.85546875" style="315" customWidth="1"/>
    <col min="11797" max="11797" width="19.5703125" style="315" customWidth="1"/>
    <col min="11798" max="11798" width="2.85546875" style="315" customWidth="1"/>
    <col min="11799" max="11799" width="16" style="315" customWidth="1"/>
    <col min="11800" max="11800" width="2.85546875" style="315" customWidth="1"/>
    <col min="11801" max="11801" width="18.85546875" style="315" customWidth="1"/>
    <col min="11802" max="11802" width="2.85546875" style="315" customWidth="1"/>
    <col min="11803" max="11803" width="18.140625" style="315" customWidth="1"/>
    <col min="11804" max="11805" width="8.85546875" style="315" customWidth="1"/>
    <col min="11806" max="11806" width="2.85546875" style="315" customWidth="1"/>
    <col min="11807" max="11807" width="18.85546875" style="315" customWidth="1"/>
    <col min="11808" max="11808" width="2.85546875" style="315" customWidth="1"/>
    <col min="11809" max="11809" width="19" style="315" customWidth="1"/>
    <col min="11810" max="11810" width="2.85546875" style="315" customWidth="1"/>
    <col min="11811" max="11811" width="18.42578125" style="315" customWidth="1"/>
    <col min="11812" max="11812" width="2.85546875" style="315" customWidth="1"/>
    <col min="11813" max="11813" width="18.5703125" style="315" customWidth="1"/>
    <col min="11814" max="11814" width="2.85546875" style="315" customWidth="1"/>
    <col min="11815" max="11815" width="18.85546875" style="315" customWidth="1"/>
    <col min="11816" max="11816" width="2.85546875" style="315" customWidth="1"/>
    <col min="11817" max="11817" width="22.5703125" style="315" customWidth="1"/>
    <col min="11818" max="11818" width="2.85546875" style="315" customWidth="1"/>
    <col min="11819" max="11819" width="19.140625" style="315" customWidth="1"/>
    <col min="11820" max="11820" width="2.85546875" style="315" customWidth="1"/>
    <col min="11821" max="11821" width="22.5703125" style="315" customWidth="1"/>
    <col min="11822" max="11822" width="2.85546875" style="315" customWidth="1"/>
    <col min="11823" max="11823" width="24.140625" style="315" customWidth="1"/>
    <col min="11824" max="11824" width="2.85546875" style="315" customWidth="1"/>
    <col min="11825" max="11825" width="22.85546875" style="315" customWidth="1"/>
    <col min="11826" max="11826" width="2.85546875" style="315" customWidth="1"/>
    <col min="11827" max="11827" width="19.5703125" style="315" customWidth="1"/>
    <col min="11828" max="11828" width="2.85546875" style="315" customWidth="1"/>
    <col min="11829" max="11829" width="22.42578125" style="315" customWidth="1"/>
    <col min="11830" max="11830" width="2.85546875" style="315" customWidth="1"/>
    <col min="11831" max="11831" width="21.85546875" style="315" customWidth="1"/>
    <col min="11832" max="11832" width="2.85546875" style="315" customWidth="1"/>
    <col min="11833" max="11833" width="25.140625" style="315" customWidth="1"/>
    <col min="11834" max="11834" width="53.140625" style="315" customWidth="1"/>
    <col min="11835" max="11835" width="2.85546875" style="315" customWidth="1"/>
    <col min="11836" max="11836" width="25.140625" style="315" customWidth="1"/>
    <col min="11837" max="11837" width="2.85546875" style="315" customWidth="1"/>
    <col min="11838" max="11838" width="24" style="315" customWidth="1"/>
    <col min="11839" max="11839" width="2.85546875" style="315" customWidth="1"/>
    <col min="11840" max="11840" width="21.5703125" style="315" customWidth="1"/>
    <col min="11841" max="11841" width="2.85546875" style="315" customWidth="1"/>
    <col min="11842" max="11842" width="22.42578125" style="315" customWidth="1"/>
    <col min="11843" max="11843" width="53.85546875" style="315" customWidth="1"/>
    <col min="11844" max="11844" width="2.85546875" style="315" customWidth="1"/>
    <col min="11845" max="11845" width="23.85546875" style="315" customWidth="1"/>
    <col min="11846" max="11846" width="2.85546875" style="315" customWidth="1"/>
    <col min="11847" max="11847" width="22.5703125" style="315" customWidth="1"/>
    <col min="11848" max="11848" width="2.85546875" style="315" customWidth="1"/>
    <col min="11849" max="11849" width="18.85546875" style="315" customWidth="1"/>
    <col min="11850" max="11850" width="2.85546875" style="315" customWidth="1"/>
    <col min="11851" max="11851" width="19.42578125" style="315" customWidth="1"/>
    <col min="11852" max="11852" width="2.85546875" style="315" customWidth="1"/>
    <col min="11853" max="11853" width="19.5703125" style="315" customWidth="1"/>
    <col min="11854" max="12022" width="8.7109375" style="315"/>
    <col min="12023" max="12023" width="55.42578125" style="315" customWidth="1"/>
    <col min="12024" max="12024" width="2.85546875" style="315" customWidth="1"/>
    <col min="12025" max="12025" width="19.42578125" style="315" customWidth="1"/>
    <col min="12026" max="12026" width="2.85546875" style="315" customWidth="1"/>
    <col min="12027" max="12027" width="20.85546875" style="315" customWidth="1"/>
    <col min="12028" max="12028" width="2.85546875" style="315" customWidth="1"/>
    <col min="12029" max="12029" width="21" style="315" customWidth="1"/>
    <col min="12030" max="12030" width="2.85546875" style="315" customWidth="1"/>
    <col min="12031" max="12031" width="18.85546875" style="315" customWidth="1"/>
    <col min="12032" max="12032" width="2.85546875" style="315" customWidth="1"/>
    <col min="12033" max="12033" width="16.85546875" style="315" customWidth="1"/>
    <col min="12034" max="12034" width="2.85546875" style="315" customWidth="1"/>
    <col min="12035" max="12035" width="16.42578125" style="315" customWidth="1"/>
    <col min="12036" max="12036" width="2.85546875" style="315" customWidth="1"/>
    <col min="12037" max="12037" width="19.85546875" style="315" customWidth="1"/>
    <col min="12038" max="12038" width="2.85546875" style="315" customWidth="1"/>
    <col min="12039" max="12039" width="19.42578125" style="315" customWidth="1"/>
    <col min="12040" max="12040" width="2.85546875" style="315" customWidth="1"/>
    <col min="12041" max="12041" width="17.140625" style="315" customWidth="1"/>
    <col min="12042" max="12042" width="2.85546875" style="315" customWidth="1"/>
    <col min="12043" max="12043" width="19.42578125" style="315" customWidth="1"/>
    <col min="12044" max="12044" width="2.85546875" style="315" customWidth="1"/>
    <col min="12045" max="12045" width="18.42578125" style="315" customWidth="1"/>
    <col min="12046" max="12046" width="2.85546875" style="315" customWidth="1"/>
    <col min="12047" max="12047" width="17.5703125" style="315" customWidth="1"/>
    <col min="12048" max="12048" width="2.85546875" style="315" customWidth="1"/>
    <col min="12049" max="12049" width="20.85546875" style="315" customWidth="1"/>
    <col min="12050" max="12050" width="2.85546875" style="315" customWidth="1"/>
    <col min="12051" max="12051" width="17.5703125" style="315" customWidth="1"/>
    <col min="12052" max="12052" width="2.85546875" style="315" customWidth="1"/>
    <col min="12053" max="12053" width="19.5703125" style="315" customWidth="1"/>
    <col min="12054" max="12054" width="2.85546875" style="315" customWidth="1"/>
    <col min="12055" max="12055" width="16" style="315" customWidth="1"/>
    <col min="12056" max="12056" width="2.85546875" style="315" customWidth="1"/>
    <col min="12057" max="12057" width="18.85546875" style="315" customWidth="1"/>
    <col min="12058" max="12058" width="2.85546875" style="315" customWidth="1"/>
    <col min="12059" max="12059" width="18.140625" style="315" customWidth="1"/>
    <col min="12060" max="12061" width="8.85546875" style="315" customWidth="1"/>
    <col min="12062" max="12062" width="2.85546875" style="315" customWidth="1"/>
    <col min="12063" max="12063" width="18.85546875" style="315" customWidth="1"/>
    <col min="12064" max="12064" width="2.85546875" style="315" customWidth="1"/>
    <col min="12065" max="12065" width="19" style="315" customWidth="1"/>
    <col min="12066" max="12066" width="2.85546875" style="315" customWidth="1"/>
    <col min="12067" max="12067" width="18.42578125" style="315" customWidth="1"/>
    <col min="12068" max="12068" width="2.85546875" style="315" customWidth="1"/>
    <col min="12069" max="12069" width="18.5703125" style="315" customWidth="1"/>
    <col min="12070" max="12070" width="2.85546875" style="315" customWidth="1"/>
    <col min="12071" max="12071" width="18.85546875" style="315" customWidth="1"/>
    <col min="12072" max="12072" width="2.85546875" style="315" customWidth="1"/>
    <col min="12073" max="12073" width="22.5703125" style="315" customWidth="1"/>
    <col min="12074" max="12074" width="2.85546875" style="315" customWidth="1"/>
    <col min="12075" max="12075" width="19.140625" style="315" customWidth="1"/>
    <col min="12076" max="12076" width="2.85546875" style="315" customWidth="1"/>
    <col min="12077" max="12077" width="22.5703125" style="315" customWidth="1"/>
    <col min="12078" max="12078" width="2.85546875" style="315" customWidth="1"/>
    <col min="12079" max="12079" width="24.140625" style="315" customWidth="1"/>
    <col min="12080" max="12080" width="2.85546875" style="315" customWidth="1"/>
    <col min="12081" max="12081" width="22.85546875" style="315" customWidth="1"/>
    <col min="12082" max="12082" width="2.85546875" style="315" customWidth="1"/>
    <col min="12083" max="12083" width="19.5703125" style="315" customWidth="1"/>
    <col min="12084" max="12084" width="2.85546875" style="315" customWidth="1"/>
    <col min="12085" max="12085" width="22.42578125" style="315" customWidth="1"/>
    <col min="12086" max="12086" width="2.85546875" style="315" customWidth="1"/>
    <col min="12087" max="12087" width="21.85546875" style="315" customWidth="1"/>
    <col min="12088" max="12088" width="2.85546875" style="315" customWidth="1"/>
    <col min="12089" max="12089" width="25.140625" style="315" customWidth="1"/>
    <col min="12090" max="12090" width="53.140625" style="315" customWidth="1"/>
    <col min="12091" max="12091" width="2.85546875" style="315" customWidth="1"/>
    <col min="12092" max="12092" width="25.140625" style="315" customWidth="1"/>
    <col min="12093" max="12093" width="2.85546875" style="315" customWidth="1"/>
    <col min="12094" max="12094" width="24" style="315" customWidth="1"/>
    <col min="12095" max="12095" width="2.85546875" style="315" customWidth="1"/>
    <col min="12096" max="12096" width="21.5703125" style="315" customWidth="1"/>
    <col min="12097" max="12097" width="2.85546875" style="315" customWidth="1"/>
    <col min="12098" max="12098" width="22.42578125" style="315" customWidth="1"/>
    <col min="12099" max="12099" width="53.85546875" style="315" customWidth="1"/>
    <col min="12100" max="12100" width="2.85546875" style="315" customWidth="1"/>
    <col min="12101" max="12101" width="23.85546875" style="315" customWidth="1"/>
    <col min="12102" max="12102" width="2.85546875" style="315" customWidth="1"/>
    <col min="12103" max="12103" width="22.5703125" style="315" customWidth="1"/>
    <col min="12104" max="12104" width="2.85546875" style="315" customWidth="1"/>
    <col min="12105" max="12105" width="18.85546875" style="315" customWidth="1"/>
    <col min="12106" max="12106" width="2.85546875" style="315" customWidth="1"/>
    <col min="12107" max="12107" width="19.42578125" style="315" customWidth="1"/>
    <col min="12108" max="12108" width="2.85546875" style="315" customWidth="1"/>
    <col min="12109" max="12109" width="19.5703125" style="315" customWidth="1"/>
    <col min="12110" max="12278" width="8.7109375" style="315"/>
    <col min="12279" max="12279" width="55.42578125" style="315" customWidth="1"/>
    <col min="12280" max="12280" width="2.85546875" style="315" customWidth="1"/>
    <col min="12281" max="12281" width="19.42578125" style="315" customWidth="1"/>
    <col min="12282" max="12282" width="2.85546875" style="315" customWidth="1"/>
    <col min="12283" max="12283" width="20.85546875" style="315" customWidth="1"/>
    <col min="12284" max="12284" width="2.85546875" style="315" customWidth="1"/>
    <col min="12285" max="12285" width="21" style="315" customWidth="1"/>
    <col min="12286" max="12286" width="2.85546875" style="315" customWidth="1"/>
    <col min="12287" max="12287" width="18.85546875" style="315" customWidth="1"/>
    <col min="12288" max="12288" width="2.85546875" style="315" customWidth="1"/>
    <col min="12289" max="12289" width="16.85546875" style="315" customWidth="1"/>
    <col min="12290" max="12290" width="2.85546875" style="315" customWidth="1"/>
    <col min="12291" max="12291" width="16.42578125" style="315" customWidth="1"/>
    <col min="12292" max="12292" width="2.85546875" style="315" customWidth="1"/>
    <col min="12293" max="12293" width="19.85546875" style="315" customWidth="1"/>
    <col min="12294" max="12294" width="2.85546875" style="315" customWidth="1"/>
    <col min="12295" max="12295" width="19.42578125" style="315" customWidth="1"/>
    <col min="12296" max="12296" width="2.85546875" style="315" customWidth="1"/>
    <col min="12297" max="12297" width="17.140625" style="315" customWidth="1"/>
    <col min="12298" max="12298" width="2.85546875" style="315" customWidth="1"/>
    <col min="12299" max="12299" width="19.42578125" style="315" customWidth="1"/>
    <col min="12300" max="12300" width="2.85546875" style="315" customWidth="1"/>
    <col min="12301" max="12301" width="18.42578125" style="315" customWidth="1"/>
    <col min="12302" max="12302" width="2.85546875" style="315" customWidth="1"/>
    <col min="12303" max="12303" width="17.5703125" style="315" customWidth="1"/>
    <col min="12304" max="12304" width="2.85546875" style="315" customWidth="1"/>
    <col min="12305" max="12305" width="20.85546875" style="315" customWidth="1"/>
    <col min="12306" max="12306" width="2.85546875" style="315" customWidth="1"/>
    <col min="12307" max="12307" width="17.5703125" style="315" customWidth="1"/>
    <col min="12308" max="12308" width="2.85546875" style="315" customWidth="1"/>
    <col min="12309" max="12309" width="19.5703125" style="315" customWidth="1"/>
    <col min="12310" max="12310" width="2.85546875" style="315" customWidth="1"/>
    <col min="12311" max="12311" width="16" style="315" customWidth="1"/>
    <col min="12312" max="12312" width="2.85546875" style="315" customWidth="1"/>
    <col min="12313" max="12313" width="18.85546875" style="315" customWidth="1"/>
    <col min="12314" max="12314" width="2.85546875" style="315" customWidth="1"/>
    <col min="12315" max="12315" width="18.140625" style="315" customWidth="1"/>
    <col min="12316" max="12317" width="8.85546875" style="315" customWidth="1"/>
    <col min="12318" max="12318" width="2.85546875" style="315" customWidth="1"/>
    <col min="12319" max="12319" width="18.85546875" style="315" customWidth="1"/>
    <col min="12320" max="12320" width="2.85546875" style="315" customWidth="1"/>
    <col min="12321" max="12321" width="19" style="315" customWidth="1"/>
    <col min="12322" max="12322" width="2.85546875" style="315" customWidth="1"/>
    <col min="12323" max="12323" width="18.42578125" style="315" customWidth="1"/>
    <col min="12324" max="12324" width="2.85546875" style="315" customWidth="1"/>
    <col min="12325" max="12325" width="18.5703125" style="315" customWidth="1"/>
    <col min="12326" max="12326" width="2.85546875" style="315" customWidth="1"/>
    <col min="12327" max="12327" width="18.85546875" style="315" customWidth="1"/>
    <col min="12328" max="12328" width="2.85546875" style="315" customWidth="1"/>
    <col min="12329" max="12329" width="22.5703125" style="315" customWidth="1"/>
    <col min="12330" max="12330" width="2.85546875" style="315" customWidth="1"/>
    <col min="12331" max="12331" width="19.140625" style="315" customWidth="1"/>
    <col min="12332" max="12332" width="2.85546875" style="315" customWidth="1"/>
    <col min="12333" max="12333" width="22.5703125" style="315" customWidth="1"/>
    <col min="12334" max="12334" width="2.85546875" style="315" customWidth="1"/>
    <col min="12335" max="12335" width="24.140625" style="315" customWidth="1"/>
    <col min="12336" max="12336" width="2.85546875" style="315" customWidth="1"/>
    <col min="12337" max="12337" width="22.85546875" style="315" customWidth="1"/>
    <col min="12338" max="12338" width="2.85546875" style="315" customWidth="1"/>
    <col min="12339" max="12339" width="19.5703125" style="315" customWidth="1"/>
    <col min="12340" max="12340" width="2.85546875" style="315" customWidth="1"/>
    <col min="12341" max="12341" width="22.42578125" style="315" customWidth="1"/>
    <col min="12342" max="12342" width="2.85546875" style="315" customWidth="1"/>
    <col min="12343" max="12343" width="21.85546875" style="315" customWidth="1"/>
    <col min="12344" max="12344" width="2.85546875" style="315" customWidth="1"/>
    <col min="12345" max="12345" width="25.140625" style="315" customWidth="1"/>
    <col min="12346" max="12346" width="53.140625" style="315" customWidth="1"/>
    <col min="12347" max="12347" width="2.85546875" style="315" customWidth="1"/>
    <col min="12348" max="12348" width="25.140625" style="315" customWidth="1"/>
    <col min="12349" max="12349" width="2.85546875" style="315" customWidth="1"/>
    <col min="12350" max="12350" width="24" style="315" customWidth="1"/>
    <col min="12351" max="12351" width="2.85546875" style="315" customWidth="1"/>
    <col min="12352" max="12352" width="21.5703125" style="315" customWidth="1"/>
    <col min="12353" max="12353" width="2.85546875" style="315" customWidth="1"/>
    <col min="12354" max="12354" width="22.42578125" style="315" customWidth="1"/>
    <col min="12355" max="12355" width="53.85546875" style="315" customWidth="1"/>
    <col min="12356" max="12356" width="2.85546875" style="315" customWidth="1"/>
    <col min="12357" max="12357" width="23.85546875" style="315" customWidth="1"/>
    <col min="12358" max="12358" width="2.85546875" style="315" customWidth="1"/>
    <col min="12359" max="12359" width="22.5703125" style="315" customWidth="1"/>
    <col min="12360" max="12360" width="2.85546875" style="315" customWidth="1"/>
    <col min="12361" max="12361" width="18.85546875" style="315" customWidth="1"/>
    <col min="12362" max="12362" width="2.85546875" style="315" customWidth="1"/>
    <col min="12363" max="12363" width="19.42578125" style="315" customWidth="1"/>
    <col min="12364" max="12364" width="2.85546875" style="315" customWidth="1"/>
    <col min="12365" max="12365" width="19.5703125" style="315" customWidth="1"/>
    <col min="12366" max="12534" width="8.7109375" style="315"/>
    <col min="12535" max="12535" width="55.42578125" style="315" customWidth="1"/>
    <col min="12536" max="12536" width="2.85546875" style="315" customWidth="1"/>
    <col min="12537" max="12537" width="19.42578125" style="315" customWidth="1"/>
    <col min="12538" max="12538" width="2.85546875" style="315" customWidth="1"/>
    <col min="12539" max="12539" width="20.85546875" style="315" customWidth="1"/>
    <col min="12540" max="12540" width="2.85546875" style="315" customWidth="1"/>
    <col min="12541" max="12541" width="21" style="315" customWidth="1"/>
    <col min="12542" max="12542" width="2.85546875" style="315" customWidth="1"/>
    <col min="12543" max="12543" width="18.85546875" style="315" customWidth="1"/>
    <col min="12544" max="12544" width="2.85546875" style="315" customWidth="1"/>
    <col min="12545" max="12545" width="16.85546875" style="315" customWidth="1"/>
    <col min="12546" max="12546" width="2.85546875" style="315" customWidth="1"/>
    <col min="12547" max="12547" width="16.42578125" style="315" customWidth="1"/>
    <col min="12548" max="12548" width="2.85546875" style="315" customWidth="1"/>
    <col min="12549" max="12549" width="19.85546875" style="315" customWidth="1"/>
    <col min="12550" max="12550" width="2.85546875" style="315" customWidth="1"/>
    <col min="12551" max="12551" width="19.42578125" style="315" customWidth="1"/>
    <col min="12552" max="12552" width="2.85546875" style="315" customWidth="1"/>
    <col min="12553" max="12553" width="17.140625" style="315" customWidth="1"/>
    <col min="12554" max="12554" width="2.85546875" style="315" customWidth="1"/>
    <col min="12555" max="12555" width="19.42578125" style="315" customWidth="1"/>
    <col min="12556" max="12556" width="2.85546875" style="315" customWidth="1"/>
    <col min="12557" max="12557" width="18.42578125" style="315" customWidth="1"/>
    <col min="12558" max="12558" width="2.85546875" style="315" customWidth="1"/>
    <col min="12559" max="12559" width="17.5703125" style="315" customWidth="1"/>
    <col min="12560" max="12560" width="2.85546875" style="315" customWidth="1"/>
    <col min="12561" max="12561" width="20.85546875" style="315" customWidth="1"/>
    <col min="12562" max="12562" width="2.85546875" style="315" customWidth="1"/>
    <col min="12563" max="12563" width="17.5703125" style="315" customWidth="1"/>
    <col min="12564" max="12564" width="2.85546875" style="315" customWidth="1"/>
    <col min="12565" max="12565" width="19.5703125" style="315" customWidth="1"/>
    <col min="12566" max="12566" width="2.85546875" style="315" customWidth="1"/>
    <col min="12567" max="12567" width="16" style="315" customWidth="1"/>
    <col min="12568" max="12568" width="2.85546875" style="315" customWidth="1"/>
    <col min="12569" max="12569" width="18.85546875" style="315" customWidth="1"/>
    <col min="12570" max="12570" width="2.85546875" style="315" customWidth="1"/>
    <col min="12571" max="12571" width="18.140625" style="315" customWidth="1"/>
    <col min="12572" max="12573" width="8.85546875" style="315" customWidth="1"/>
    <col min="12574" max="12574" width="2.85546875" style="315" customWidth="1"/>
    <col min="12575" max="12575" width="18.85546875" style="315" customWidth="1"/>
    <col min="12576" max="12576" width="2.85546875" style="315" customWidth="1"/>
    <col min="12577" max="12577" width="19" style="315" customWidth="1"/>
    <col min="12578" max="12578" width="2.85546875" style="315" customWidth="1"/>
    <col min="12579" max="12579" width="18.42578125" style="315" customWidth="1"/>
    <col min="12580" max="12580" width="2.85546875" style="315" customWidth="1"/>
    <col min="12581" max="12581" width="18.5703125" style="315" customWidth="1"/>
    <col min="12582" max="12582" width="2.85546875" style="315" customWidth="1"/>
    <col min="12583" max="12583" width="18.85546875" style="315" customWidth="1"/>
    <col min="12584" max="12584" width="2.85546875" style="315" customWidth="1"/>
    <col min="12585" max="12585" width="22.5703125" style="315" customWidth="1"/>
    <col min="12586" max="12586" width="2.85546875" style="315" customWidth="1"/>
    <col min="12587" max="12587" width="19.140625" style="315" customWidth="1"/>
    <col min="12588" max="12588" width="2.85546875" style="315" customWidth="1"/>
    <col min="12589" max="12589" width="22.5703125" style="315" customWidth="1"/>
    <col min="12590" max="12590" width="2.85546875" style="315" customWidth="1"/>
    <col min="12591" max="12591" width="24.140625" style="315" customWidth="1"/>
    <col min="12592" max="12592" width="2.85546875" style="315" customWidth="1"/>
    <col min="12593" max="12593" width="22.85546875" style="315" customWidth="1"/>
    <col min="12594" max="12594" width="2.85546875" style="315" customWidth="1"/>
    <col min="12595" max="12595" width="19.5703125" style="315" customWidth="1"/>
    <col min="12596" max="12596" width="2.85546875" style="315" customWidth="1"/>
    <col min="12597" max="12597" width="22.42578125" style="315" customWidth="1"/>
    <col min="12598" max="12598" width="2.85546875" style="315" customWidth="1"/>
    <col min="12599" max="12599" width="21.85546875" style="315" customWidth="1"/>
    <col min="12600" max="12600" width="2.85546875" style="315" customWidth="1"/>
    <col min="12601" max="12601" width="25.140625" style="315" customWidth="1"/>
    <col min="12602" max="12602" width="53.140625" style="315" customWidth="1"/>
    <col min="12603" max="12603" width="2.85546875" style="315" customWidth="1"/>
    <col min="12604" max="12604" width="25.140625" style="315" customWidth="1"/>
    <col min="12605" max="12605" width="2.85546875" style="315" customWidth="1"/>
    <col min="12606" max="12606" width="24" style="315" customWidth="1"/>
    <col min="12607" max="12607" width="2.85546875" style="315" customWidth="1"/>
    <col min="12608" max="12608" width="21.5703125" style="315" customWidth="1"/>
    <col min="12609" max="12609" width="2.85546875" style="315" customWidth="1"/>
    <col min="12610" max="12610" width="22.42578125" style="315" customWidth="1"/>
    <col min="12611" max="12611" width="53.85546875" style="315" customWidth="1"/>
    <col min="12612" max="12612" width="2.85546875" style="315" customWidth="1"/>
    <col min="12613" max="12613" width="23.85546875" style="315" customWidth="1"/>
    <col min="12614" max="12614" width="2.85546875" style="315" customWidth="1"/>
    <col min="12615" max="12615" width="22.5703125" style="315" customWidth="1"/>
    <col min="12616" max="12616" width="2.85546875" style="315" customWidth="1"/>
    <col min="12617" max="12617" width="18.85546875" style="315" customWidth="1"/>
    <col min="12618" max="12618" width="2.85546875" style="315" customWidth="1"/>
    <col min="12619" max="12619" width="19.42578125" style="315" customWidth="1"/>
    <col min="12620" max="12620" width="2.85546875" style="315" customWidth="1"/>
    <col min="12621" max="12621" width="19.5703125" style="315" customWidth="1"/>
    <col min="12622" max="12790" width="8.7109375" style="315"/>
    <col min="12791" max="12791" width="55.42578125" style="315" customWidth="1"/>
    <col min="12792" max="12792" width="2.85546875" style="315" customWidth="1"/>
    <col min="12793" max="12793" width="19.42578125" style="315" customWidth="1"/>
    <col min="12794" max="12794" width="2.85546875" style="315" customWidth="1"/>
    <col min="12795" max="12795" width="20.85546875" style="315" customWidth="1"/>
    <col min="12796" max="12796" width="2.85546875" style="315" customWidth="1"/>
    <col min="12797" max="12797" width="21" style="315" customWidth="1"/>
    <col min="12798" max="12798" width="2.85546875" style="315" customWidth="1"/>
    <col min="12799" max="12799" width="18.85546875" style="315" customWidth="1"/>
    <col min="12800" max="12800" width="2.85546875" style="315" customWidth="1"/>
    <col min="12801" max="12801" width="16.85546875" style="315" customWidth="1"/>
    <col min="12802" max="12802" width="2.85546875" style="315" customWidth="1"/>
    <col min="12803" max="12803" width="16.42578125" style="315" customWidth="1"/>
    <col min="12804" max="12804" width="2.85546875" style="315" customWidth="1"/>
    <col min="12805" max="12805" width="19.85546875" style="315" customWidth="1"/>
    <col min="12806" max="12806" width="2.85546875" style="315" customWidth="1"/>
    <col min="12807" max="12807" width="19.42578125" style="315" customWidth="1"/>
    <col min="12808" max="12808" width="2.85546875" style="315" customWidth="1"/>
    <col min="12809" max="12809" width="17.140625" style="315" customWidth="1"/>
    <col min="12810" max="12810" width="2.85546875" style="315" customWidth="1"/>
    <col min="12811" max="12811" width="19.42578125" style="315" customWidth="1"/>
    <col min="12812" max="12812" width="2.85546875" style="315" customWidth="1"/>
    <col min="12813" max="12813" width="18.42578125" style="315" customWidth="1"/>
    <col min="12814" max="12814" width="2.85546875" style="315" customWidth="1"/>
    <col min="12815" max="12815" width="17.5703125" style="315" customWidth="1"/>
    <col min="12816" max="12816" width="2.85546875" style="315" customWidth="1"/>
    <col min="12817" max="12817" width="20.85546875" style="315" customWidth="1"/>
    <col min="12818" max="12818" width="2.85546875" style="315" customWidth="1"/>
    <col min="12819" max="12819" width="17.5703125" style="315" customWidth="1"/>
    <col min="12820" max="12820" width="2.85546875" style="315" customWidth="1"/>
    <col min="12821" max="12821" width="19.5703125" style="315" customWidth="1"/>
    <col min="12822" max="12822" width="2.85546875" style="315" customWidth="1"/>
    <col min="12823" max="12823" width="16" style="315" customWidth="1"/>
    <col min="12824" max="12824" width="2.85546875" style="315" customWidth="1"/>
    <col min="12825" max="12825" width="18.85546875" style="315" customWidth="1"/>
    <col min="12826" max="12826" width="2.85546875" style="315" customWidth="1"/>
    <col min="12827" max="12827" width="18.140625" style="315" customWidth="1"/>
    <col min="12828" max="12829" width="8.85546875" style="315" customWidth="1"/>
    <col min="12830" max="12830" width="2.85546875" style="315" customWidth="1"/>
    <col min="12831" max="12831" width="18.85546875" style="315" customWidth="1"/>
    <col min="12832" max="12832" width="2.85546875" style="315" customWidth="1"/>
    <col min="12833" max="12833" width="19" style="315" customWidth="1"/>
    <col min="12834" max="12834" width="2.85546875" style="315" customWidth="1"/>
    <col min="12835" max="12835" width="18.42578125" style="315" customWidth="1"/>
    <col min="12836" max="12836" width="2.85546875" style="315" customWidth="1"/>
    <col min="12837" max="12837" width="18.5703125" style="315" customWidth="1"/>
    <col min="12838" max="12838" width="2.85546875" style="315" customWidth="1"/>
    <col min="12839" max="12839" width="18.85546875" style="315" customWidth="1"/>
    <col min="12840" max="12840" width="2.85546875" style="315" customWidth="1"/>
    <col min="12841" max="12841" width="22.5703125" style="315" customWidth="1"/>
    <col min="12842" max="12842" width="2.85546875" style="315" customWidth="1"/>
    <col min="12843" max="12843" width="19.140625" style="315" customWidth="1"/>
    <col min="12844" max="12844" width="2.85546875" style="315" customWidth="1"/>
    <col min="12845" max="12845" width="22.5703125" style="315" customWidth="1"/>
    <col min="12846" max="12846" width="2.85546875" style="315" customWidth="1"/>
    <col min="12847" max="12847" width="24.140625" style="315" customWidth="1"/>
    <col min="12848" max="12848" width="2.85546875" style="315" customWidth="1"/>
    <col min="12849" max="12849" width="22.85546875" style="315" customWidth="1"/>
    <col min="12850" max="12850" width="2.85546875" style="315" customWidth="1"/>
    <col min="12851" max="12851" width="19.5703125" style="315" customWidth="1"/>
    <col min="12852" max="12852" width="2.85546875" style="315" customWidth="1"/>
    <col min="12853" max="12853" width="22.42578125" style="315" customWidth="1"/>
    <col min="12854" max="12854" width="2.85546875" style="315" customWidth="1"/>
    <col min="12855" max="12855" width="21.85546875" style="315" customWidth="1"/>
    <col min="12856" max="12856" width="2.85546875" style="315" customWidth="1"/>
    <col min="12857" max="12857" width="25.140625" style="315" customWidth="1"/>
    <col min="12858" max="12858" width="53.140625" style="315" customWidth="1"/>
    <col min="12859" max="12859" width="2.85546875" style="315" customWidth="1"/>
    <col min="12860" max="12860" width="25.140625" style="315" customWidth="1"/>
    <col min="12861" max="12861" width="2.85546875" style="315" customWidth="1"/>
    <col min="12862" max="12862" width="24" style="315" customWidth="1"/>
    <col min="12863" max="12863" width="2.85546875" style="315" customWidth="1"/>
    <col min="12864" max="12864" width="21.5703125" style="315" customWidth="1"/>
    <col min="12865" max="12865" width="2.85546875" style="315" customWidth="1"/>
    <col min="12866" max="12866" width="22.42578125" style="315" customWidth="1"/>
    <col min="12867" max="12867" width="53.85546875" style="315" customWidth="1"/>
    <col min="12868" max="12868" width="2.85546875" style="315" customWidth="1"/>
    <col min="12869" max="12869" width="23.85546875" style="315" customWidth="1"/>
    <col min="12870" max="12870" width="2.85546875" style="315" customWidth="1"/>
    <col min="12871" max="12871" width="22.5703125" style="315" customWidth="1"/>
    <col min="12872" max="12872" width="2.85546875" style="315" customWidth="1"/>
    <col min="12873" max="12873" width="18.85546875" style="315" customWidth="1"/>
    <col min="12874" max="12874" width="2.85546875" style="315" customWidth="1"/>
    <col min="12875" max="12875" width="19.42578125" style="315" customWidth="1"/>
    <col min="12876" max="12876" width="2.85546875" style="315" customWidth="1"/>
    <col min="12877" max="12877" width="19.5703125" style="315" customWidth="1"/>
    <col min="12878" max="13046" width="8.7109375" style="315"/>
    <col min="13047" max="13047" width="55.42578125" style="315" customWidth="1"/>
    <col min="13048" max="13048" width="2.85546875" style="315" customWidth="1"/>
    <col min="13049" max="13049" width="19.42578125" style="315" customWidth="1"/>
    <col min="13050" max="13050" width="2.85546875" style="315" customWidth="1"/>
    <col min="13051" max="13051" width="20.85546875" style="315" customWidth="1"/>
    <col min="13052" max="13052" width="2.85546875" style="315" customWidth="1"/>
    <col min="13053" max="13053" width="21" style="315" customWidth="1"/>
    <col min="13054" max="13054" width="2.85546875" style="315" customWidth="1"/>
    <col min="13055" max="13055" width="18.85546875" style="315" customWidth="1"/>
    <col min="13056" max="13056" width="2.85546875" style="315" customWidth="1"/>
    <col min="13057" max="13057" width="16.85546875" style="315" customWidth="1"/>
    <col min="13058" max="13058" width="2.85546875" style="315" customWidth="1"/>
    <col min="13059" max="13059" width="16.42578125" style="315" customWidth="1"/>
    <col min="13060" max="13060" width="2.85546875" style="315" customWidth="1"/>
    <col min="13061" max="13061" width="19.85546875" style="315" customWidth="1"/>
    <col min="13062" max="13062" width="2.85546875" style="315" customWidth="1"/>
    <col min="13063" max="13063" width="19.42578125" style="315" customWidth="1"/>
    <col min="13064" max="13064" width="2.85546875" style="315" customWidth="1"/>
    <col min="13065" max="13065" width="17.140625" style="315" customWidth="1"/>
    <col min="13066" max="13066" width="2.85546875" style="315" customWidth="1"/>
    <col min="13067" max="13067" width="19.42578125" style="315" customWidth="1"/>
    <col min="13068" max="13068" width="2.85546875" style="315" customWidth="1"/>
    <col min="13069" max="13069" width="18.42578125" style="315" customWidth="1"/>
    <col min="13070" max="13070" width="2.85546875" style="315" customWidth="1"/>
    <col min="13071" max="13071" width="17.5703125" style="315" customWidth="1"/>
    <col min="13072" max="13072" width="2.85546875" style="315" customWidth="1"/>
    <col min="13073" max="13073" width="20.85546875" style="315" customWidth="1"/>
    <col min="13074" max="13074" width="2.85546875" style="315" customWidth="1"/>
    <col min="13075" max="13075" width="17.5703125" style="315" customWidth="1"/>
    <col min="13076" max="13076" width="2.85546875" style="315" customWidth="1"/>
    <col min="13077" max="13077" width="19.5703125" style="315" customWidth="1"/>
    <col min="13078" max="13078" width="2.85546875" style="315" customWidth="1"/>
    <col min="13079" max="13079" width="16" style="315" customWidth="1"/>
    <col min="13080" max="13080" width="2.85546875" style="315" customWidth="1"/>
    <col min="13081" max="13081" width="18.85546875" style="315" customWidth="1"/>
    <col min="13082" max="13082" width="2.85546875" style="315" customWidth="1"/>
    <col min="13083" max="13083" width="18.140625" style="315" customWidth="1"/>
    <col min="13084" max="13085" width="8.85546875" style="315" customWidth="1"/>
    <col min="13086" max="13086" width="2.85546875" style="315" customWidth="1"/>
    <col min="13087" max="13087" width="18.85546875" style="315" customWidth="1"/>
    <col min="13088" max="13088" width="2.85546875" style="315" customWidth="1"/>
    <col min="13089" max="13089" width="19" style="315" customWidth="1"/>
    <col min="13090" max="13090" width="2.85546875" style="315" customWidth="1"/>
    <col min="13091" max="13091" width="18.42578125" style="315" customWidth="1"/>
    <col min="13092" max="13092" width="2.85546875" style="315" customWidth="1"/>
    <col min="13093" max="13093" width="18.5703125" style="315" customWidth="1"/>
    <col min="13094" max="13094" width="2.85546875" style="315" customWidth="1"/>
    <col min="13095" max="13095" width="18.85546875" style="315" customWidth="1"/>
    <col min="13096" max="13096" width="2.85546875" style="315" customWidth="1"/>
    <col min="13097" max="13097" width="22.5703125" style="315" customWidth="1"/>
    <col min="13098" max="13098" width="2.85546875" style="315" customWidth="1"/>
    <col min="13099" max="13099" width="19.140625" style="315" customWidth="1"/>
    <col min="13100" max="13100" width="2.85546875" style="315" customWidth="1"/>
    <col min="13101" max="13101" width="22.5703125" style="315" customWidth="1"/>
    <col min="13102" max="13102" width="2.85546875" style="315" customWidth="1"/>
    <col min="13103" max="13103" width="24.140625" style="315" customWidth="1"/>
    <col min="13104" max="13104" width="2.85546875" style="315" customWidth="1"/>
    <col min="13105" max="13105" width="22.85546875" style="315" customWidth="1"/>
    <col min="13106" max="13106" width="2.85546875" style="315" customWidth="1"/>
    <col min="13107" max="13107" width="19.5703125" style="315" customWidth="1"/>
    <col min="13108" max="13108" width="2.85546875" style="315" customWidth="1"/>
    <col min="13109" max="13109" width="22.42578125" style="315" customWidth="1"/>
    <col min="13110" max="13110" width="2.85546875" style="315" customWidth="1"/>
    <col min="13111" max="13111" width="21.85546875" style="315" customWidth="1"/>
    <col min="13112" max="13112" width="2.85546875" style="315" customWidth="1"/>
    <col min="13113" max="13113" width="25.140625" style="315" customWidth="1"/>
    <col min="13114" max="13114" width="53.140625" style="315" customWidth="1"/>
    <col min="13115" max="13115" width="2.85546875" style="315" customWidth="1"/>
    <col min="13116" max="13116" width="25.140625" style="315" customWidth="1"/>
    <col min="13117" max="13117" width="2.85546875" style="315" customWidth="1"/>
    <col min="13118" max="13118" width="24" style="315" customWidth="1"/>
    <col min="13119" max="13119" width="2.85546875" style="315" customWidth="1"/>
    <col min="13120" max="13120" width="21.5703125" style="315" customWidth="1"/>
    <col min="13121" max="13121" width="2.85546875" style="315" customWidth="1"/>
    <col min="13122" max="13122" width="22.42578125" style="315" customWidth="1"/>
    <col min="13123" max="13123" width="53.85546875" style="315" customWidth="1"/>
    <col min="13124" max="13124" width="2.85546875" style="315" customWidth="1"/>
    <col min="13125" max="13125" width="23.85546875" style="315" customWidth="1"/>
    <col min="13126" max="13126" width="2.85546875" style="315" customWidth="1"/>
    <col min="13127" max="13127" width="22.5703125" style="315" customWidth="1"/>
    <col min="13128" max="13128" width="2.85546875" style="315" customWidth="1"/>
    <col min="13129" max="13129" width="18.85546875" style="315" customWidth="1"/>
    <col min="13130" max="13130" width="2.85546875" style="315" customWidth="1"/>
    <col min="13131" max="13131" width="19.42578125" style="315" customWidth="1"/>
    <col min="13132" max="13132" width="2.85546875" style="315" customWidth="1"/>
    <col min="13133" max="13133" width="19.5703125" style="315" customWidth="1"/>
    <col min="13134" max="13302" width="8.7109375" style="315"/>
    <col min="13303" max="13303" width="55.42578125" style="315" customWidth="1"/>
    <col min="13304" max="13304" width="2.85546875" style="315" customWidth="1"/>
    <col min="13305" max="13305" width="19.42578125" style="315" customWidth="1"/>
    <col min="13306" max="13306" width="2.85546875" style="315" customWidth="1"/>
    <col min="13307" max="13307" width="20.85546875" style="315" customWidth="1"/>
    <col min="13308" max="13308" width="2.85546875" style="315" customWidth="1"/>
    <col min="13309" max="13309" width="21" style="315" customWidth="1"/>
    <col min="13310" max="13310" width="2.85546875" style="315" customWidth="1"/>
    <col min="13311" max="13311" width="18.85546875" style="315" customWidth="1"/>
    <col min="13312" max="13312" width="2.85546875" style="315" customWidth="1"/>
    <col min="13313" max="13313" width="16.85546875" style="315" customWidth="1"/>
    <col min="13314" max="13314" width="2.85546875" style="315" customWidth="1"/>
    <col min="13315" max="13315" width="16.42578125" style="315" customWidth="1"/>
    <col min="13316" max="13316" width="2.85546875" style="315" customWidth="1"/>
    <col min="13317" max="13317" width="19.85546875" style="315" customWidth="1"/>
    <col min="13318" max="13318" width="2.85546875" style="315" customWidth="1"/>
    <col min="13319" max="13319" width="19.42578125" style="315" customWidth="1"/>
    <col min="13320" max="13320" width="2.85546875" style="315" customWidth="1"/>
    <col min="13321" max="13321" width="17.140625" style="315" customWidth="1"/>
    <col min="13322" max="13322" width="2.85546875" style="315" customWidth="1"/>
    <col min="13323" max="13323" width="19.42578125" style="315" customWidth="1"/>
    <col min="13324" max="13324" width="2.85546875" style="315" customWidth="1"/>
    <col min="13325" max="13325" width="18.42578125" style="315" customWidth="1"/>
    <col min="13326" max="13326" width="2.85546875" style="315" customWidth="1"/>
    <col min="13327" max="13327" width="17.5703125" style="315" customWidth="1"/>
    <col min="13328" max="13328" width="2.85546875" style="315" customWidth="1"/>
    <col min="13329" max="13329" width="20.85546875" style="315" customWidth="1"/>
    <col min="13330" max="13330" width="2.85546875" style="315" customWidth="1"/>
    <col min="13331" max="13331" width="17.5703125" style="315" customWidth="1"/>
    <col min="13332" max="13332" width="2.85546875" style="315" customWidth="1"/>
    <col min="13333" max="13333" width="19.5703125" style="315" customWidth="1"/>
    <col min="13334" max="13334" width="2.85546875" style="315" customWidth="1"/>
    <col min="13335" max="13335" width="16" style="315" customWidth="1"/>
    <col min="13336" max="13336" width="2.85546875" style="315" customWidth="1"/>
    <col min="13337" max="13337" width="18.85546875" style="315" customWidth="1"/>
    <col min="13338" max="13338" width="2.85546875" style="315" customWidth="1"/>
    <col min="13339" max="13339" width="18.140625" style="315" customWidth="1"/>
    <col min="13340" max="13341" width="8.85546875" style="315" customWidth="1"/>
    <col min="13342" max="13342" width="2.85546875" style="315" customWidth="1"/>
    <col min="13343" max="13343" width="18.85546875" style="315" customWidth="1"/>
    <col min="13344" max="13344" width="2.85546875" style="315" customWidth="1"/>
    <col min="13345" max="13345" width="19" style="315" customWidth="1"/>
    <col min="13346" max="13346" width="2.85546875" style="315" customWidth="1"/>
    <col min="13347" max="13347" width="18.42578125" style="315" customWidth="1"/>
    <col min="13348" max="13348" width="2.85546875" style="315" customWidth="1"/>
    <col min="13349" max="13349" width="18.5703125" style="315" customWidth="1"/>
    <col min="13350" max="13350" width="2.85546875" style="315" customWidth="1"/>
    <col min="13351" max="13351" width="18.85546875" style="315" customWidth="1"/>
    <col min="13352" max="13352" width="2.85546875" style="315" customWidth="1"/>
    <col min="13353" max="13353" width="22.5703125" style="315" customWidth="1"/>
    <col min="13354" max="13354" width="2.85546875" style="315" customWidth="1"/>
    <col min="13355" max="13355" width="19.140625" style="315" customWidth="1"/>
    <col min="13356" max="13356" width="2.85546875" style="315" customWidth="1"/>
    <col min="13357" max="13357" width="22.5703125" style="315" customWidth="1"/>
    <col min="13358" max="13358" width="2.85546875" style="315" customWidth="1"/>
    <col min="13359" max="13359" width="24.140625" style="315" customWidth="1"/>
    <col min="13360" max="13360" width="2.85546875" style="315" customWidth="1"/>
    <col min="13361" max="13361" width="22.85546875" style="315" customWidth="1"/>
    <col min="13362" max="13362" width="2.85546875" style="315" customWidth="1"/>
    <col min="13363" max="13363" width="19.5703125" style="315" customWidth="1"/>
    <col min="13364" max="13364" width="2.85546875" style="315" customWidth="1"/>
    <col min="13365" max="13365" width="22.42578125" style="315" customWidth="1"/>
    <col min="13366" max="13366" width="2.85546875" style="315" customWidth="1"/>
    <col min="13367" max="13367" width="21.85546875" style="315" customWidth="1"/>
    <col min="13368" max="13368" width="2.85546875" style="315" customWidth="1"/>
    <col min="13369" max="13369" width="25.140625" style="315" customWidth="1"/>
    <col min="13370" max="13370" width="53.140625" style="315" customWidth="1"/>
    <col min="13371" max="13371" width="2.85546875" style="315" customWidth="1"/>
    <col min="13372" max="13372" width="25.140625" style="315" customWidth="1"/>
    <col min="13373" max="13373" width="2.85546875" style="315" customWidth="1"/>
    <col min="13374" max="13374" width="24" style="315" customWidth="1"/>
    <col min="13375" max="13375" width="2.85546875" style="315" customWidth="1"/>
    <col min="13376" max="13376" width="21.5703125" style="315" customWidth="1"/>
    <col min="13377" max="13377" width="2.85546875" style="315" customWidth="1"/>
    <col min="13378" max="13378" width="22.42578125" style="315" customWidth="1"/>
    <col min="13379" max="13379" width="53.85546875" style="315" customWidth="1"/>
    <col min="13380" max="13380" width="2.85546875" style="315" customWidth="1"/>
    <col min="13381" max="13381" width="23.85546875" style="315" customWidth="1"/>
    <col min="13382" max="13382" width="2.85546875" style="315" customWidth="1"/>
    <col min="13383" max="13383" width="22.5703125" style="315" customWidth="1"/>
    <col min="13384" max="13384" width="2.85546875" style="315" customWidth="1"/>
    <col min="13385" max="13385" width="18.85546875" style="315" customWidth="1"/>
    <col min="13386" max="13386" width="2.85546875" style="315" customWidth="1"/>
    <col min="13387" max="13387" width="19.42578125" style="315" customWidth="1"/>
    <col min="13388" max="13388" width="2.85546875" style="315" customWidth="1"/>
    <col min="13389" max="13389" width="19.5703125" style="315" customWidth="1"/>
    <col min="13390" max="13558" width="8.7109375" style="315"/>
    <col min="13559" max="13559" width="55.42578125" style="315" customWidth="1"/>
    <col min="13560" max="13560" width="2.85546875" style="315" customWidth="1"/>
    <col min="13561" max="13561" width="19.42578125" style="315" customWidth="1"/>
    <col min="13562" max="13562" width="2.85546875" style="315" customWidth="1"/>
    <col min="13563" max="13563" width="20.85546875" style="315" customWidth="1"/>
    <col min="13564" max="13564" width="2.85546875" style="315" customWidth="1"/>
    <col min="13565" max="13565" width="21" style="315" customWidth="1"/>
    <col min="13566" max="13566" width="2.85546875" style="315" customWidth="1"/>
    <col min="13567" max="13567" width="18.85546875" style="315" customWidth="1"/>
    <col min="13568" max="13568" width="2.85546875" style="315" customWidth="1"/>
    <col min="13569" max="13569" width="16.85546875" style="315" customWidth="1"/>
    <col min="13570" max="13570" width="2.85546875" style="315" customWidth="1"/>
    <col min="13571" max="13571" width="16.42578125" style="315" customWidth="1"/>
    <col min="13572" max="13572" width="2.85546875" style="315" customWidth="1"/>
    <col min="13573" max="13573" width="19.85546875" style="315" customWidth="1"/>
    <col min="13574" max="13574" width="2.85546875" style="315" customWidth="1"/>
    <col min="13575" max="13575" width="19.42578125" style="315" customWidth="1"/>
    <col min="13576" max="13576" width="2.85546875" style="315" customWidth="1"/>
    <col min="13577" max="13577" width="17.140625" style="315" customWidth="1"/>
    <col min="13578" max="13578" width="2.85546875" style="315" customWidth="1"/>
    <col min="13579" max="13579" width="19.42578125" style="315" customWidth="1"/>
    <col min="13580" max="13580" width="2.85546875" style="315" customWidth="1"/>
    <col min="13581" max="13581" width="18.42578125" style="315" customWidth="1"/>
    <col min="13582" max="13582" width="2.85546875" style="315" customWidth="1"/>
    <col min="13583" max="13583" width="17.5703125" style="315" customWidth="1"/>
    <col min="13584" max="13584" width="2.85546875" style="315" customWidth="1"/>
    <col min="13585" max="13585" width="20.85546875" style="315" customWidth="1"/>
    <col min="13586" max="13586" width="2.85546875" style="315" customWidth="1"/>
    <col min="13587" max="13587" width="17.5703125" style="315" customWidth="1"/>
    <col min="13588" max="13588" width="2.85546875" style="315" customWidth="1"/>
    <col min="13589" max="13589" width="19.5703125" style="315" customWidth="1"/>
    <col min="13590" max="13590" width="2.85546875" style="315" customWidth="1"/>
    <col min="13591" max="13591" width="16" style="315" customWidth="1"/>
    <col min="13592" max="13592" width="2.85546875" style="315" customWidth="1"/>
    <col min="13593" max="13593" width="18.85546875" style="315" customWidth="1"/>
    <col min="13594" max="13594" width="2.85546875" style="315" customWidth="1"/>
    <col min="13595" max="13595" width="18.140625" style="315" customWidth="1"/>
    <col min="13596" max="13597" width="8.85546875" style="315" customWidth="1"/>
    <col min="13598" max="13598" width="2.85546875" style="315" customWidth="1"/>
    <col min="13599" max="13599" width="18.85546875" style="315" customWidth="1"/>
    <col min="13600" max="13600" width="2.85546875" style="315" customWidth="1"/>
    <col min="13601" max="13601" width="19" style="315" customWidth="1"/>
    <col min="13602" max="13602" width="2.85546875" style="315" customWidth="1"/>
    <col min="13603" max="13603" width="18.42578125" style="315" customWidth="1"/>
    <col min="13604" max="13604" width="2.85546875" style="315" customWidth="1"/>
    <col min="13605" max="13605" width="18.5703125" style="315" customWidth="1"/>
    <col min="13606" max="13606" width="2.85546875" style="315" customWidth="1"/>
    <col min="13607" max="13607" width="18.85546875" style="315" customWidth="1"/>
    <col min="13608" max="13608" width="2.85546875" style="315" customWidth="1"/>
    <col min="13609" max="13609" width="22.5703125" style="315" customWidth="1"/>
    <col min="13610" max="13610" width="2.85546875" style="315" customWidth="1"/>
    <col min="13611" max="13611" width="19.140625" style="315" customWidth="1"/>
    <col min="13612" max="13612" width="2.85546875" style="315" customWidth="1"/>
    <col min="13613" max="13613" width="22.5703125" style="315" customWidth="1"/>
    <col min="13614" max="13614" width="2.85546875" style="315" customWidth="1"/>
    <col min="13615" max="13615" width="24.140625" style="315" customWidth="1"/>
    <col min="13616" max="13616" width="2.85546875" style="315" customWidth="1"/>
    <col min="13617" max="13617" width="22.85546875" style="315" customWidth="1"/>
    <col min="13618" max="13618" width="2.85546875" style="315" customWidth="1"/>
    <col min="13619" max="13619" width="19.5703125" style="315" customWidth="1"/>
    <col min="13620" max="13620" width="2.85546875" style="315" customWidth="1"/>
    <col min="13621" max="13621" width="22.42578125" style="315" customWidth="1"/>
    <col min="13622" max="13622" width="2.85546875" style="315" customWidth="1"/>
    <col min="13623" max="13623" width="21.85546875" style="315" customWidth="1"/>
    <col min="13624" max="13624" width="2.85546875" style="315" customWidth="1"/>
    <col min="13625" max="13625" width="25.140625" style="315" customWidth="1"/>
    <col min="13626" max="13626" width="53.140625" style="315" customWidth="1"/>
    <col min="13627" max="13627" width="2.85546875" style="315" customWidth="1"/>
    <col min="13628" max="13628" width="25.140625" style="315" customWidth="1"/>
    <col min="13629" max="13629" width="2.85546875" style="315" customWidth="1"/>
    <col min="13630" max="13630" width="24" style="315" customWidth="1"/>
    <col min="13631" max="13631" width="2.85546875" style="315" customWidth="1"/>
    <col min="13632" max="13632" width="21.5703125" style="315" customWidth="1"/>
    <col min="13633" max="13633" width="2.85546875" style="315" customWidth="1"/>
    <col min="13634" max="13634" width="22.42578125" style="315" customWidth="1"/>
    <col min="13635" max="13635" width="53.85546875" style="315" customWidth="1"/>
    <col min="13636" max="13636" width="2.85546875" style="315" customWidth="1"/>
    <col min="13637" max="13637" width="23.85546875" style="315" customWidth="1"/>
    <col min="13638" max="13638" width="2.85546875" style="315" customWidth="1"/>
    <col min="13639" max="13639" width="22.5703125" style="315" customWidth="1"/>
    <col min="13640" max="13640" width="2.85546875" style="315" customWidth="1"/>
    <col min="13641" max="13641" width="18.85546875" style="315" customWidth="1"/>
    <col min="13642" max="13642" width="2.85546875" style="315" customWidth="1"/>
    <col min="13643" max="13643" width="19.42578125" style="315" customWidth="1"/>
    <col min="13644" max="13644" width="2.85546875" style="315" customWidth="1"/>
    <col min="13645" max="13645" width="19.5703125" style="315" customWidth="1"/>
    <col min="13646" max="13814" width="8.7109375" style="315"/>
    <col min="13815" max="13815" width="55.42578125" style="315" customWidth="1"/>
    <col min="13816" max="13816" width="2.85546875" style="315" customWidth="1"/>
    <col min="13817" max="13817" width="19.42578125" style="315" customWidth="1"/>
    <col min="13818" max="13818" width="2.85546875" style="315" customWidth="1"/>
    <col min="13819" max="13819" width="20.85546875" style="315" customWidth="1"/>
    <col min="13820" max="13820" width="2.85546875" style="315" customWidth="1"/>
    <col min="13821" max="13821" width="21" style="315" customWidth="1"/>
    <col min="13822" max="13822" width="2.85546875" style="315" customWidth="1"/>
    <col min="13823" max="13823" width="18.85546875" style="315" customWidth="1"/>
    <col min="13824" max="13824" width="2.85546875" style="315" customWidth="1"/>
    <col min="13825" max="13825" width="16.85546875" style="315" customWidth="1"/>
    <col min="13826" max="13826" width="2.85546875" style="315" customWidth="1"/>
    <col min="13827" max="13827" width="16.42578125" style="315" customWidth="1"/>
    <col min="13828" max="13828" width="2.85546875" style="315" customWidth="1"/>
    <col min="13829" max="13829" width="19.85546875" style="315" customWidth="1"/>
    <col min="13830" max="13830" width="2.85546875" style="315" customWidth="1"/>
    <col min="13831" max="13831" width="19.42578125" style="315" customWidth="1"/>
    <col min="13832" max="13832" width="2.85546875" style="315" customWidth="1"/>
    <col min="13833" max="13833" width="17.140625" style="315" customWidth="1"/>
    <col min="13834" max="13834" width="2.85546875" style="315" customWidth="1"/>
    <col min="13835" max="13835" width="19.42578125" style="315" customWidth="1"/>
    <col min="13836" max="13836" width="2.85546875" style="315" customWidth="1"/>
    <col min="13837" max="13837" width="18.42578125" style="315" customWidth="1"/>
    <col min="13838" max="13838" width="2.85546875" style="315" customWidth="1"/>
    <col min="13839" max="13839" width="17.5703125" style="315" customWidth="1"/>
    <col min="13840" max="13840" width="2.85546875" style="315" customWidth="1"/>
    <col min="13841" max="13841" width="20.85546875" style="315" customWidth="1"/>
    <col min="13842" max="13842" width="2.85546875" style="315" customWidth="1"/>
    <col min="13843" max="13843" width="17.5703125" style="315" customWidth="1"/>
    <col min="13844" max="13844" width="2.85546875" style="315" customWidth="1"/>
    <col min="13845" max="13845" width="19.5703125" style="315" customWidth="1"/>
    <col min="13846" max="13846" width="2.85546875" style="315" customWidth="1"/>
    <col min="13847" max="13847" width="16" style="315" customWidth="1"/>
    <col min="13848" max="13848" width="2.85546875" style="315" customWidth="1"/>
    <col min="13849" max="13849" width="18.85546875" style="315" customWidth="1"/>
    <col min="13850" max="13850" width="2.85546875" style="315" customWidth="1"/>
    <col min="13851" max="13851" width="18.140625" style="315" customWidth="1"/>
    <col min="13852" max="13853" width="8.85546875" style="315" customWidth="1"/>
    <col min="13854" max="13854" width="2.85546875" style="315" customWidth="1"/>
    <col min="13855" max="13855" width="18.85546875" style="315" customWidth="1"/>
    <col min="13856" max="13856" width="2.85546875" style="315" customWidth="1"/>
    <col min="13857" max="13857" width="19" style="315" customWidth="1"/>
    <col min="13858" max="13858" width="2.85546875" style="315" customWidth="1"/>
    <col min="13859" max="13859" width="18.42578125" style="315" customWidth="1"/>
    <col min="13860" max="13860" width="2.85546875" style="315" customWidth="1"/>
    <col min="13861" max="13861" width="18.5703125" style="315" customWidth="1"/>
    <col min="13862" max="13862" width="2.85546875" style="315" customWidth="1"/>
    <col min="13863" max="13863" width="18.85546875" style="315" customWidth="1"/>
    <col min="13864" max="13864" width="2.85546875" style="315" customWidth="1"/>
    <col min="13865" max="13865" width="22.5703125" style="315" customWidth="1"/>
    <col min="13866" max="13866" width="2.85546875" style="315" customWidth="1"/>
    <col min="13867" max="13867" width="19.140625" style="315" customWidth="1"/>
    <col min="13868" max="13868" width="2.85546875" style="315" customWidth="1"/>
    <col min="13869" max="13869" width="22.5703125" style="315" customWidth="1"/>
    <col min="13870" max="13870" width="2.85546875" style="315" customWidth="1"/>
    <col min="13871" max="13871" width="24.140625" style="315" customWidth="1"/>
    <col min="13872" max="13872" width="2.85546875" style="315" customWidth="1"/>
    <col min="13873" max="13873" width="22.85546875" style="315" customWidth="1"/>
    <col min="13874" max="13874" width="2.85546875" style="315" customWidth="1"/>
    <col min="13875" max="13875" width="19.5703125" style="315" customWidth="1"/>
    <col min="13876" max="13876" width="2.85546875" style="315" customWidth="1"/>
    <col min="13877" max="13877" width="22.42578125" style="315" customWidth="1"/>
    <col min="13878" max="13878" width="2.85546875" style="315" customWidth="1"/>
    <col min="13879" max="13879" width="21.85546875" style="315" customWidth="1"/>
    <col min="13880" max="13880" width="2.85546875" style="315" customWidth="1"/>
    <col min="13881" max="13881" width="25.140625" style="315" customWidth="1"/>
    <col min="13882" max="13882" width="53.140625" style="315" customWidth="1"/>
    <col min="13883" max="13883" width="2.85546875" style="315" customWidth="1"/>
    <col min="13884" max="13884" width="25.140625" style="315" customWidth="1"/>
    <col min="13885" max="13885" width="2.85546875" style="315" customWidth="1"/>
    <col min="13886" max="13886" width="24" style="315" customWidth="1"/>
    <col min="13887" max="13887" width="2.85546875" style="315" customWidth="1"/>
    <col min="13888" max="13888" width="21.5703125" style="315" customWidth="1"/>
    <col min="13889" max="13889" width="2.85546875" style="315" customWidth="1"/>
    <col min="13890" max="13890" width="22.42578125" style="315" customWidth="1"/>
    <col min="13891" max="13891" width="53.85546875" style="315" customWidth="1"/>
    <col min="13892" max="13892" width="2.85546875" style="315" customWidth="1"/>
    <col min="13893" max="13893" width="23.85546875" style="315" customWidth="1"/>
    <col min="13894" max="13894" width="2.85546875" style="315" customWidth="1"/>
    <col min="13895" max="13895" width="22.5703125" style="315" customWidth="1"/>
    <col min="13896" max="13896" width="2.85546875" style="315" customWidth="1"/>
    <col min="13897" max="13897" width="18.85546875" style="315" customWidth="1"/>
    <col min="13898" max="13898" width="2.85546875" style="315" customWidth="1"/>
    <col min="13899" max="13899" width="19.42578125" style="315" customWidth="1"/>
    <col min="13900" max="13900" width="2.85546875" style="315" customWidth="1"/>
    <col min="13901" max="13901" width="19.5703125" style="315" customWidth="1"/>
    <col min="13902" max="14070" width="8.7109375" style="315"/>
    <col min="14071" max="14071" width="55.42578125" style="315" customWidth="1"/>
    <col min="14072" max="14072" width="2.85546875" style="315" customWidth="1"/>
    <col min="14073" max="14073" width="19.42578125" style="315" customWidth="1"/>
    <col min="14074" max="14074" width="2.85546875" style="315" customWidth="1"/>
    <col min="14075" max="14075" width="20.85546875" style="315" customWidth="1"/>
    <col min="14076" max="14076" width="2.85546875" style="315" customWidth="1"/>
    <col min="14077" max="14077" width="21" style="315" customWidth="1"/>
    <col min="14078" max="14078" width="2.85546875" style="315" customWidth="1"/>
    <col min="14079" max="14079" width="18.85546875" style="315" customWidth="1"/>
    <col min="14080" max="14080" width="2.85546875" style="315" customWidth="1"/>
    <col min="14081" max="14081" width="16.85546875" style="315" customWidth="1"/>
    <col min="14082" max="14082" width="2.85546875" style="315" customWidth="1"/>
    <col min="14083" max="14083" width="16.42578125" style="315" customWidth="1"/>
    <col min="14084" max="14084" width="2.85546875" style="315" customWidth="1"/>
    <col min="14085" max="14085" width="19.85546875" style="315" customWidth="1"/>
    <col min="14086" max="14086" width="2.85546875" style="315" customWidth="1"/>
    <col min="14087" max="14087" width="19.42578125" style="315" customWidth="1"/>
    <col min="14088" max="14088" width="2.85546875" style="315" customWidth="1"/>
    <col min="14089" max="14089" width="17.140625" style="315" customWidth="1"/>
    <col min="14090" max="14090" width="2.85546875" style="315" customWidth="1"/>
    <col min="14091" max="14091" width="19.42578125" style="315" customWidth="1"/>
    <col min="14092" max="14092" width="2.85546875" style="315" customWidth="1"/>
    <col min="14093" max="14093" width="18.42578125" style="315" customWidth="1"/>
    <col min="14094" max="14094" width="2.85546875" style="315" customWidth="1"/>
    <col min="14095" max="14095" width="17.5703125" style="315" customWidth="1"/>
    <col min="14096" max="14096" width="2.85546875" style="315" customWidth="1"/>
    <col min="14097" max="14097" width="20.85546875" style="315" customWidth="1"/>
    <col min="14098" max="14098" width="2.85546875" style="315" customWidth="1"/>
    <col min="14099" max="14099" width="17.5703125" style="315" customWidth="1"/>
    <col min="14100" max="14100" width="2.85546875" style="315" customWidth="1"/>
    <col min="14101" max="14101" width="19.5703125" style="315" customWidth="1"/>
    <col min="14102" max="14102" width="2.85546875" style="315" customWidth="1"/>
    <col min="14103" max="14103" width="16" style="315" customWidth="1"/>
    <col min="14104" max="14104" width="2.85546875" style="315" customWidth="1"/>
    <col min="14105" max="14105" width="18.85546875" style="315" customWidth="1"/>
    <col min="14106" max="14106" width="2.85546875" style="315" customWidth="1"/>
    <col min="14107" max="14107" width="18.140625" style="315" customWidth="1"/>
    <col min="14108" max="14109" width="8.85546875" style="315" customWidth="1"/>
    <col min="14110" max="14110" width="2.85546875" style="315" customWidth="1"/>
    <col min="14111" max="14111" width="18.85546875" style="315" customWidth="1"/>
    <col min="14112" max="14112" width="2.85546875" style="315" customWidth="1"/>
    <col min="14113" max="14113" width="19" style="315" customWidth="1"/>
    <col min="14114" max="14114" width="2.85546875" style="315" customWidth="1"/>
    <col min="14115" max="14115" width="18.42578125" style="315" customWidth="1"/>
    <col min="14116" max="14116" width="2.85546875" style="315" customWidth="1"/>
    <col min="14117" max="14117" width="18.5703125" style="315" customWidth="1"/>
    <col min="14118" max="14118" width="2.85546875" style="315" customWidth="1"/>
    <col min="14119" max="14119" width="18.85546875" style="315" customWidth="1"/>
    <col min="14120" max="14120" width="2.85546875" style="315" customWidth="1"/>
    <col min="14121" max="14121" width="22.5703125" style="315" customWidth="1"/>
    <col min="14122" max="14122" width="2.85546875" style="315" customWidth="1"/>
    <col min="14123" max="14123" width="19.140625" style="315" customWidth="1"/>
    <col min="14124" max="14124" width="2.85546875" style="315" customWidth="1"/>
    <col min="14125" max="14125" width="22.5703125" style="315" customWidth="1"/>
    <col min="14126" max="14126" width="2.85546875" style="315" customWidth="1"/>
    <col min="14127" max="14127" width="24.140625" style="315" customWidth="1"/>
    <col min="14128" max="14128" width="2.85546875" style="315" customWidth="1"/>
    <col min="14129" max="14129" width="22.85546875" style="315" customWidth="1"/>
    <col min="14130" max="14130" width="2.85546875" style="315" customWidth="1"/>
    <col min="14131" max="14131" width="19.5703125" style="315" customWidth="1"/>
    <col min="14132" max="14132" width="2.85546875" style="315" customWidth="1"/>
    <col min="14133" max="14133" width="22.42578125" style="315" customWidth="1"/>
    <col min="14134" max="14134" width="2.85546875" style="315" customWidth="1"/>
    <col min="14135" max="14135" width="21.85546875" style="315" customWidth="1"/>
    <col min="14136" max="14136" width="2.85546875" style="315" customWidth="1"/>
    <col min="14137" max="14137" width="25.140625" style="315" customWidth="1"/>
    <col min="14138" max="14138" width="53.140625" style="315" customWidth="1"/>
    <col min="14139" max="14139" width="2.85546875" style="315" customWidth="1"/>
    <col min="14140" max="14140" width="25.140625" style="315" customWidth="1"/>
    <col min="14141" max="14141" width="2.85546875" style="315" customWidth="1"/>
    <col min="14142" max="14142" width="24" style="315" customWidth="1"/>
    <col min="14143" max="14143" width="2.85546875" style="315" customWidth="1"/>
    <col min="14144" max="14144" width="21.5703125" style="315" customWidth="1"/>
    <col min="14145" max="14145" width="2.85546875" style="315" customWidth="1"/>
    <col min="14146" max="14146" width="22.42578125" style="315" customWidth="1"/>
    <col min="14147" max="14147" width="53.85546875" style="315" customWidth="1"/>
    <col min="14148" max="14148" width="2.85546875" style="315" customWidth="1"/>
    <col min="14149" max="14149" width="23.85546875" style="315" customWidth="1"/>
    <col min="14150" max="14150" width="2.85546875" style="315" customWidth="1"/>
    <col min="14151" max="14151" width="22.5703125" style="315" customWidth="1"/>
    <col min="14152" max="14152" width="2.85546875" style="315" customWidth="1"/>
    <col min="14153" max="14153" width="18.85546875" style="315" customWidth="1"/>
    <col min="14154" max="14154" width="2.85546875" style="315" customWidth="1"/>
    <col min="14155" max="14155" width="19.42578125" style="315" customWidth="1"/>
    <col min="14156" max="14156" width="2.85546875" style="315" customWidth="1"/>
    <col min="14157" max="14157" width="19.5703125" style="315" customWidth="1"/>
    <col min="14158" max="14326" width="8.7109375" style="315"/>
    <col min="14327" max="14327" width="55.42578125" style="315" customWidth="1"/>
    <col min="14328" max="14328" width="2.85546875" style="315" customWidth="1"/>
    <col min="14329" max="14329" width="19.42578125" style="315" customWidth="1"/>
    <col min="14330" max="14330" width="2.85546875" style="315" customWidth="1"/>
    <col min="14331" max="14331" width="20.85546875" style="315" customWidth="1"/>
    <col min="14332" max="14332" width="2.85546875" style="315" customWidth="1"/>
    <col min="14333" max="14333" width="21" style="315" customWidth="1"/>
    <col min="14334" max="14334" width="2.85546875" style="315" customWidth="1"/>
    <col min="14335" max="14335" width="18.85546875" style="315" customWidth="1"/>
    <col min="14336" max="14336" width="2.85546875" style="315" customWidth="1"/>
    <col min="14337" max="14337" width="16.85546875" style="315" customWidth="1"/>
    <col min="14338" max="14338" width="2.85546875" style="315" customWidth="1"/>
    <col min="14339" max="14339" width="16.42578125" style="315" customWidth="1"/>
    <col min="14340" max="14340" width="2.85546875" style="315" customWidth="1"/>
    <col min="14341" max="14341" width="19.85546875" style="315" customWidth="1"/>
    <col min="14342" max="14342" width="2.85546875" style="315" customWidth="1"/>
    <col min="14343" max="14343" width="19.42578125" style="315" customWidth="1"/>
    <col min="14344" max="14344" width="2.85546875" style="315" customWidth="1"/>
    <col min="14345" max="14345" width="17.140625" style="315" customWidth="1"/>
    <col min="14346" max="14346" width="2.85546875" style="315" customWidth="1"/>
    <col min="14347" max="14347" width="19.42578125" style="315" customWidth="1"/>
    <col min="14348" max="14348" width="2.85546875" style="315" customWidth="1"/>
    <col min="14349" max="14349" width="18.42578125" style="315" customWidth="1"/>
    <col min="14350" max="14350" width="2.85546875" style="315" customWidth="1"/>
    <col min="14351" max="14351" width="17.5703125" style="315" customWidth="1"/>
    <col min="14352" max="14352" width="2.85546875" style="315" customWidth="1"/>
    <col min="14353" max="14353" width="20.85546875" style="315" customWidth="1"/>
    <col min="14354" max="14354" width="2.85546875" style="315" customWidth="1"/>
    <col min="14355" max="14355" width="17.5703125" style="315" customWidth="1"/>
    <col min="14356" max="14356" width="2.85546875" style="315" customWidth="1"/>
    <col min="14357" max="14357" width="19.5703125" style="315" customWidth="1"/>
    <col min="14358" max="14358" width="2.85546875" style="315" customWidth="1"/>
    <col min="14359" max="14359" width="16" style="315" customWidth="1"/>
    <col min="14360" max="14360" width="2.85546875" style="315" customWidth="1"/>
    <col min="14361" max="14361" width="18.85546875" style="315" customWidth="1"/>
    <col min="14362" max="14362" width="2.85546875" style="315" customWidth="1"/>
    <col min="14363" max="14363" width="18.140625" style="315" customWidth="1"/>
    <col min="14364" max="14365" width="8.85546875" style="315" customWidth="1"/>
    <col min="14366" max="14366" width="2.85546875" style="315" customWidth="1"/>
    <col min="14367" max="14367" width="18.85546875" style="315" customWidth="1"/>
    <col min="14368" max="14368" width="2.85546875" style="315" customWidth="1"/>
    <col min="14369" max="14369" width="19" style="315" customWidth="1"/>
    <col min="14370" max="14370" width="2.85546875" style="315" customWidth="1"/>
    <col min="14371" max="14371" width="18.42578125" style="315" customWidth="1"/>
    <col min="14372" max="14372" width="2.85546875" style="315" customWidth="1"/>
    <col min="14373" max="14373" width="18.5703125" style="315" customWidth="1"/>
    <col min="14374" max="14374" width="2.85546875" style="315" customWidth="1"/>
    <col min="14375" max="14375" width="18.85546875" style="315" customWidth="1"/>
    <col min="14376" max="14376" width="2.85546875" style="315" customWidth="1"/>
    <col min="14377" max="14377" width="22.5703125" style="315" customWidth="1"/>
    <col min="14378" max="14378" width="2.85546875" style="315" customWidth="1"/>
    <col min="14379" max="14379" width="19.140625" style="315" customWidth="1"/>
    <col min="14380" max="14380" width="2.85546875" style="315" customWidth="1"/>
    <col min="14381" max="14381" width="22.5703125" style="315" customWidth="1"/>
    <col min="14382" max="14382" width="2.85546875" style="315" customWidth="1"/>
    <col min="14383" max="14383" width="24.140625" style="315" customWidth="1"/>
    <col min="14384" max="14384" width="2.85546875" style="315" customWidth="1"/>
    <col min="14385" max="14385" width="22.85546875" style="315" customWidth="1"/>
    <col min="14386" max="14386" width="2.85546875" style="315" customWidth="1"/>
    <col min="14387" max="14387" width="19.5703125" style="315" customWidth="1"/>
    <col min="14388" max="14388" width="2.85546875" style="315" customWidth="1"/>
    <col min="14389" max="14389" width="22.42578125" style="315" customWidth="1"/>
    <col min="14390" max="14390" width="2.85546875" style="315" customWidth="1"/>
    <col min="14391" max="14391" width="21.85546875" style="315" customWidth="1"/>
    <col min="14392" max="14392" width="2.85546875" style="315" customWidth="1"/>
    <col min="14393" max="14393" width="25.140625" style="315" customWidth="1"/>
    <col min="14394" max="14394" width="53.140625" style="315" customWidth="1"/>
    <col min="14395" max="14395" width="2.85546875" style="315" customWidth="1"/>
    <col min="14396" max="14396" width="25.140625" style="315" customWidth="1"/>
    <col min="14397" max="14397" width="2.85546875" style="315" customWidth="1"/>
    <col min="14398" max="14398" width="24" style="315" customWidth="1"/>
    <col min="14399" max="14399" width="2.85546875" style="315" customWidth="1"/>
    <col min="14400" max="14400" width="21.5703125" style="315" customWidth="1"/>
    <col min="14401" max="14401" width="2.85546875" style="315" customWidth="1"/>
    <col min="14402" max="14402" width="22.42578125" style="315" customWidth="1"/>
    <col min="14403" max="14403" width="53.85546875" style="315" customWidth="1"/>
    <col min="14404" max="14404" width="2.85546875" style="315" customWidth="1"/>
    <col min="14405" max="14405" width="23.85546875" style="315" customWidth="1"/>
    <col min="14406" max="14406" width="2.85546875" style="315" customWidth="1"/>
    <col min="14407" max="14407" width="22.5703125" style="315" customWidth="1"/>
    <col min="14408" max="14408" width="2.85546875" style="315" customWidth="1"/>
    <col min="14409" max="14409" width="18.85546875" style="315" customWidth="1"/>
    <col min="14410" max="14410" width="2.85546875" style="315" customWidth="1"/>
    <col min="14411" max="14411" width="19.42578125" style="315" customWidth="1"/>
    <col min="14412" max="14412" width="2.85546875" style="315" customWidth="1"/>
    <col min="14413" max="14413" width="19.5703125" style="315" customWidth="1"/>
    <col min="14414" max="14582" width="8.7109375" style="315"/>
    <col min="14583" max="14583" width="55.42578125" style="315" customWidth="1"/>
    <col min="14584" max="14584" width="2.85546875" style="315" customWidth="1"/>
    <col min="14585" max="14585" width="19.42578125" style="315" customWidth="1"/>
    <col min="14586" max="14586" width="2.85546875" style="315" customWidth="1"/>
    <col min="14587" max="14587" width="20.85546875" style="315" customWidth="1"/>
    <col min="14588" max="14588" width="2.85546875" style="315" customWidth="1"/>
    <col min="14589" max="14589" width="21" style="315" customWidth="1"/>
    <col min="14590" max="14590" width="2.85546875" style="315" customWidth="1"/>
    <col min="14591" max="14591" width="18.85546875" style="315" customWidth="1"/>
    <col min="14592" max="14592" width="2.85546875" style="315" customWidth="1"/>
    <col min="14593" max="14593" width="16.85546875" style="315" customWidth="1"/>
    <col min="14594" max="14594" width="2.85546875" style="315" customWidth="1"/>
    <col min="14595" max="14595" width="16.42578125" style="315" customWidth="1"/>
    <col min="14596" max="14596" width="2.85546875" style="315" customWidth="1"/>
    <col min="14597" max="14597" width="19.85546875" style="315" customWidth="1"/>
    <col min="14598" max="14598" width="2.85546875" style="315" customWidth="1"/>
    <col min="14599" max="14599" width="19.42578125" style="315" customWidth="1"/>
    <col min="14600" max="14600" width="2.85546875" style="315" customWidth="1"/>
    <col min="14601" max="14601" width="17.140625" style="315" customWidth="1"/>
    <col min="14602" max="14602" width="2.85546875" style="315" customWidth="1"/>
    <col min="14603" max="14603" width="19.42578125" style="315" customWidth="1"/>
    <col min="14604" max="14604" width="2.85546875" style="315" customWidth="1"/>
    <col min="14605" max="14605" width="18.42578125" style="315" customWidth="1"/>
    <col min="14606" max="14606" width="2.85546875" style="315" customWidth="1"/>
    <col min="14607" max="14607" width="17.5703125" style="315" customWidth="1"/>
    <col min="14608" max="14608" width="2.85546875" style="315" customWidth="1"/>
    <col min="14609" max="14609" width="20.85546875" style="315" customWidth="1"/>
    <col min="14610" max="14610" width="2.85546875" style="315" customWidth="1"/>
    <col min="14611" max="14611" width="17.5703125" style="315" customWidth="1"/>
    <col min="14612" max="14612" width="2.85546875" style="315" customWidth="1"/>
    <col min="14613" max="14613" width="19.5703125" style="315" customWidth="1"/>
    <col min="14614" max="14614" width="2.85546875" style="315" customWidth="1"/>
    <col min="14615" max="14615" width="16" style="315" customWidth="1"/>
    <col min="14616" max="14616" width="2.85546875" style="315" customWidth="1"/>
    <col min="14617" max="14617" width="18.85546875" style="315" customWidth="1"/>
    <col min="14618" max="14618" width="2.85546875" style="315" customWidth="1"/>
    <col min="14619" max="14619" width="18.140625" style="315" customWidth="1"/>
    <col min="14620" max="14621" width="8.85546875" style="315" customWidth="1"/>
    <col min="14622" max="14622" width="2.85546875" style="315" customWidth="1"/>
    <col min="14623" max="14623" width="18.85546875" style="315" customWidth="1"/>
    <col min="14624" max="14624" width="2.85546875" style="315" customWidth="1"/>
    <col min="14625" max="14625" width="19" style="315" customWidth="1"/>
    <col min="14626" max="14626" width="2.85546875" style="315" customWidth="1"/>
    <col min="14627" max="14627" width="18.42578125" style="315" customWidth="1"/>
    <col min="14628" max="14628" width="2.85546875" style="315" customWidth="1"/>
    <col min="14629" max="14629" width="18.5703125" style="315" customWidth="1"/>
    <col min="14630" max="14630" width="2.85546875" style="315" customWidth="1"/>
    <col min="14631" max="14631" width="18.85546875" style="315" customWidth="1"/>
    <col min="14632" max="14632" width="2.85546875" style="315" customWidth="1"/>
    <col min="14633" max="14633" width="22.5703125" style="315" customWidth="1"/>
    <col min="14634" max="14634" width="2.85546875" style="315" customWidth="1"/>
    <col min="14635" max="14635" width="19.140625" style="315" customWidth="1"/>
    <col min="14636" max="14636" width="2.85546875" style="315" customWidth="1"/>
    <col min="14637" max="14637" width="22.5703125" style="315" customWidth="1"/>
    <col min="14638" max="14638" width="2.85546875" style="315" customWidth="1"/>
    <col min="14639" max="14639" width="24.140625" style="315" customWidth="1"/>
    <col min="14640" max="14640" width="2.85546875" style="315" customWidth="1"/>
    <col min="14641" max="14641" width="22.85546875" style="315" customWidth="1"/>
    <col min="14642" max="14642" width="2.85546875" style="315" customWidth="1"/>
    <col min="14643" max="14643" width="19.5703125" style="315" customWidth="1"/>
    <col min="14644" max="14644" width="2.85546875" style="315" customWidth="1"/>
    <col min="14645" max="14645" width="22.42578125" style="315" customWidth="1"/>
    <col min="14646" max="14646" width="2.85546875" style="315" customWidth="1"/>
    <col min="14647" max="14647" width="21.85546875" style="315" customWidth="1"/>
    <col min="14648" max="14648" width="2.85546875" style="315" customWidth="1"/>
    <col min="14649" max="14649" width="25.140625" style="315" customWidth="1"/>
    <col min="14650" max="14650" width="53.140625" style="315" customWidth="1"/>
    <col min="14651" max="14651" width="2.85546875" style="315" customWidth="1"/>
    <col min="14652" max="14652" width="25.140625" style="315" customWidth="1"/>
    <col min="14653" max="14653" width="2.85546875" style="315" customWidth="1"/>
    <col min="14654" max="14654" width="24" style="315" customWidth="1"/>
    <col min="14655" max="14655" width="2.85546875" style="315" customWidth="1"/>
    <col min="14656" max="14656" width="21.5703125" style="315" customWidth="1"/>
    <col min="14657" max="14657" width="2.85546875" style="315" customWidth="1"/>
    <col min="14658" max="14658" width="22.42578125" style="315" customWidth="1"/>
    <col min="14659" max="14659" width="53.85546875" style="315" customWidth="1"/>
    <col min="14660" max="14660" width="2.85546875" style="315" customWidth="1"/>
    <col min="14661" max="14661" width="23.85546875" style="315" customWidth="1"/>
    <col min="14662" max="14662" width="2.85546875" style="315" customWidth="1"/>
    <col min="14663" max="14663" width="22.5703125" style="315" customWidth="1"/>
    <col min="14664" max="14664" width="2.85546875" style="315" customWidth="1"/>
    <col min="14665" max="14665" width="18.85546875" style="315" customWidth="1"/>
    <col min="14666" max="14666" width="2.85546875" style="315" customWidth="1"/>
    <col min="14667" max="14667" width="19.42578125" style="315" customWidth="1"/>
    <col min="14668" max="14668" width="2.85546875" style="315" customWidth="1"/>
    <col min="14669" max="14669" width="19.5703125" style="315" customWidth="1"/>
    <col min="14670" max="14838" width="8.7109375" style="315"/>
    <col min="14839" max="14839" width="55.42578125" style="315" customWidth="1"/>
    <col min="14840" max="14840" width="2.85546875" style="315" customWidth="1"/>
    <col min="14841" max="14841" width="19.42578125" style="315" customWidth="1"/>
    <col min="14842" max="14842" width="2.85546875" style="315" customWidth="1"/>
    <col min="14843" max="14843" width="20.85546875" style="315" customWidth="1"/>
    <col min="14844" max="14844" width="2.85546875" style="315" customWidth="1"/>
    <col min="14845" max="14845" width="21" style="315" customWidth="1"/>
    <col min="14846" max="14846" width="2.85546875" style="315" customWidth="1"/>
    <col min="14847" max="14847" width="18.85546875" style="315" customWidth="1"/>
    <col min="14848" max="14848" width="2.85546875" style="315" customWidth="1"/>
    <col min="14849" max="14849" width="16.85546875" style="315" customWidth="1"/>
    <col min="14850" max="14850" width="2.85546875" style="315" customWidth="1"/>
    <col min="14851" max="14851" width="16.42578125" style="315" customWidth="1"/>
    <col min="14852" max="14852" width="2.85546875" style="315" customWidth="1"/>
    <col min="14853" max="14853" width="19.85546875" style="315" customWidth="1"/>
    <col min="14854" max="14854" width="2.85546875" style="315" customWidth="1"/>
    <col min="14855" max="14855" width="19.42578125" style="315" customWidth="1"/>
    <col min="14856" max="14856" width="2.85546875" style="315" customWidth="1"/>
    <col min="14857" max="14857" width="17.140625" style="315" customWidth="1"/>
    <col min="14858" max="14858" width="2.85546875" style="315" customWidth="1"/>
    <col min="14859" max="14859" width="19.42578125" style="315" customWidth="1"/>
    <col min="14860" max="14860" width="2.85546875" style="315" customWidth="1"/>
    <col min="14861" max="14861" width="18.42578125" style="315" customWidth="1"/>
    <col min="14862" max="14862" width="2.85546875" style="315" customWidth="1"/>
    <col min="14863" max="14863" width="17.5703125" style="315" customWidth="1"/>
    <col min="14864" max="14864" width="2.85546875" style="315" customWidth="1"/>
    <col min="14865" max="14865" width="20.85546875" style="315" customWidth="1"/>
    <col min="14866" max="14866" width="2.85546875" style="315" customWidth="1"/>
    <col min="14867" max="14867" width="17.5703125" style="315" customWidth="1"/>
    <col min="14868" max="14868" width="2.85546875" style="315" customWidth="1"/>
    <col min="14869" max="14869" width="19.5703125" style="315" customWidth="1"/>
    <col min="14870" max="14870" width="2.85546875" style="315" customWidth="1"/>
    <col min="14871" max="14871" width="16" style="315" customWidth="1"/>
    <col min="14872" max="14872" width="2.85546875" style="315" customWidth="1"/>
    <col min="14873" max="14873" width="18.85546875" style="315" customWidth="1"/>
    <col min="14874" max="14874" width="2.85546875" style="315" customWidth="1"/>
    <col min="14875" max="14875" width="18.140625" style="315" customWidth="1"/>
    <col min="14876" max="14877" width="8.85546875" style="315" customWidth="1"/>
    <col min="14878" max="14878" width="2.85546875" style="315" customWidth="1"/>
    <col min="14879" max="14879" width="18.85546875" style="315" customWidth="1"/>
    <col min="14880" max="14880" width="2.85546875" style="315" customWidth="1"/>
    <col min="14881" max="14881" width="19" style="315" customWidth="1"/>
    <col min="14882" max="14882" width="2.85546875" style="315" customWidth="1"/>
    <col min="14883" max="14883" width="18.42578125" style="315" customWidth="1"/>
    <col min="14884" max="14884" width="2.85546875" style="315" customWidth="1"/>
    <col min="14885" max="14885" width="18.5703125" style="315" customWidth="1"/>
    <col min="14886" max="14886" width="2.85546875" style="315" customWidth="1"/>
    <col min="14887" max="14887" width="18.85546875" style="315" customWidth="1"/>
    <col min="14888" max="14888" width="2.85546875" style="315" customWidth="1"/>
    <col min="14889" max="14889" width="22.5703125" style="315" customWidth="1"/>
    <col min="14890" max="14890" width="2.85546875" style="315" customWidth="1"/>
    <col min="14891" max="14891" width="19.140625" style="315" customWidth="1"/>
    <col min="14892" max="14892" width="2.85546875" style="315" customWidth="1"/>
    <col min="14893" max="14893" width="22.5703125" style="315" customWidth="1"/>
    <col min="14894" max="14894" width="2.85546875" style="315" customWidth="1"/>
    <col min="14895" max="14895" width="24.140625" style="315" customWidth="1"/>
    <col min="14896" max="14896" width="2.85546875" style="315" customWidth="1"/>
    <col min="14897" max="14897" width="22.85546875" style="315" customWidth="1"/>
    <col min="14898" max="14898" width="2.85546875" style="315" customWidth="1"/>
    <col min="14899" max="14899" width="19.5703125" style="315" customWidth="1"/>
    <col min="14900" max="14900" width="2.85546875" style="315" customWidth="1"/>
    <col min="14901" max="14901" width="22.42578125" style="315" customWidth="1"/>
    <col min="14902" max="14902" width="2.85546875" style="315" customWidth="1"/>
    <col min="14903" max="14903" width="21.85546875" style="315" customWidth="1"/>
    <col min="14904" max="14904" width="2.85546875" style="315" customWidth="1"/>
    <col min="14905" max="14905" width="25.140625" style="315" customWidth="1"/>
    <col min="14906" max="14906" width="53.140625" style="315" customWidth="1"/>
    <col min="14907" max="14907" width="2.85546875" style="315" customWidth="1"/>
    <col min="14908" max="14908" width="25.140625" style="315" customWidth="1"/>
    <col min="14909" max="14909" width="2.85546875" style="315" customWidth="1"/>
    <col min="14910" max="14910" width="24" style="315" customWidth="1"/>
    <col min="14911" max="14911" width="2.85546875" style="315" customWidth="1"/>
    <col min="14912" max="14912" width="21.5703125" style="315" customWidth="1"/>
    <col min="14913" max="14913" width="2.85546875" style="315" customWidth="1"/>
    <col min="14914" max="14914" width="22.42578125" style="315" customWidth="1"/>
    <col min="14915" max="14915" width="53.85546875" style="315" customWidth="1"/>
    <col min="14916" max="14916" width="2.85546875" style="315" customWidth="1"/>
    <col min="14917" max="14917" width="23.85546875" style="315" customWidth="1"/>
    <col min="14918" max="14918" width="2.85546875" style="315" customWidth="1"/>
    <col min="14919" max="14919" width="22.5703125" style="315" customWidth="1"/>
    <col min="14920" max="14920" width="2.85546875" style="315" customWidth="1"/>
    <col min="14921" max="14921" width="18.85546875" style="315" customWidth="1"/>
    <col min="14922" max="14922" width="2.85546875" style="315" customWidth="1"/>
    <col min="14923" max="14923" width="19.42578125" style="315" customWidth="1"/>
    <col min="14924" max="14924" width="2.85546875" style="315" customWidth="1"/>
    <col min="14925" max="14925" width="19.5703125" style="315" customWidth="1"/>
    <col min="14926" max="15094" width="8.7109375" style="315"/>
    <col min="15095" max="15095" width="55.42578125" style="315" customWidth="1"/>
    <col min="15096" max="15096" width="2.85546875" style="315" customWidth="1"/>
    <col min="15097" max="15097" width="19.42578125" style="315" customWidth="1"/>
    <col min="15098" max="15098" width="2.85546875" style="315" customWidth="1"/>
    <col min="15099" max="15099" width="20.85546875" style="315" customWidth="1"/>
    <col min="15100" max="15100" width="2.85546875" style="315" customWidth="1"/>
    <col min="15101" max="15101" width="21" style="315" customWidth="1"/>
    <col min="15102" max="15102" width="2.85546875" style="315" customWidth="1"/>
    <col min="15103" max="15103" width="18.85546875" style="315" customWidth="1"/>
    <col min="15104" max="15104" width="2.85546875" style="315" customWidth="1"/>
    <col min="15105" max="15105" width="16.85546875" style="315" customWidth="1"/>
    <col min="15106" max="15106" width="2.85546875" style="315" customWidth="1"/>
    <col min="15107" max="15107" width="16.42578125" style="315" customWidth="1"/>
    <col min="15108" max="15108" width="2.85546875" style="315" customWidth="1"/>
    <col min="15109" max="15109" width="19.85546875" style="315" customWidth="1"/>
    <col min="15110" max="15110" width="2.85546875" style="315" customWidth="1"/>
    <col min="15111" max="15111" width="19.42578125" style="315" customWidth="1"/>
    <col min="15112" max="15112" width="2.85546875" style="315" customWidth="1"/>
    <col min="15113" max="15113" width="17.140625" style="315" customWidth="1"/>
    <col min="15114" max="15114" width="2.85546875" style="315" customWidth="1"/>
    <col min="15115" max="15115" width="19.42578125" style="315" customWidth="1"/>
    <col min="15116" max="15116" width="2.85546875" style="315" customWidth="1"/>
    <col min="15117" max="15117" width="18.42578125" style="315" customWidth="1"/>
    <col min="15118" max="15118" width="2.85546875" style="315" customWidth="1"/>
    <col min="15119" max="15119" width="17.5703125" style="315" customWidth="1"/>
    <col min="15120" max="15120" width="2.85546875" style="315" customWidth="1"/>
    <col min="15121" max="15121" width="20.85546875" style="315" customWidth="1"/>
    <col min="15122" max="15122" width="2.85546875" style="315" customWidth="1"/>
    <col min="15123" max="15123" width="17.5703125" style="315" customWidth="1"/>
    <col min="15124" max="15124" width="2.85546875" style="315" customWidth="1"/>
    <col min="15125" max="15125" width="19.5703125" style="315" customWidth="1"/>
    <col min="15126" max="15126" width="2.85546875" style="315" customWidth="1"/>
    <col min="15127" max="15127" width="16" style="315" customWidth="1"/>
    <col min="15128" max="15128" width="2.85546875" style="315" customWidth="1"/>
    <col min="15129" max="15129" width="18.85546875" style="315" customWidth="1"/>
    <col min="15130" max="15130" width="2.85546875" style="315" customWidth="1"/>
    <col min="15131" max="15131" width="18.140625" style="315" customWidth="1"/>
    <col min="15132" max="15133" width="8.85546875" style="315" customWidth="1"/>
    <col min="15134" max="15134" width="2.85546875" style="315" customWidth="1"/>
    <col min="15135" max="15135" width="18.85546875" style="315" customWidth="1"/>
    <col min="15136" max="15136" width="2.85546875" style="315" customWidth="1"/>
    <col min="15137" max="15137" width="19" style="315" customWidth="1"/>
    <col min="15138" max="15138" width="2.85546875" style="315" customWidth="1"/>
    <col min="15139" max="15139" width="18.42578125" style="315" customWidth="1"/>
    <col min="15140" max="15140" width="2.85546875" style="315" customWidth="1"/>
    <col min="15141" max="15141" width="18.5703125" style="315" customWidth="1"/>
    <col min="15142" max="15142" width="2.85546875" style="315" customWidth="1"/>
    <col min="15143" max="15143" width="18.85546875" style="315" customWidth="1"/>
    <col min="15144" max="15144" width="2.85546875" style="315" customWidth="1"/>
    <col min="15145" max="15145" width="22.5703125" style="315" customWidth="1"/>
    <col min="15146" max="15146" width="2.85546875" style="315" customWidth="1"/>
    <col min="15147" max="15147" width="19.140625" style="315" customWidth="1"/>
    <col min="15148" max="15148" width="2.85546875" style="315" customWidth="1"/>
    <col min="15149" max="15149" width="22.5703125" style="315" customWidth="1"/>
    <col min="15150" max="15150" width="2.85546875" style="315" customWidth="1"/>
    <col min="15151" max="15151" width="24.140625" style="315" customWidth="1"/>
    <col min="15152" max="15152" width="2.85546875" style="315" customWidth="1"/>
    <col min="15153" max="15153" width="22.85546875" style="315" customWidth="1"/>
    <col min="15154" max="15154" width="2.85546875" style="315" customWidth="1"/>
    <col min="15155" max="15155" width="19.5703125" style="315" customWidth="1"/>
    <col min="15156" max="15156" width="2.85546875" style="315" customWidth="1"/>
    <col min="15157" max="15157" width="22.42578125" style="315" customWidth="1"/>
    <col min="15158" max="15158" width="2.85546875" style="315" customWidth="1"/>
    <col min="15159" max="15159" width="21.85546875" style="315" customWidth="1"/>
    <col min="15160" max="15160" width="2.85546875" style="315" customWidth="1"/>
    <col min="15161" max="15161" width="25.140625" style="315" customWidth="1"/>
    <col min="15162" max="15162" width="53.140625" style="315" customWidth="1"/>
    <col min="15163" max="15163" width="2.85546875" style="315" customWidth="1"/>
    <col min="15164" max="15164" width="25.140625" style="315" customWidth="1"/>
    <col min="15165" max="15165" width="2.85546875" style="315" customWidth="1"/>
    <col min="15166" max="15166" width="24" style="315" customWidth="1"/>
    <col min="15167" max="15167" width="2.85546875" style="315" customWidth="1"/>
    <col min="15168" max="15168" width="21.5703125" style="315" customWidth="1"/>
    <col min="15169" max="15169" width="2.85546875" style="315" customWidth="1"/>
    <col min="15170" max="15170" width="22.42578125" style="315" customWidth="1"/>
    <col min="15171" max="15171" width="53.85546875" style="315" customWidth="1"/>
    <col min="15172" max="15172" width="2.85546875" style="315" customWidth="1"/>
    <col min="15173" max="15173" width="23.85546875" style="315" customWidth="1"/>
    <col min="15174" max="15174" width="2.85546875" style="315" customWidth="1"/>
    <col min="15175" max="15175" width="22.5703125" style="315" customWidth="1"/>
    <col min="15176" max="15176" width="2.85546875" style="315" customWidth="1"/>
    <col min="15177" max="15177" width="18.85546875" style="315" customWidth="1"/>
    <col min="15178" max="15178" width="2.85546875" style="315" customWidth="1"/>
    <col min="15179" max="15179" width="19.42578125" style="315" customWidth="1"/>
    <col min="15180" max="15180" width="2.85546875" style="315" customWidth="1"/>
    <col min="15181" max="15181" width="19.5703125" style="315" customWidth="1"/>
    <col min="15182" max="15350" width="8.7109375" style="315"/>
    <col min="15351" max="15351" width="55.42578125" style="315" customWidth="1"/>
    <col min="15352" max="15352" width="2.85546875" style="315" customWidth="1"/>
    <col min="15353" max="15353" width="19.42578125" style="315" customWidth="1"/>
    <col min="15354" max="15354" width="2.85546875" style="315" customWidth="1"/>
    <col min="15355" max="15355" width="20.85546875" style="315" customWidth="1"/>
    <col min="15356" max="15356" width="2.85546875" style="315" customWidth="1"/>
    <col min="15357" max="15357" width="21" style="315" customWidth="1"/>
    <col min="15358" max="15358" width="2.85546875" style="315" customWidth="1"/>
    <col min="15359" max="15359" width="18.85546875" style="315" customWidth="1"/>
    <col min="15360" max="15360" width="2.85546875" style="315" customWidth="1"/>
    <col min="15361" max="15361" width="16.85546875" style="315" customWidth="1"/>
    <col min="15362" max="15362" width="2.85546875" style="315" customWidth="1"/>
    <col min="15363" max="15363" width="16.42578125" style="315" customWidth="1"/>
    <col min="15364" max="15364" width="2.85546875" style="315" customWidth="1"/>
    <col min="15365" max="15365" width="19.85546875" style="315" customWidth="1"/>
    <col min="15366" max="15366" width="2.85546875" style="315" customWidth="1"/>
    <col min="15367" max="15367" width="19.42578125" style="315" customWidth="1"/>
    <col min="15368" max="15368" width="2.85546875" style="315" customWidth="1"/>
    <col min="15369" max="15369" width="17.140625" style="315" customWidth="1"/>
    <col min="15370" max="15370" width="2.85546875" style="315" customWidth="1"/>
    <col min="15371" max="15371" width="19.42578125" style="315" customWidth="1"/>
    <col min="15372" max="15372" width="2.85546875" style="315" customWidth="1"/>
    <col min="15373" max="15373" width="18.42578125" style="315" customWidth="1"/>
    <col min="15374" max="15374" width="2.85546875" style="315" customWidth="1"/>
    <col min="15375" max="15375" width="17.5703125" style="315" customWidth="1"/>
    <col min="15376" max="15376" width="2.85546875" style="315" customWidth="1"/>
    <col min="15377" max="15377" width="20.85546875" style="315" customWidth="1"/>
    <col min="15378" max="15378" width="2.85546875" style="315" customWidth="1"/>
    <col min="15379" max="15379" width="17.5703125" style="315" customWidth="1"/>
    <col min="15380" max="15380" width="2.85546875" style="315" customWidth="1"/>
    <col min="15381" max="15381" width="19.5703125" style="315" customWidth="1"/>
    <col min="15382" max="15382" width="2.85546875" style="315" customWidth="1"/>
    <col min="15383" max="15383" width="16" style="315" customWidth="1"/>
    <col min="15384" max="15384" width="2.85546875" style="315" customWidth="1"/>
    <col min="15385" max="15385" width="18.85546875" style="315" customWidth="1"/>
    <col min="15386" max="15386" width="2.85546875" style="315" customWidth="1"/>
    <col min="15387" max="15387" width="18.140625" style="315" customWidth="1"/>
    <col min="15388" max="15389" width="8.85546875" style="315" customWidth="1"/>
    <col min="15390" max="15390" width="2.85546875" style="315" customWidth="1"/>
    <col min="15391" max="15391" width="18.85546875" style="315" customWidth="1"/>
    <col min="15392" max="15392" width="2.85546875" style="315" customWidth="1"/>
    <col min="15393" max="15393" width="19" style="315" customWidth="1"/>
    <col min="15394" max="15394" width="2.85546875" style="315" customWidth="1"/>
    <col min="15395" max="15395" width="18.42578125" style="315" customWidth="1"/>
    <col min="15396" max="15396" width="2.85546875" style="315" customWidth="1"/>
    <col min="15397" max="15397" width="18.5703125" style="315" customWidth="1"/>
    <col min="15398" max="15398" width="2.85546875" style="315" customWidth="1"/>
    <col min="15399" max="15399" width="18.85546875" style="315" customWidth="1"/>
    <col min="15400" max="15400" width="2.85546875" style="315" customWidth="1"/>
    <col min="15401" max="15401" width="22.5703125" style="315" customWidth="1"/>
    <col min="15402" max="15402" width="2.85546875" style="315" customWidth="1"/>
    <col min="15403" max="15403" width="19.140625" style="315" customWidth="1"/>
    <col min="15404" max="15404" width="2.85546875" style="315" customWidth="1"/>
    <col min="15405" max="15405" width="22.5703125" style="315" customWidth="1"/>
    <col min="15406" max="15406" width="2.85546875" style="315" customWidth="1"/>
    <col min="15407" max="15407" width="24.140625" style="315" customWidth="1"/>
    <col min="15408" max="15408" width="2.85546875" style="315" customWidth="1"/>
    <col min="15409" max="15409" width="22.85546875" style="315" customWidth="1"/>
    <col min="15410" max="15410" width="2.85546875" style="315" customWidth="1"/>
    <col min="15411" max="15411" width="19.5703125" style="315" customWidth="1"/>
    <col min="15412" max="15412" width="2.85546875" style="315" customWidth="1"/>
    <col min="15413" max="15413" width="22.42578125" style="315" customWidth="1"/>
    <col min="15414" max="15414" width="2.85546875" style="315" customWidth="1"/>
    <col min="15415" max="15415" width="21.85546875" style="315" customWidth="1"/>
    <col min="15416" max="15416" width="2.85546875" style="315" customWidth="1"/>
    <col min="15417" max="15417" width="25.140625" style="315" customWidth="1"/>
    <col min="15418" max="15418" width="53.140625" style="315" customWidth="1"/>
    <col min="15419" max="15419" width="2.85546875" style="315" customWidth="1"/>
    <col min="15420" max="15420" width="25.140625" style="315" customWidth="1"/>
    <col min="15421" max="15421" width="2.85546875" style="315" customWidth="1"/>
    <col min="15422" max="15422" width="24" style="315" customWidth="1"/>
    <col min="15423" max="15423" width="2.85546875" style="315" customWidth="1"/>
    <col min="15424" max="15424" width="21.5703125" style="315" customWidth="1"/>
    <col min="15425" max="15425" width="2.85546875" style="315" customWidth="1"/>
    <col min="15426" max="15426" width="22.42578125" style="315" customWidth="1"/>
    <col min="15427" max="15427" width="53.85546875" style="315" customWidth="1"/>
    <col min="15428" max="15428" width="2.85546875" style="315" customWidth="1"/>
    <col min="15429" max="15429" width="23.85546875" style="315" customWidth="1"/>
    <col min="15430" max="15430" width="2.85546875" style="315" customWidth="1"/>
    <col min="15431" max="15431" width="22.5703125" style="315" customWidth="1"/>
    <col min="15432" max="15432" width="2.85546875" style="315" customWidth="1"/>
    <col min="15433" max="15433" width="18.85546875" style="315" customWidth="1"/>
    <col min="15434" max="15434" width="2.85546875" style="315" customWidth="1"/>
    <col min="15435" max="15435" width="19.42578125" style="315" customWidth="1"/>
    <col min="15436" max="15436" width="2.85546875" style="315" customWidth="1"/>
    <col min="15437" max="15437" width="19.5703125" style="315" customWidth="1"/>
    <col min="15438" max="15606" width="8.7109375" style="315"/>
    <col min="15607" max="15607" width="55.42578125" style="315" customWidth="1"/>
    <col min="15608" max="15608" width="2.85546875" style="315" customWidth="1"/>
    <col min="15609" max="15609" width="19.42578125" style="315" customWidth="1"/>
    <col min="15610" max="15610" width="2.85546875" style="315" customWidth="1"/>
    <col min="15611" max="15611" width="20.85546875" style="315" customWidth="1"/>
    <col min="15612" max="15612" width="2.85546875" style="315" customWidth="1"/>
    <col min="15613" max="15613" width="21" style="315" customWidth="1"/>
    <col min="15614" max="15614" width="2.85546875" style="315" customWidth="1"/>
    <col min="15615" max="15615" width="18.85546875" style="315" customWidth="1"/>
    <col min="15616" max="15616" width="2.85546875" style="315" customWidth="1"/>
    <col min="15617" max="15617" width="16.85546875" style="315" customWidth="1"/>
    <col min="15618" max="15618" width="2.85546875" style="315" customWidth="1"/>
    <col min="15619" max="15619" width="16.42578125" style="315" customWidth="1"/>
    <col min="15620" max="15620" width="2.85546875" style="315" customWidth="1"/>
    <col min="15621" max="15621" width="19.85546875" style="315" customWidth="1"/>
    <col min="15622" max="15622" width="2.85546875" style="315" customWidth="1"/>
    <col min="15623" max="15623" width="19.42578125" style="315" customWidth="1"/>
    <col min="15624" max="15624" width="2.85546875" style="315" customWidth="1"/>
    <col min="15625" max="15625" width="17.140625" style="315" customWidth="1"/>
    <col min="15626" max="15626" width="2.85546875" style="315" customWidth="1"/>
    <col min="15627" max="15627" width="19.42578125" style="315" customWidth="1"/>
    <col min="15628" max="15628" width="2.85546875" style="315" customWidth="1"/>
    <col min="15629" max="15629" width="18.42578125" style="315" customWidth="1"/>
    <col min="15630" max="15630" width="2.85546875" style="315" customWidth="1"/>
    <col min="15631" max="15631" width="17.5703125" style="315" customWidth="1"/>
    <col min="15632" max="15632" width="2.85546875" style="315" customWidth="1"/>
    <col min="15633" max="15633" width="20.85546875" style="315" customWidth="1"/>
    <col min="15634" max="15634" width="2.85546875" style="315" customWidth="1"/>
    <col min="15635" max="15635" width="17.5703125" style="315" customWidth="1"/>
    <col min="15636" max="15636" width="2.85546875" style="315" customWidth="1"/>
    <col min="15637" max="15637" width="19.5703125" style="315" customWidth="1"/>
    <col min="15638" max="15638" width="2.85546875" style="315" customWidth="1"/>
    <col min="15639" max="15639" width="16" style="315" customWidth="1"/>
    <col min="15640" max="15640" width="2.85546875" style="315" customWidth="1"/>
    <col min="15641" max="15641" width="18.85546875" style="315" customWidth="1"/>
    <col min="15642" max="15642" width="2.85546875" style="315" customWidth="1"/>
    <col min="15643" max="15643" width="18.140625" style="315" customWidth="1"/>
    <col min="15644" max="15645" width="8.85546875" style="315" customWidth="1"/>
    <col min="15646" max="15646" width="2.85546875" style="315" customWidth="1"/>
    <col min="15647" max="15647" width="18.85546875" style="315" customWidth="1"/>
    <col min="15648" max="15648" width="2.85546875" style="315" customWidth="1"/>
    <col min="15649" max="15649" width="19" style="315" customWidth="1"/>
    <col min="15650" max="15650" width="2.85546875" style="315" customWidth="1"/>
    <col min="15651" max="15651" width="18.42578125" style="315" customWidth="1"/>
    <col min="15652" max="15652" width="2.85546875" style="315" customWidth="1"/>
    <col min="15653" max="15653" width="18.5703125" style="315" customWidth="1"/>
    <col min="15654" max="15654" width="2.85546875" style="315" customWidth="1"/>
    <col min="15655" max="15655" width="18.85546875" style="315" customWidth="1"/>
    <col min="15656" max="15656" width="2.85546875" style="315" customWidth="1"/>
    <col min="15657" max="15657" width="22.5703125" style="315" customWidth="1"/>
    <col min="15658" max="15658" width="2.85546875" style="315" customWidth="1"/>
    <col min="15659" max="15659" width="19.140625" style="315" customWidth="1"/>
    <col min="15660" max="15660" width="2.85546875" style="315" customWidth="1"/>
    <col min="15661" max="15661" width="22.5703125" style="315" customWidth="1"/>
    <col min="15662" max="15662" width="2.85546875" style="315" customWidth="1"/>
    <col min="15663" max="15663" width="24.140625" style="315" customWidth="1"/>
    <col min="15664" max="15664" width="2.85546875" style="315" customWidth="1"/>
    <col min="15665" max="15665" width="22.85546875" style="315" customWidth="1"/>
    <col min="15666" max="15666" width="2.85546875" style="315" customWidth="1"/>
    <col min="15667" max="15667" width="19.5703125" style="315" customWidth="1"/>
    <col min="15668" max="15668" width="2.85546875" style="315" customWidth="1"/>
    <col min="15669" max="15669" width="22.42578125" style="315" customWidth="1"/>
    <col min="15670" max="15670" width="2.85546875" style="315" customWidth="1"/>
    <col min="15671" max="15671" width="21.85546875" style="315" customWidth="1"/>
    <col min="15672" max="15672" width="2.85546875" style="315" customWidth="1"/>
    <col min="15673" max="15673" width="25.140625" style="315" customWidth="1"/>
    <col min="15674" max="15674" width="53.140625" style="315" customWidth="1"/>
    <col min="15675" max="15675" width="2.85546875" style="315" customWidth="1"/>
    <col min="15676" max="15676" width="25.140625" style="315" customWidth="1"/>
    <col min="15677" max="15677" width="2.85546875" style="315" customWidth="1"/>
    <col min="15678" max="15678" width="24" style="315" customWidth="1"/>
    <col min="15679" max="15679" width="2.85546875" style="315" customWidth="1"/>
    <col min="15680" max="15680" width="21.5703125" style="315" customWidth="1"/>
    <col min="15681" max="15681" width="2.85546875" style="315" customWidth="1"/>
    <col min="15682" max="15682" width="22.42578125" style="315" customWidth="1"/>
    <col min="15683" max="15683" width="53.85546875" style="315" customWidth="1"/>
    <col min="15684" max="15684" width="2.85546875" style="315" customWidth="1"/>
    <col min="15685" max="15685" width="23.85546875" style="315" customWidth="1"/>
    <col min="15686" max="15686" width="2.85546875" style="315" customWidth="1"/>
    <col min="15687" max="15687" width="22.5703125" style="315" customWidth="1"/>
    <col min="15688" max="15688" width="2.85546875" style="315" customWidth="1"/>
    <col min="15689" max="15689" width="18.85546875" style="315" customWidth="1"/>
    <col min="15690" max="15690" width="2.85546875" style="315" customWidth="1"/>
    <col min="15691" max="15691" width="19.42578125" style="315" customWidth="1"/>
    <col min="15692" max="15692" width="2.85546875" style="315" customWidth="1"/>
    <col min="15693" max="15693" width="19.5703125" style="315" customWidth="1"/>
    <col min="15694" max="15862" width="8.7109375" style="315"/>
    <col min="15863" max="15863" width="55.42578125" style="315" customWidth="1"/>
    <col min="15864" max="15864" width="2.85546875" style="315" customWidth="1"/>
    <col min="15865" max="15865" width="19.42578125" style="315" customWidth="1"/>
    <col min="15866" max="15866" width="2.85546875" style="315" customWidth="1"/>
    <col min="15867" max="15867" width="20.85546875" style="315" customWidth="1"/>
    <col min="15868" max="15868" width="2.85546875" style="315" customWidth="1"/>
    <col min="15869" max="15869" width="21" style="315" customWidth="1"/>
    <col min="15870" max="15870" width="2.85546875" style="315" customWidth="1"/>
    <col min="15871" max="15871" width="18.85546875" style="315" customWidth="1"/>
    <col min="15872" max="15872" width="2.85546875" style="315" customWidth="1"/>
    <col min="15873" max="15873" width="16.85546875" style="315" customWidth="1"/>
    <col min="15874" max="15874" width="2.85546875" style="315" customWidth="1"/>
    <col min="15875" max="15875" width="16.42578125" style="315" customWidth="1"/>
    <col min="15876" max="15876" width="2.85546875" style="315" customWidth="1"/>
    <col min="15877" max="15877" width="19.85546875" style="315" customWidth="1"/>
    <col min="15878" max="15878" width="2.85546875" style="315" customWidth="1"/>
    <col min="15879" max="15879" width="19.42578125" style="315" customWidth="1"/>
    <col min="15880" max="15880" width="2.85546875" style="315" customWidth="1"/>
    <col min="15881" max="15881" width="17.140625" style="315" customWidth="1"/>
    <col min="15882" max="15882" width="2.85546875" style="315" customWidth="1"/>
    <col min="15883" max="15883" width="19.42578125" style="315" customWidth="1"/>
    <col min="15884" max="15884" width="2.85546875" style="315" customWidth="1"/>
    <col min="15885" max="15885" width="18.42578125" style="315" customWidth="1"/>
    <col min="15886" max="15886" width="2.85546875" style="315" customWidth="1"/>
    <col min="15887" max="15887" width="17.5703125" style="315" customWidth="1"/>
    <col min="15888" max="15888" width="2.85546875" style="315" customWidth="1"/>
    <col min="15889" max="15889" width="20.85546875" style="315" customWidth="1"/>
    <col min="15890" max="15890" width="2.85546875" style="315" customWidth="1"/>
    <col min="15891" max="15891" width="17.5703125" style="315" customWidth="1"/>
    <col min="15892" max="15892" width="2.85546875" style="315" customWidth="1"/>
    <col min="15893" max="15893" width="19.5703125" style="315" customWidth="1"/>
    <col min="15894" max="15894" width="2.85546875" style="315" customWidth="1"/>
    <col min="15895" max="15895" width="16" style="315" customWidth="1"/>
    <col min="15896" max="15896" width="2.85546875" style="315" customWidth="1"/>
    <col min="15897" max="15897" width="18.85546875" style="315" customWidth="1"/>
    <col min="15898" max="15898" width="2.85546875" style="315" customWidth="1"/>
    <col min="15899" max="15899" width="18.140625" style="315" customWidth="1"/>
    <col min="15900" max="15901" width="8.85546875" style="315" customWidth="1"/>
    <col min="15902" max="15902" width="2.85546875" style="315" customWidth="1"/>
    <col min="15903" max="15903" width="18.85546875" style="315" customWidth="1"/>
    <col min="15904" max="15904" width="2.85546875" style="315" customWidth="1"/>
    <col min="15905" max="15905" width="19" style="315" customWidth="1"/>
    <col min="15906" max="15906" width="2.85546875" style="315" customWidth="1"/>
    <col min="15907" max="15907" width="18.42578125" style="315" customWidth="1"/>
    <col min="15908" max="15908" width="2.85546875" style="315" customWidth="1"/>
    <col min="15909" max="15909" width="18.5703125" style="315" customWidth="1"/>
    <col min="15910" max="15910" width="2.85546875" style="315" customWidth="1"/>
    <col min="15911" max="15911" width="18.85546875" style="315" customWidth="1"/>
    <col min="15912" max="15912" width="2.85546875" style="315" customWidth="1"/>
    <col min="15913" max="15913" width="22.5703125" style="315" customWidth="1"/>
    <col min="15914" max="15914" width="2.85546875" style="315" customWidth="1"/>
    <col min="15915" max="15915" width="19.140625" style="315" customWidth="1"/>
    <col min="15916" max="15916" width="2.85546875" style="315" customWidth="1"/>
    <col min="15917" max="15917" width="22.5703125" style="315" customWidth="1"/>
    <col min="15918" max="15918" width="2.85546875" style="315" customWidth="1"/>
    <col min="15919" max="15919" width="24.140625" style="315" customWidth="1"/>
    <col min="15920" max="15920" width="2.85546875" style="315" customWidth="1"/>
    <col min="15921" max="15921" width="22.85546875" style="315" customWidth="1"/>
    <col min="15922" max="15922" width="2.85546875" style="315" customWidth="1"/>
    <col min="15923" max="15923" width="19.5703125" style="315" customWidth="1"/>
    <col min="15924" max="15924" width="2.85546875" style="315" customWidth="1"/>
    <col min="15925" max="15925" width="22.42578125" style="315" customWidth="1"/>
    <col min="15926" max="15926" width="2.85546875" style="315" customWidth="1"/>
    <col min="15927" max="15927" width="21.85546875" style="315" customWidth="1"/>
    <col min="15928" max="15928" width="2.85546875" style="315" customWidth="1"/>
    <col min="15929" max="15929" width="25.140625" style="315" customWidth="1"/>
    <col min="15930" max="15930" width="53.140625" style="315" customWidth="1"/>
    <col min="15931" max="15931" width="2.85546875" style="315" customWidth="1"/>
    <col min="15932" max="15932" width="25.140625" style="315" customWidth="1"/>
    <col min="15933" max="15933" width="2.85546875" style="315" customWidth="1"/>
    <col min="15934" max="15934" width="24" style="315" customWidth="1"/>
    <col min="15935" max="15935" width="2.85546875" style="315" customWidth="1"/>
    <col min="15936" max="15936" width="21.5703125" style="315" customWidth="1"/>
    <col min="15937" max="15937" width="2.85546875" style="315" customWidth="1"/>
    <col min="15938" max="15938" width="22.42578125" style="315" customWidth="1"/>
    <col min="15939" max="15939" width="53.85546875" style="315" customWidth="1"/>
    <col min="15940" max="15940" width="2.85546875" style="315" customWidth="1"/>
    <col min="15941" max="15941" width="23.85546875" style="315" customWidth="1"/>
    <col min="15942" max="15942" width="2.85546875" style="315" customWidth="1"/>
    <col min="15943" max="15943" width="22.5703125" style="315" customWidth="1"/>
    <col min="15944" max="15944" width="2.85546875" style="315" customWidth="1"/>
    <col min="15945" max="15945" width="18.85546875" style="315" customWidth="1"/>
    <col min="15946" max="15946" width="2.85546875" style="315" customWidth="1"/>
    <col min="15947" max="15947" width="19.42578125" style="315" customWidth="1"/>
    <col min="15948" max="15948" width="2.85546875" style="315" customWidth="1"/>
    <col min="15949" max="15949" width="19.5703125" style="315" customWidth="1"/>
    <col min="15950" max="16118" width="8.7109375" style="315"/>
    <col min="16119" max="16119" width="55.42578125" style="315" customWidth="1"/>
    <col min="16120" max="16120" width="2.85546875" style="315" customWidth="1"/>
    <col min="16121" max="16121" width="19.42578125" style="315" customWidth="1"/>
    <col min="16122" max="16122" width="2.85546875" style="315" customWidth="1"/>
    <col min="16123" max="16123" width="20.85546875" style="315" customWidth="1"/>
    <col min="16124" max="16124" width="2.85546875" style="315" customWidth="1"/>
    <col min="16125" max="16125" width="21" style="315" customWidth="1"/>
    <col min="16126" max="16126" width="2.85546875" style="315" customWidth="1"/>
    <col min="16127" max="16127" width="18.85546875" style="315" customWidth="1"/>
    <col min="16128" max="16128" width="2.85546875" style="315" customWidth="1"/>
    <col min="16129" max="16129" width="16.85546875" style="315" customWidth="1"/>
    <col min="16130" max="16130" width="2.85546875" style="315" customWidth="1"/>
    <col min="16131" max="16131" width="16.42578125" style="315" customWidth="1"/>
    <col min="16132" max="16132" width="2.85546875" style="315" customWidth="1"/>
    <col min="16133" max="16133" width="19.85546875" style="315" customWidth="1"/>
    <col min="16134" max="16134" width="2.85546875" style="315" customWidth="1"/>
    <col min="16135" max="16135" width="19.42578125" style="315" customWidth="1"/>
    <col min="16136" max="16136" width="2.85546875" style="315" customWidth="1"/>
    <col min="16137" max="16137" width="17.140625" style="315" customWidth="1"/>
    <col min="16138" max="16138" width="2.85546875" style="315" customWidth="1"/>
    <col min="16139" max="16139" width="19.42578125" style="315" customWidth="1"/>
    <col min="16140" max="16140" width="2.85546875" style="315" customWidth="1"/>
    <col min="16141" max="16141" width="18.42578125" style="315" customWidth="1"/>
    <col min="16142" max="16142" width="2.85546875" style="315" customWidth="1"/>
    <col min="16143" max="16143" width="17.5703125" style="315" customWidth="1"/>
    <col min="16144" max="16144" width="2.85546875" style="315" customWidth="1"/>
    <col min="16145" max="16145" width="20.85546875" style="315" customWidth="1"/>
    <col min="16146" max="16146" width="2.85546875" style="315" customWidth="1"/>
    <col min="16147" max="16147" width="17.5703125" style="315" customWidth="1"/>
    <col min="16148" max="16148" width="2.85546875" style="315" customWidth="1"/>
    <col min="16149" max="16149" width="19.5703125" style="315" customWidth="1"/>
    <col min="16150" max="16150" width="2.85546875" style="315" customWidth="1"/>
    <col min="16151" max="16151" width="16" style="315" customWidth="1"/>
    <col min="16152" max="16152" width="2.85546875" style="315" customWidth="1"/>
    <col min="16153" max="16153" width="18.85546875" style="315" customWidth="1"/>
    <col min="16154" max="16154" width="2.85546875" style="315" customWidth="1"/>
    <col min="16155" max="16155" width="18.140625" style="315" customWidth="1"/>
    <col min="16156" max="16157" width="8.85546875" style="315" customWidth="1"/>
    <col min="16158" max="16158" width="2.85546875" style="315" customWidth="1"/>
    <col min="16159" max="16159" width="18.85546875" style="315" customWidth="1"/>
    <col min="16160" max="16160" width="2.85546875" style="315" customWidth="1"/>
    <col min="16161" max="16161" width="19" style="315" customWidth="1"/>
    <col min="16162" max="16162" width="2.85546875" style="315" customWidth="1"/>
    <col min="16163" max="16163" width="18.42578125" style="315" customWidth="1"/>
    <col min="16164" max="16164" width="2.85546875" style="315" customWidth="1"/>
    <col min="16165" max="16165" width="18.5703125" style="315" customWidth="1"/>
    <col min="16166" max="16166" width="2.85546875" style="315" customWidth="1"/>
    <col min="16167" max="16167" width="18.85546875" style="315" customWidth="1"/>
    <col min="16168" max="16168" width="2.85546875" style="315" customWidth="1"/>
    <col min="16169" max="16169" width="22.5703125" style="315" customWidth="1"/>
    <col min="16170" max="16170" width="2.85546875" style="315" customWidth="1"/>
    <col min="16171" max="16171" width="19.140625" style="315" customWidth="1"/>
    <col min="16172" max="16172" width="2.85546875" style="315" customWidth="1"/>
    <col min="16173" max="16173" width="22.5703125" style="315" customWidth="1"/>
    <col min="16174" max="16174" width="2.85546875" style="315" customWidth="1"/>
    <col min="16175" max="16175" width="24.140625" style="315" customWidth="1"/>
    <col min="16176" max="16176" width="2.85546875" style="315" customWidth="1"/>
    <col min="16177" max="16177" width="22.85546875" style="315" customWidth="1"/>
    <col min="16178" max="16178" width="2.85546875" style="315" customWidth="1"/>
    <col min="16179" max="16179" width="19.5703125" style="315" customWidth="1"/>
    <col min="16180" max="16180" width="2.85546875" style="315" customWidth="1"/>
    <col min="16181" max="16181" width="22.42578125" style="315" customWidth="1"/>
    <col min="16182" max="16182" width="2.85546875" style="315" customWidth="1"/>
    <col min="16183" max="16183" width="21.85546875" style="315" customWidth="1"/>
    <col min="16184" max="16184" width="2.85546875" style="315" customWidth="1"/>
    <col min="16185" max="16185" width="25.140625" style="315" customWidth="1"/>
    <col min="16186" max="16186" width="53.140625" style="315" customWidth="1"/>
    <col min="16187" max="16187" width="2.85546875" style="315" customWidth="1"/>
    <col min="16188" max="16188" width="25.140625" style="315" customWidth="1"/>
    <col min="16189" max="16189" width="2.85546875" style="315" customWidth="1"/>
    <col min="16190" max="16190" width="24" style="315" customWidth="1"/>
    <col min="16191" max="16191" width="2.85546875" style="315" customWidth="1"/>
    <col min="16192" max="16192" width="21.5703125" style="315" customWidth="1"/>
    <col min="16193" max="16193" width="2.85546875" style="315" customWidth="1"/>
    <col min="16194" max="16194" width="22.42578125" style="315" customWidth="1"/>
    <col min="16195" max="16195" width="53.85546875" style="315" customWidth="1"/>
    <col min="16196" max="16196" width="2.85546875" style="315" customWidth="1"/>
    <col min="16197" max="16197" width="23.85546875" style="315" customWidth="1"/>
    <col min="16198" max="16198" width="2.85546875" style="315" customWidth="1"/>
    <col min="16199" max="16199" width="22.5703125" style="315" customWidth="1"/>
    <col min="16200" max="16200" width="2.85546875" style="315" customWidth="1"/>
    <col min="16201" max="16201" width="18.85546875" style="315" customWidth="1"/>
    <col min="16202" max="16202" width="2.85546875" style="315" customWidth="1"/>
    <col min="16203" max="16203" width="19.42578125" style="315" customWidth="1"/>
    <col min="16204" max="16204" width="2.85546875" style="315" customWidth="1"/>
    <col min="16205" max="16205" width="19.5703125" style="315" customWidth="1"/>
    <col min="16206" max="16384" width="8.7109375" style="315"/>
  </cols>
  <sheetData>
    <row r="1" spans="1:77">
      <c r="A1" s="1049" t="s">
        <v>936</v>
      </c>
    </row>
    <row r="3" spans="1:77" ht="17">
      <c r="A3" s="1050" t="s">
        <v>30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307"/>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307"/>
      <c r="BO3" s="284"/>
      <c r="BP3" s="284"/>
      <c r="BQ3" s="284"/>
      <c r="BR3" s="284"/>
      <c r="BS3" s="284"/>
      <c r="BT3" s="284"/>
      <c r="BU3" s="284"/>
      <c r="BV3" s="284"/>
      <c r="BW3" s="284"/>
      <c r="BX3" s="284"/>
      <c r="BY3" s="284"/>
    </row>
    <row r="4" spans="1:77" ht="20" customHeight="1">
      <c r="A4" s="1050" t="s">
        <v>1006</v>
      </c>
      <c r="B4" s="284"/>
      <c r="C4" s="284"/>
      <c r="D4" s="284"/>
      <c r="E4" s="284"/>
      <c r="F4" s="284"/>
      <c r="G4" s="284"/>
      <c r="H4" s="284"/>
      <c r="I4" s="284"/>
      <c r="J4" s="284"/>
      <c r="K4" s="284"/>
      <c r="L4" s="284"/>
      <c r="M4" s="284"/>
      <c r="N4" s="284"/>
      <c r="O4" s="307" t="s">
        <v>22</v>
      </c>
      <c r="P4" s="284"/>
      <c r="Q4" s="284"/>
      <c r="R4" s="284"/>
      <c r="S4" s="284"/>
      <c r="T4" s="284"/>
      <c r="U4" s="284"/>
      <c r="V4" s="284"/>
      <c r="W4" s="284"/>
      <c r="X4" s="284"/>
      <c r="Y4" s="284"/>
      <c r="Z4" s="284"/>
      <c r="AA4" s="284"/>
      <c r="AB4" s="307"/>
      <c r="AC4" s="284"/>
      <c r="AD4" s="284"/>
      <c r="AE4" s="284"/>
      <c r="AF4" s="284"/>
      <c r="AG4" s="284"/>
      <c r="AH4" s="284"/>
      <c r="AI4" s="284"/>
      <c r="AJ4" s="284"/>
      <c r="AK4" s="284"/>
      <c r="AL4" s="284"/>
      <c r="AM4" s="284"/>
      <c r="AN4" s="284"/>
      <c r="AO4" s="284"/>
      <c r="AP4" s="284"/>
      <c r="AQ4" s="284"/>
      <c r="AR4" s="284"/>
      <c r="AS4" s="284" t="s">
        <v>22</v>
      </c>
      <c r="AT4" s="284"/>
      <c r="AU4" s="284"/>
      <c r="AV4" s="284"/>
      <c r="AW4" s="284"/>
      <c r="AX4" s="284"/>
      <c r="AY4" s="284"/>
      <c r="AZ4" s="284"/>
      <c r="BA4" s="284"/>
      <c r="BB4" s="284"/>
      <c r="BC4" s="284"/>
      <c r="BD4" s="284"/>
      <c r="BE4" s="284"/>
      <c r="BF4" s="284"/>
      <c r="BG4" s="284"/>
      <c r="BH4" s="284"/>
      <c r="BI4" s="284"/>
      <c r="BJ4" s="284"/>
      <c r="BK4" s="284"/>
      <c r="BL4" s="284"/>
      <c r="BM4" s="284"/>
      <c r="BN4" s="307"/>
      <c r="BO4" s="284"/>
      <c r="BP4" s="284"/>
      <c r="BQ4" s="284"/>
      <c r="BR4" s="284"/>
      <c r="BS4" s="284"/>
      <c r="BT4" s="284"/>
      <c r="BV4" s="284"/>
      <c r="BW4" s="284"/>
      <c r="BX4" s="284"/>
      <c r="BY4" s="284"/>
    </row>
    <row r="5" spans="1:77" ht="17">
      <c r="A5" s="1050" t="s">
        <v>120</v>
      </c>
      <c r="B5" s="284"/>
      <c r="C5" s="284"/>
      <c r="D5" s="284"/>
      <c r="E5" s="284"/>
      <c r="F5" s="284"/>
      <c r="G5" s="284"/>
      <c r="H5" s="284"/>
      <c r="I5" s="284"/>
      <c r="J5" s="284"/>
      <c r="K5" s="1051"/>
      <c r="L5" s="284"/>
      <c r="M5" s="1052" t="s">
        <v>396</v>
      </c>
      <c r="N5" s="284"/>
      <c r="O5" s="1053"/>
      <c r="P5" s="284"/>
      <c r="Q5" s="284"/>
      <c r="R5" s="284"/>
      <c r="S5" s="284"/>
      <c r="T5" s="284"/>
      <c r="U5" s="284"/>
      <c r="V5" s="284"/>
      <c r="W5" s="284"/>
      <c r="X5" s="284"/>
      <c r="Y5" s="1051"/>
      <c r="Z5" s="284"/>
      <c r="AA5" s="1052" t="s">
        <v>396</v>
      </c>
      <c r="AB5" s="307"/>
      <c r="AD5" s="284"/>
      <c r="AE5" s="1051"/>
      <c r="AF5" s="284"/>
      <c r="AG5" s="1051"/>
      <c r="AH5" s="284"/>
      <c r="AI5" s="1051"/>
      <c r="AJ5" s="284"/>
      <c r="AK5" s="1051"/>
      <c r="AL5" s="284"/>
      <c r="AM5" s="1052" t="s">
        <v>396</v>
      </c>
      <c r="AN5" s="284"/>
      <c r="AO5" s="1051"/>
      <c r="AP5" s="284"/>
      <c r="AQ5" s="1051"/>
      <c r="AR5" s="284"/>
      <c r="AS5" s="1051"/>
      <c r="AT5" s="284"/>
      <c r="AU5" s="284"/>
      <c r="AV5" s="284"/>
      <c r="AX5" s="284"/>
      <c r="AY5" s="1052" t="s">
        <v>396</v>
      </c>
      <c r="AZ5" s="284"/>
      <c r="BA5" s="1051"/>
      <c r="BB5" s="284"/>
      <c r="BC5" s="1051"/>
      <c r="BD5" s="284"/>
      <c r="BF5" s="284"/>
      <c r="BG5" s="1053"/>
      <c r="BH5" s="1053"/>
      <c r="BI5" s="1053"/>
      <c r="BJ5" s="284"/>
      <c r="BK5" s="1052" t="s">
        <v>396</v>
      </c>
      <c r="BL5" s="284"/>
      <c r="BN5" s="307"/>
      <c r="BO5" s="284"/>
      <c r="BP5" s="284"/>
      <c r="BR5" s="284"/>
      <c r="BT5" s="284"/>
      <c r="BV5" s="284"/>
      <c r="BX5" s="284"/>
      <c r="BY5" s="1052" t="s">
        <v>396</v>
      </c>
    </row>
    <row r="6" spans="1:77" ht="17">
      <c r="A6" s="1050" t="s">
        <v>122</v>
      </c>
      <c r="B6" s="284"/>
      <c r="C6" s="284"/>
      <c r="D6" s="284"/>
      <c r="E6" s="284"/>
      <c r="F6" s="284"/>
      <c r="G6" s="284"/>
      <c r="H6" s="284"/>
      <c r="I6" s="284"/>
      <c r="J6" s="284"/>
      <c r="K6" s="284"/>
      <c r="L6" s="284"/>
      <c r="M6" s="284"/>
      <c r="N6" s="284"/>
      <c r="O6" s="284"/>
      <c r="P6" s="284"/>
      <c r="Q6" s="284"/>
      <c r="R6" s="284"/>
      <c r="S6" s="284"/>
      <c r="T6" s="284"/>
      <c r="U6" s="284"/>
      <c r="V6" s="284"/>
      <c r="W6" s="284"/>
      <c r="X6" s="284"/>
      <c r="Y6" s="1051"/>
      <c r="Z6" s="284"/>
      <c r="AA6" s="1053" t="s">
        <v>123</v>
      </c>
      <c r="AB6" s="307"/>
      <c r="AD6" s="284"/>
      <c r="AE6" s="1051"/>
      <c r="AF6" s="284"/>
      <c r="AG6" s="1051"/>
      <c r="AH6" s="284"/>
      <c r="AI6" s="1051"/>
      <c r="AJ6" s="284"/>
      <c r="AK6" s="1051"/>
      <c r="AL6" s="284"/>
      <c r="AM6" s="1053" t="s">
        <v>123</v>
      </c>
      <c r="AN6" s="284"/>
      <c r="AO6" s="1051"/>
      <c r="AP6" s="284"/>
      <c r="AQ6" s="1051"/>
      <c r="AR6" s="284"/>
      <c r="AS6" s="1051"/>
      <c r="AT6" s="284"/>
      <c r="AU6" s="284"/>
      <c r="AV6" s="284"/>
      <c r="AX6" s="284"/>
      <c r="AY6" s="1053" t="s">
        <v>123</v>
      </c>
      <c r="AZ6" s="284"/>
      <c r="BA6" s="1051"/>
      <c r="BB6" s="284"/>
      <c r="BC6" s="1051"/>
      <c r="BD6" s="284"/>
      <c r="BF6" s="284"/>
      <c r="BG6" s="1053"/>
      <c r="BH6" s="1053"/>
      <c r="BI6" s="1053"/>
      <c r="BJ6" s="284"/>
      <c r="BK6" s="1053" t="s">
        <v>123</v>
      </c>
      <c r="BL6" s="284"/>
      <c r="BN6" s="307"/>
      <c r="BO6" s="284"/>
      <c r="BP6" s="284"/>
      <c r="BR6" s="284"/>
      <c r="BT6" s="284"/>
      <c r="BV6" s="284"/>
      <c r="BX6" s="284"/>
      <c r="BY6" s="1053" t="s">
        <v>123</v>
      </c>
    </row>
    <row r="7" spans="1:77" ht="18" customHeight="1">
      <c r="A7" s="1054" t="s">
        <v>1325</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307"/>
      <c r="AC7" s="1051"/>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1055"/>
      <c r="BD7" s="284"/>
      <c r="BE7" s="284"/>
      <c r="BF7" s="284"/>
      <c r="BG7" s="284"/>
      <c r="BH7" s="284"/>
      <c r="BI7" s="284"/>
      <c r="BJ7" s="284"/>
      <c r="BK7" s="284"/>
      <c r="BL7" s="284"/>
      <c r="BM7" s="284"/>
      <c r="BN7" s="307"/>
      <c r="BO7" s="284"/>
      <c r="BP7" s="284"/>
      <c r="BQ7" s="284"/>
      <c r="BR7" s="284"/>
      <c r="BS7" s="284"/>
      <c r="BT7" s="284"/>
      <c r="BU7" s="284"/>
      <c r="BV7" s="284"/>
      <c r="BW7" s="284"/>
      <c r="BX7" s="284"/>
      <c r="BY7" s="284"/>
    </row>
    <row r="8" spans="1:77" ht="16" customHeight="1">
      <c r="A8" s="307" t="s">
        <v>31</v>
      </c>
      <c r="B8" s="284"/>
      <c r="C8" s="284"/>
      <c r="D8" s="284"/>
      <c r="E8" s="284"/>
      <c r="F8" s="284"/>
      <c r="G8" s="284"/>
      <c r="H8" s="284"/>
      <c r="I8" s="284"/>
      <c r="J8" s="284"/>
      <c r="K8" s="284"/>
      <c r="L8" s="284"/>
      <c r="M8" s="284"/>
      <c r="N8" s="284"/>
      <c r="O8" s="284"/>
      <c r="P8" s="284"/>
      <c r="Q8" s="307"/>
      <c r="R8" s="284"/>
      <c r="S8" s="307"/>
      <c r="T8" s="284"/>
      <c r="U8" s="307"/>
      <c r="V8" s="284"/>
      <c r="W8" s="307"/>
      <c r="X8" s="284"/>
      <c r="Y8" s="307"/>
      <c r="Z8" s="284"/>
      <c r="AA8" s="284"/>
      <c r="AB8" s="307"/>
      <c r="AC8" s="1051"/>
      <c r="AD8" s="284"/>
      <c r="AE8" s="307"/>
      <c r="AF8" s="284"/>
      <c r="AG8" s="307"/>
      <c r="AH8" s="284"/>
      <c r="AI8" s="307"/>
      <c r="AJ8" s="284"/>
      <c r="AK8" s="307"/>
      <c r="AL8" s="284"/>
      <c r="AM8" s="307"/>
      <c r="AN8" s="284"/>
      <c r="AO8" s="284"/>
      <c r="AP8" s="284"/>
      <c r="AQ8" s="307"/>
      <c r="AR8" s="284"/>
      <c r="AS8" s="284"/>
      <c r="AT8" s="284"/>
      <c r="AU8" s="284"/>
      <c r="AV8" s="284"/>
      <c r="AW8" s="307"/>
      <c r="AX8" s="284"/>
      <c r="AY8" s="307"/>
      <c r="AZ8" s="284"/>
      <c r="BA8" s="284"/>
      <c r="BB8" s="284"/>
      <c r="BC8" s="307"/>
      <c r="BD8" s="284"/>
      <c r="BE8" s="307"/>
      <c r="BF8" s="284"/>
      <c r="BG8" s="307"/>
      <c r="BH8" s="307"/>
      <c r="BI8" s="307"/>
      <c r="BJ8" s="284"/>
      <c r="BK8" s="307"/>
      <c r="BL8" s="284"/>
      <c r="BM8" s="307"/>
      <c r="BN8" s="307"/>
      <c r="BO8" s="307"/>
      <c r="BP8" s="284"/>
      <c r="BQ8" s="307"/>
      <c r="BR8" s="284"/>
      <c r="BS8" s="307"/>
      <c r="BT8" s="284"/>
      <c r="BU8" s="307"/>
      <c r="BV8" s="284"/>
      <c r="BW8" s="307"/>
      <c r="BX8" s="284"/>
      <c r="BY8" s="307"/>
    </row>
    <row r="9" spans="1:77">
      <c r="A9" s="284"/>
      <c r="B9" s="307"/>
      <c r="C9" s="307"/>
      <c r="D9" s="307"/>
      <c r="E9" s="1056" t="s">
        <v>397</v>
      </c>
      <c r="F9" s="307"/>
      <c r="G9" s="307"/>
      <c r="H9" s="307"/>
      <c r="I9" s="307"/>
      <c r="J9" s="307"/>
      <c r="K9" s="307"/>
      <c r="L9" s="307"/>
      <c r="M9" s="284"/>
      <c r="N9" s="307"/>
      <c r="O9" s="307"/>
      <c r="P9" s="307"/>
      <c r="Q9" s="307"/>
      <c r="R9" s="307"/>
      <c r="S9" s="307"/>
      <c r="T9" s="307"/>
      <c r="U9" s="307"/>
      <c r="V9" s="307"/>
      <c r="W9" s="1056" t="s">
        <v>398</v>
      </c>
      <c r="X9" s="307"/>
      <c r="Y9" s="307"/>
      <c r="Z9" s="307"/>
      <c r="AA9" s="284"/>
      <c r="AB9" s="284"/>
      <c r="AC9" s="1051"/>
      <c r="AD9" s="307"/>
      <c r="AE9" s="307"/>
      <c r="AF9" s="307"/>
      <c r="AG9" s="307"/>
      <c r="AH9" s="307"/>
      <c r="AI9" s="307"/>
      <c r="AJ9" s="307"/>
      <c r="AK9" s="307"/>
      <c r="AL9" s="307"/>
      <c r="AM9" s="307"/>
      <c r="AN9" s="307"/>
      <c r="AO9" s="284"/>
      <c r="AP9" s="307"/>
      <c r="AQ9" s="307"/>
      <c r="AR9" s="307"/>
      <c r="AS9" s="284"/>
      <c r="AT9" s="307"/>
      <c r="AU9" s="307"/>
      <c r="AV9" s="307"/>
      <c r="AW9" s="307"/>
      <c r="AX9" s="307"/>
      <c r="AY9" s="307"/>
      <c r="AZ9" s="307"/>
      <c r="BA9" s="284" t="s">
        <v>22</v>
      </c>
      <c r="BB9" s="307"/>
      <c r="BC9" s="307"/>
      <c r="BD9" s="307"/>
      <c r="BE9" s="307"/>
      <c r="BF9" s="307"/>
      <c r="BG9" s="307"/>
      <c r="BH9" s="307"/>
      <c r="BI9" s="307"/>
      <c r="BJ9" s="307"/>
      <c r="BK9" s="307"/>
      <c r="BL9" s="307"/>
      <c r="BM9" s="307"/>
      <c r="BN9" s="284"/>
      <c r="BO9" s="307"/>
      <c r="BP9" s="307"/>
      <c r="BQ9" s="307"/>
      <c r="BR9" s="307"/>
      <c r="BS9" s="307"/>
      <c r="BT9" s="307"/>
      <c r="BU9" s="307"/>
      <c r="BV9" s="307"/>
      <c r="BW9" s="307"/>
      <c r="BX9" s="307"/>
      <c r="BY9" s="307"/>
    </row>
    <row r="10" spans="1:77">
      <c r="A10" s="284"/>
      <c r="B10" s="307"/>
      <c r="C10" s="307"/>
      <c r="D10" s="307"/>
      <c r="E10" s="1056" t="s">
        <v>399</v>
      </c>
      <c r="F10" s="307"/>
      <c r="G10" s="1056" t="s">
        <v>400</v>
      </c>
      <c r="H10" s="307"/>
      <c r="I10" s="307"/>
      <c r="J10" s="307"/>
      <c r="K10" s="307"/>
      <c r="L10" s="307"/>
      <c r="M10" s="1056" t="s">
        <v>401</v>
      </c>
      <c r="N10" s="307"/>
      <c r="O10" s="284"/>
      <c r="P10" s="307"/>
      <c r="Q10" s="1056" t="s">
        <v>411</v>
      </c>
      <c r="R10" s="307"/>
      <c r="S10" s="1056" t="s">
        <v>402</v>
      </c>
      <c r="T10" s="307"/>
      <c r="U10" s="1056" t="s">
        <v>403</v>
      </c>
      <c r="V10" s="307"/>
      <c r="W10" s="1056" t="s">
        <v>232</v>
      </c>
      <c r="X10" s="307"/>
      <c r="Y10" s="284"/>
      <c r="Z10" s="307"/>
      <c r="AA10" s="307"/>
      <c r="AB10" s="284"/>
      <c r="AC10" s="1056" t="s">
        <v>132</v>
      </c>
      <c r="AD10" s="307"/>
      <c r="AE10" s="307"/>
      <c r="AF10" s="307"/>
      <c r="AG10" s="307"/>
      <c r="AH10" s="307"/>
      <c r="AI10" s="307"/>
      <c r="AJ10" s="307"/>
      <c r="AK10" s="307"/>
      <c r="AL10" s="307"/>
      <c r="AM10" s="1056" t="s">
        <v>404</v>
      </c>
      <c r="AN10" s="307"/>
      <c r="AO10" s="284"/>
      <c r="AP10" s="307"/>
      <c r="AQ10" s="307"/>
      <c r="AR10" s="307"/>
      <c r="AS10" s="284"/>
      <c r="AT10" s="307"/>
      <c r="AU10" s="307"/>
      <c r="AV10" s="307"/>
      <c r="AW10" s="1056" t="s">
        <v>405</v>
      </c>
      <c r="AX10" s="307"/>
      <c r="AY10" s="1056" t="s">
        <v>406</v>
      </c>
      <c r="AZ10" s="307"/>
      <c r="BA10" s="307"/>
      <c r="BB10" s="307"/>
      <c r="BC10" s="307"/>
      <c r="BD10" s="307"/>
      <c r="BE10" s="307"/>
      <c r="BF10" s="307"/>
      <c r="BG10" s="307"/>
      <c r="BH10" s="307"/>
      <c r="BI10" s="307"/>
      <c r="BJ10" s="307"/>
      <c r="BK10" s="307"/>
      <c r="BL10" s="307"/>
      <c r="BM10" s="307"/>
      <c r="BN10" s="284"/>
      <c r="BO10" s="307"/>
      <c r="BP10" s="307"/>
      <c r="BQ10" s="1056" t="s">
        <v>407</v>
      </c>
      <c r="BR10" s="307"/>
      <c r="BS10" s="307"/>
      <c r="BT10" s="307"/>
      <c r="BU10" s="307"/>
      <c r="BV10" s="307"/>
      <c r="BW10" s="307"/>
      <c r="BX10" s="307"/>
      <c r="BY10" s="307"/>
    </row>
    <row r="11" spans="1:77">
      <c r="A11" s="284"/>
      <c r="B11" s="307"/>
      <c r="C11" s="1056" t="s">
        <v>50</v>
      </c>
      <c r="D11" s="307"/>
      <c r="E11" s="1056" t="s">
        <v>408</v>
      </c>
      <c r="F11" s="307"/>
      <c r="G11" s="1056" t="s">
        <v>409</v>
      </c>
      <c r="H11" s="307"/>
      <c r="I11" s="307"/>
      <c r="J11" s="307"/>
      <c r="K11" s="1056" t="s">
        <v>410</v>
      </c>
      <c r="L11" s="307"/>
      <c r="M11" s="1056" t="s">
        <v>190</v>
      </c>
      <c r="N11" s="307"/>
      <c r="O11" s="1056" t="s">
        <v>411</v>
      </c>
      <c r="P11" s="307"/>
      <c r="Q11" s="1056" t="s">
        <v>215</v>
      </c>
      <c r="R11" s="307"/>
      <c r="S11" s="1056" t="s">
        <v>408</v>
      </c>
      <c r="T11" s="307"/>
      <c r="U11" s="1056" t="s">
        <v>412</v>
      </c>
      <c r="V11" s="307"/>
      <c r="W11" s="1056" t="s">
        <v>413</v>
      </c>
      <c r="X11" s="307"/>
      <c r="Y11" s="284"/>
      <c r="Z11" s="307"/>
      <c r="AA11" s="1056" t="s">
        <v>132</v>
      </c>
      <c r="AB11" s="284"/>
      <c r="AC11" s="1056" t="s">
        <v>414</v>
      </c>
      <c r="AD11" s="307"/>
      <c r="AE11" s="1056" t="s">
        <v>415</v>
      </c>
      <c r="AF11" s="307"/>
      <c r="AG11" s="307"/>
      <c r="AH11" s="307"/>
      <c r="AI11" s="307"/>
      <c r="AJ11" s="307"/>
      <c r="AK11" s="307"/>
      <c r="AL11" s="307"/>
      <c r="AM11" s="1056" t="s">
        <v>190</v>
      </c>
      <c r="AN11" s="307"/>
      <c r="AO11" s="1056" t="s">
        <v>169</v>
      </c>
      <c r="AP11" s="307"/>
      <c r="AQ11" s="1056" t="s">
        <v>416</v>
      </c>
      <c r="AR11" s="307"/>
      <c r="AS11" s="1056" t="s">
        <v>417</v>
      </c>
      <c r="AT11" s="307"/>
      <c r="AU11" s="307"/>
      <c r="AV11" s="307"/>
      <c r="AW11" s="1056" t="s">
        <v>418</v>
      </c>
      <c r="AX11" s="307"/>
      <c r="AY11" s="1056" t="s">
        <v>418</v>
      </c>
      <c r="AZ11" s="307"/>
      <c r="BA11" s="1056" t="s">
        <v>419</v>
      </c>
      <c r="BB11" s="307"/>
      <c r="BC11" s="307"/>
      <c r="BD11" s="307"/>
      <c r="BE11" s="1056" t="s">
        <v>420</v>
      </c>
      <c r="BF11" s="307"/>
      <c r="BG11" s="1056" t="s">
        <v>1333</v>
      </c>
      <c r="BH11" s="1056"/>
      <c r="BI11" s="1056" t="s">
        <v>944</v>
      </c>
      <c r="BJ11" s="307"/>
      <c r="BK11" s="1056" t="s">
        <v>50</v>
      </c>
      <c r="BL11" s="307"/>
      <c r="BM11" s="1056" t="s">
        <v>50</v>
      </c>
      <c r="BN11" s="284"/>
      <c r="BO11" s="307"/>
      <c r="BP11" s="307"/>
      <c r="BQ11" s="1056" t="s">
        <v>421</v>
      </c>
      <c r="BR11" s="307"/>
      <c r="BS11" s="307"/>
      <c r="BT11" s="307"/>
      <c r="BU11" s="1056" t="s">
        <v>167</v>
      </c>
      <c r="BV11" s="307"/>
      <c r="BW11" s="1056" t="s">
        <v>408</v>
      </c>
      <c r="BX11" s="307"/>
      <c r="BY11" s="307" t="s">
        <v>22</v>
      </c>
    </row>
    <row r="12" spans="1:77">
      <c r="A12" s="284"/>
      <c r="B12" s="307"/>
      <c r="C12" s="1056" t="s">
        <v>54</v>
      </c>
      <c r="D12" s="307"/>
      <c r="E12" s="1056" t="s">
        <v>423</v>
      </c>
      <c r="F12" s="307"/>
      <c r="G12" s="1056" t="s">
        <v>54</v>
      </c>
      <c r="H12" s="307"/>
      <c r="I12" s="1056" t="s">
        <v>424</v>
      </c>
      <c r="J12" s="307"/>
      <c r="K12" s="1056" t="s">
        <v>425</v>
      </c>
      <c r="L12" s="307"/>
      <c r="M12" s="1056" t="s">
        <v>54</v>
      </c>
      <c r="N12" s="307"/>
      <c r="O12" s="1056" t="s">
        <v>426</v>
      </c>
      <c r="P12" s="307"/>
      <c r="Q12" s="1056" t="s">
        <v>1296</v>
      </c>
      <c r="R12" s="307"/>
      <c r="S12" s="1056" t="s">
        <v>427</v>
      </c>
      <c r="T12" s="307"/>
      <c r="U12" s="1056" t="s">
        <v>190</v>
      </c>
      <c r="V12" s="307"/>
      <c r="W12" s="1056" t="s">
        <v>408</v>
      </c>
      <c r="X12" s="307"/>
      <c r="Y12" s="1056" t="s">
        <v>132</v>
      </c>
      <c r="Z12" s="307"/>
      <c r="AA12" s="1056" t="s">
        <v>414</v>
      </c>
      <c r="AB12" s="284"/>
      <c r="AC12" s="1056" t="s">
        <v>428</v>
      </c>
      <c r="AD12" s="307"/>
      <c r="AE12" s="1056" t="s">
        <v>429</v>
      </c>
      <c r="AF12" s="307"/>
      <c r="AG12" s="1055" t="s">
        <v>430</v>
      </c>
      <c r="AH12" s="307"/>
      <c r="AI12" s="1056" t="s">
        <v>197</v>
      </c>
      <c r="AJ12" s="307"/>
      <c r="AK12" s="1056" t="s">
        <v>197</v>
      </c>
      <c r="AL12" s="307"/>
      <c r="AM12" s="1056" t="s">
        <v>54</v>
      </c>
      <c r="AN12" s="307"/>
      <c r="AO12" s="1056" t="s">
        <v>54</v>
      </c>
      <c r="AP12" s="307"/>
      <c r="AQ12" s="1056" t="s">
        <v>431</v>
      </c>
      <c r="AR12" s="307"/>
      <c r="AS12" s="1056" t="s">
        <v>432</v>
      </c>
      <c r="AT12" s="307"/>
      <c r="AU12" s="1056" t="s">
        <v>142</v>
      </c>
      <c r="AV12" s="307"/>
      <c r="AW12" s="1056" t="s">
        <v>240</v>
      </c>
      <c r="AX12" s="307"/>
      <c r="AY12" s="1056" t="s">
        <v>433</v>
      </c>
      <c r="AZ12" s="307"/>
      <c r="BA12" s="1056" t="s">
        <v>434</v>
      </c>
      <c r="BB12" s="307"/>
      <c r="BC12" s="1056" t="s">
        <v>435</v>
      </c>
      <c r="BD12" s="307"/>
      <c r="BE12" s="1056" t="s">
        <v>436</v>
      </c>
      <c r="BF12" s="307"/>
      <c r="BG12" s="1056" t="s">
        <v>437</v>
      </c>
      <c r="BH12" s="1056"/>
      <c r="BI12" s="1056" t="s">
        <v>1018</v>
      </c>
      <c r="BJ12" s="307"/>
      <c r="BK12" s="1056" t="s">
        <v>197</v>
      </c>
      <c r="BL12" s="307"/>
      <c r="BM12" s="1056" t="s">
        <v>438</v>
      </c>
      <c r="BN12" s="284"/>
      <c r="BO12" s="1056" t="s">
        <v>439</v>
      </c>
      <c r="BP12" s="307"/>
      <c r="BQ12" s="1056" t="s">
        <v>440</v>
      </c>
      <c r="BR12" s="1056"/>
      <c r="BS12" s="1056" t="s">
        <v>441</v>
      </c>
      <c r="BT12" s="307"/>
      <c r="BU12" s="1056" t="s">
        <v>442</v>
      </c>
      <c r="BV12" s="307"/>
      <c r="BW12" s="1056" t="s">
        <v>443</v>
      </c>
      <c r="BX12" s="307"/>
      <c r="BY12" s="307"/>
    </row>
    <row r="13" spans="1:77">
      <c r="A13" s="284"/>
      <c r="B13" s="307"/>
      <c r="C13" s="1056" t="s">
        <v>58</v>
      </c>
      <c r="D13" s="307"/>
      <c r="E13" s="1056" t="s">
        <v>445</v>
      </c>
      <c r="F13" s="307"/>
      <c r="G13" s="1056" t="s">
        <v>58</v>
      </c>
      <c r="H13" s="307"/>
      <c r="I13" s="1056" t="s">
        <v>446</v>
      </c>
      <c r="J13" s="307"/>
      <c r="K13" s="1056" t="s">
        <v>447</v>
      </c>
      <c r="L13" s="307"/>
      <c r="M13" s="1056" t="s">
        <v>244</v>
      </c>
      <c r="N13" s="307"/>
      <c r="O13" s="1056" t="s">
        <v>448</v>
      </c>
      <c r="P13" s="307"/>
      <c r="Q13" s="1056" t="s">
        <v>164</v>
      </c>
      <c r="R13" s="307"/>
      <c r="S13" s="1056" t="s">
        <v>241</v>
      </c>
      <c r="T13" s="307"/>
      <c r="U13" s="1056" t="s">
        <v>244</v>
      </c>
      <c r="V13" s="307"/>
      <c r="W13" s="1056" t="s">
        <v>445</v>
      </c>
      <c r="X13" s="307"/>
      <c r="Y13" s="1056" t="s">
        <v>159</v>
      </c>
      <c r="Z13" s="307"/>
      <c r="AA13" s="1056" t="s">
        <v>449</v>
      </c>
      <c r="AB13" s="284"/>
      <c r="AC13" s="1056" t="s">
        <v>450</v>
      </c>
      <c r="AD13" s="307"/>
      <c r="AE13" s="1056" t="s">
        <v>451</v>
      </c>
      <c r="AF13" s="307"/>
      <c r="AG13" s="1056" t="s">
        <v>452</v>
      </c>
      <c r="AH13" s="307"/>
      <c r="AI13" s="1056" t="s">
        <v>73</v>
      </c>
      <c r="AJ13" s="307"/>
      <c r="AK13" s="1056" t="s">
        <v>177</v>
      </c>
      <c r="AL13" s="307"/>
      <c r="AM13" s="1056" t="s">
        <v>244</v>
      </c>
      <c r="AN13" s="307"/>
      <c r="AO13" s="1056" t="s">
        <v>58</v>
      </c>
      <c r="AP13" s="307"/>
      <c r="AQ13" s="1056" t="s">
        <v>453</v>
      </c>
      <c r="AR13" s="307"/>
      <c r="AS13" s="1056" t="s">
        <v>240</v>
      </c>
      <c r="AT13" s="307"/>
      <c r="AU13" s="1056" t="s">
        <v>500</v>
      </c>
      <c r="AV13" s="307"/>
      <c r="AW13" s="1056" t="s">
        <v>445</v>
      </c>
      <c r="AX13" s="307"/>
      <c r="AY13" s="1056" t="s">
        <v>445</v>
      </c>
      <c r="AZ13" s="307"/>
      <c r="BA13" s="1056" t="s">
        <v>454</v>
      </c>
      <c r="BB13" s="307"/>
      <c r="BC13" s="1056" t="s">
        <v>445</v>
      </c>
      <c r="BD13" s="307"/>
      <c r="BE13" s="1056" t="s">
        <v>445</v>
      </c>
      <c r="BF13" s="307"/>
      <c r="BG13" s="1056" t="s">
        <v>445</v>
      </c>
      <c r="BH13" s="1056"/>
      <c r="BI13" s="1056" t="s">
        <v>445</v>
      </c>
      <c r="BJ13" s="307"/>
      <c r="BK13" s="1056" t="s">
        <v>445</v>
      </c>
      <c r="BL13" s="307"/>
      <c r="BM13" s="1056" t="s">
        <v>443</v>
      </c>
      <c r="BN13" s="284"/>
      <c r="BO13" s="1056" t="s">
        <v>455</v>
      </c>
      <c r="BP13" s="307"/>
      <c r="BQ13" s="1056" t="s">
        <v>456</v>
      </c>
      <c r="BR13" s="1056"/>
      <c r="BS13" s="1056" t="s">
        <v>408</v>
      </c>
      <c r="BT13" s="307"/>
      <c r="BU13" s="1056" t="s">
        <v>445</v>
      </c>
      <c r="BV13" s="307"/>
      <c r="BW13" s="1056" t="s">
        <v>457</v>
      </c>
      <c r="BX13" s="307"/>
      <c r="BY13" s="1056" t="s">
        <v>22</v>
      </c>
    </row>
    <row r="14" spans="1:77">
      <c r="A14" s="284"/>
      <c r="B14" s="307"/>
      <c r="C14" s="309" t="s">
        <v>458</v>
      </c>
      <c r="D14" s="307"/>
      <c r="E14" s="309" t="s">
        <v>459</v>
      </c>
      <c r="F14" s="307"/>
      <c r="G14" s="309" t="s">
        <v>460</v>
      </c>
      <c r="H14" s="307"/>
      <c r="I14" s="309" t="s">
        <v>461</v>
      </c>
      <c r="J14" s="307"/>
      <c r="K14" s="309" t="s">
        <v>462</v>
      </c>
      <c r="L14" s="307"/>
      <c r="M14" s="309" t="s">
        <v>463</v>
      </c>
      <c r="N14" s="307"/>
      <c r="O14" s="309" t="s">
        <v>464</v>
      </c>
      <c r="P14" s="307"/>
      <c r="Q14" s="309" t="s">
        <v>1295</v>
      </c>
      <c r="R14" s="307"/>
      <c r="S14" s="309" t="s">
        <v>535</v>
      </c>
      <c r="T14" s="307"/>
      <c r="U14" s="309" t="s">
        <v>465</v>
      </c>
      <c r="V14" s="307"/>
      <c r="W14" s="309" t="s">
        <v>466</v>
      </c>
      <c r="X14" s="307"/>
      <c r="Y14" s="309" t="s">
        <v>467</v>
      </c>
      <c r="Z14" s="307"/>
      <c r="AA14" s="309" t="s">
        <v>468</v>
      </c>
      <c r="AB14" s="284"/>
      <c r="AC14" s="309" t="s">
        <v>469</v>
      </c>
      <c r="AD14" s="307"/>
      <c r="AE14" s="309" t="s">
        <v>470</v>
      </c>
      <c r="AF14" s="307"/>
      <c r="AG14" s="310" t="s">
        <v>471</v>
      </c>
      <c r="AH14" s="307"/>
      <c r="AI14" s="309" t="s">
        <v>472</v>
      </c>
      <c r="AJ14" s="307"/>
      <c r="AK14" s="309" t="s">
        <v>473</v>
      </c>
      <c r="AL14" s="307"/>
      <c r="AM14" s="309" t="s">
        <v>474</v>
      </c>
      <c r="AN14" s="307"/>
      <c r="AO14" s="309" t="s">
        <v>475</v>
      </c>
      <c r="AP14" s="307"/>
      <c r="AQ14" s="309" t="s">
        <v>476</v>
      </c>
      <c r="AR14" s="307"/>
      <c r="AS14" s="309" t="s">
        <v>477</v>
      </c>
      <c r="AT14" s="307"/>
      <c r="AU14" s="309" t="s">
        <v>501</v>
      </c>
      <c r="AV14" s="307"/>
      <c r="AW14" s="309" t="s">
        <v>478</v>
      </c>
      <c r="AX14" s="307"/>
      <c r="AY14" s="309" t="s">
        <v>479</v>
      </c>
      <c r="AZ14" s="307"/>
      <c r="BA14" s="309" t="s">
        <v>480</v>
      </c>
      <c r="BB14" s="307"/>
      <c r="BC14" s="309" t="s">
        <v>481</v>
      </c>
      <c r="BD14" s="307"/>
      <c r="BE14" s="309" t="s">
        <v>482</v>
      </c>
      <c r="BF14" s="307"/>
      <c r="BG14" s="310" t="s">
        <v>483</v>
      </c>
      <c r="BH14" s="312"/>
      <c r="BI14" s="309" t="s">
        <v>943</v>
      </c>
      <c r="BJ14" s="307"/>
      <c r="BK14" s="309" t="s">
        <v>938</v>
      </c>
      <c r="BL14" s="307"/>
      <c r="BM14" s="309" t="s">
        <v>484</v>
      </c>
      <c r="BN14" s="284"/>
      <c r="BO14" s="309" t="s">
        <v>485</v>
      </c>
      <c r="BP14" s="307"/>
      <c r="BQ14" s="309" t="s">
        <v>486</v>
      </c>
      <c r="BR14" s="308"/>
      <c r="BS14" s="309" t="s">
        <v>487</v>
      </c>
      <c r="BT14" s="307"/>
      <c r="BU14" s="309" t="s">
        <v>488</v>
      </c>
      <c r="BV14" s="307"/>
      <c r="BW14" s="309" t="s">
        <v>489</v>
      </c>
      <c r="BX14" s="307"/>
      <c r="BY14" s="310" t="s">
        <v>932</v>
      </c>
    </row>
    <row r="15" spans="1:77">
      <c r="A15" s="307" t="s">
        <v>0</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t="s">
        <v>22</v>
      </c>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row>
    <row r="16" spans="1:77">
      <c r="A16" s="284" t="s">
        <v>1186</v>
      </c>
      <c r="B16" s="284" t="s">
        <v>22</v>
      </c>
      <c r="C16" s="1057">
        <v>0</v>
      </c>
      <c r="D16" s="287"/>
      <c r="E16" s="1057">
        <v>0</v>
      </c>
      <c r="F16" s="287"/>
      <c r="G16" s="1057">
        <v>0</v>
      </c>
      <c r="H16" s="287"/>
      <c r="I16" s="1057">
        <v>0</v>
      </c>
      <c r="J16" s="287"/>
      <c r="K16" s="1057">
        <v>0</v>
      </c>
      <c r="L16" s="287"/>
      <c r="M16" s="1057">
        <v>0</v>
      </c>
      <c r="N16" s="287"/>
      <c r="O16" s="1058">
        <v>635701</v>
      </c>
      <c r="P16" s="287"/>
      <c r="Q16" s="1057">
        <v>0</v>
      </c>
      <c r="R16" s="287"/>
      <c r="S16" s="1057">
        <v>0</v>
      </c>
      <c r="T16" s="287"/>
      <c r="U16" s="1057">
        <v>0</v>
      </c>
      <c r="V16" s="287"/>
      <c r="W16" s="1057">
        <v>0</v>
      </c>
      <c r="X16" s="287"/>
      <c r="Y16" s="1059">
        <v>0</v>
      </c>
      <c r="Z16" s="287"/>
      <c r="AA16" s="1057">
        <v>0</v>
      </c>
      <c r="AB16" s="287"/>
      <c r="AC16" s="1057">
        <v>0</v>
      </c>
      <c r="AD16" s="287"/>
      <c r="AE16" s="1057">
        <v>0</v>
      </c>
      <c r="AF16" s="287"/>
      <c r="AG16" s="1057">
        <v>0</v>
      </c>
      <c r="AH16" s="287"/>
      <c r="AI16" s="1057">
        <v>0</v>
      </c>
      <c r="AJ16" s="287"/>
      <c r="AK16" s="1057">
        <v>0</v>
      </c>
      <c r="AL16" s="287"/>
      <c r="AM16" s="1057">
        <v>0</v>
      </c>
      <c r="AN16" s="287"/>
      <c r="AO16" s="1059">
        <v>0</v>
      </c>
      <c r="AP16" s="287"/>
      <c r="AQ16" s="1057">
        <v>0</v>
      </c>
      <c r="AR16" s="287"/>
      <c r="AS16" s="1057">
        <v>0</v>
      </c>
      <c r="AT16" s="287"/>
      <c r="AU16" s="1057">
        <v>0</v>
      </c>
      <c r="AV16" s="287"/>
      <c r="AW16" s="1057">
        <v>0</v>
      </c>
      <c r="AX16" s="287"/>
      <c r="AY16" s="1057">
        <v>0</v>
      </c>
      <c r="AZ16" s="287"/>
      <c r="BA16" s="1057">
        <v>0</v>
      </c>
      <c r="BB16" s="287"/>
      <c r="BC16" s="1057">
        <v>0</v>
      </c>
      <c r="BD16" s="287"/>
      <c r="BE16" s="1057">
        <v>0</v>
      </c>
      <c r="BF16" s="287"/>
      <c r="BG16" s="1057">
        <v>0</v>
      </c>
      <c r="BH16" s="1057"/>
      <c r="BI16" s="1057">
        <v>0</v>
      </c>
      <c r="BJ16" s="287"/>
      <c r="BK16" s="1057">
        <v>0</v>
      </c>
      <c r="BL16" s="287"/>
      <c r="BM16" s="1057">
        <v>0</v>
      </c>
      <c r="BN16" s="287"/>
      <c r="BO16" s="1057">
        <v>0</v>
      </c>
      <c r="BP16" s="287"/>
      <c r="BQ16" s="1057">
        <v>0</v>
      </c>
      <c r="BR16" s="294"/>
      <c r="BS16" s="1057">
        <v>0</v>
      </c>
      <c r="BT16" s="287"/>
      <c r="BU16" s="1057">
        <v>0</v>
      </c>
      <c r="BV16" s="287"/>
      <c r="BW16" s="1057">
        <v>0</v>
      </c>
      <c r="BX16" s="287"/>
      <c r="BY16" s="1057">
        <v>0</v>
      </c>
    </row>
    <row r="17" spans="1:77">
      <c r="A17" s="295" t="s">
        <v>344</v>
      </c>
      <c r="B17" s="284" t="s">
        <v>22</v>
      </c>
      <c r="C17" s="294">
        <v>0</v>
      </c>
      <c r="D17" s="284"/>
      <c r="E17" s="294">
        <v>0</v>
      </c>
      <c r="F17" s="284"/>
      <c r="G17" s="294">
        <v>0</v>
      </c>
      <c r="H17" s="284"/>
      <c r="I17" s="294">
        <v>0</v>
      </c>
      <c r="J17" s="284"/>
      <c r="K17" s="294">
        <v>0</v>
      </c>
      <c r="L17" s="284"/>
      <c r="M17" s="294">
        <v>0</v>
      </c>
      <c r="N17" s="284"/>
      <c r="O17" s="287">
        <v>639479</v>
      </c>
      <c r="P17" s="284"/>
      <c r="Q17" s="294">
        <v>0</v>
      </c>
      <c r="R17" s="284"/>
      <c r="S17" s="294">
        <v>0</v>
      </c>
      <c r="T17" s="284"/>
      <c r="U17" s="294">
        <v>0</v>
      </c>
      <c r="V17" s="284"/>
      <c r="W17" s="294">
        <v>0</v>
      </c>
      <c r="X17" s="284"/>
      <c r="Y17" s="299">
        <v>0</v>
      </c>
      <c r="Z17" s="284"/>
      <c r="AA17" s="294">
        <v>0</v>
      </c>
      <c r="AB17" s="284" t="s">
        <v>22</v>
      </c>
      <c r="AC17" s="294">
        <v>0</v>
      </c>
      <c r="AD17" s="284"/>
      <c r="AE17" s="294">
        <v>0</v>
      </c>
      <c r="AF17" s="284"/>
      <c r="AG17" s="294">
        <v>0</v>
      </c>
      <c r="AH17" s="284"/>
      <c r="AI17" s="294">
        <v>0</v>
      </c>
      <c r="AJ17" s="284"/>
      <c r="AK17" s="294">
        <v>0</v>
      </c>
      <c r="AL17" s="284"/>
      <c r="AM17" s="294">
        <v>0</v>
      </c>
      <c r="AN17" s="284"/>
      <c r="AO17" s="299">
        <v>0</v>
      </c>
      <c r="AP17" s="284"/>
      <c r="AQ17" s="294">
        <v>0</v>
      </c>
      <c r="AR17" s="284"/>
      <c r="AS17" s="294">
        <v>0</v>
      </c>
      <c r="AT17" s="284"/>
      <c r="AU17" s="294">
        <v>0</v>
      </c>
      <c r="AV17" s="284"/>
      <c r="AW17" s="294">
        <v>0</v>
      </c>
      <c r="AX17" s="284"/>
      <c r="AY17" s="294">
        <v>0</v>
      </c>
      <c r="AZ17" s="284"/>
      <c r="BA17" s="294">
        <v>0</v>
      </c>
      <c r="BB17" s="284"/>
      <c r="BC17" s="294">
        <v>0</v>
      </c>
      <c r="BD17" s="284"/>
      <c r="BE17" s="294">
        <v>0</v>
      </c>
      <c r="BF17" s="284"/>
      <c r="BG17" s="294">
        <v>0</v>
      </c>
      <c r="BH17" s="294"/>
      <c r="BI17" s="294">
        <v>0</v>
      </c>
      <c r="BJ17" s="284"/>
      <c r="BK17" s="294">
        <v>0</v>
      </c>
      <c r="BL17" s="284"/>
      <c r="BM17" s="294">
        <v>0</v>
      </c>
      <c r="BN17" s="284" t="s">
        <v>22</v>
      </c>
      <c r="BO17" s="294">
        <v>0</v>
      </c>
      <c r="BP17" s="284"/>
      <c r="BQ17" s="294">
        <v>0</v>
      </c>
      <c r="BR17" s="294"/>
      <c r="BS17" s="294">
        <v>0</v>
      </c>
      <c r="BT17" s="284"/>
      <c r="BU17" s="294">
        <v>0</v>
      </c>
      <c r="BV17" s="284"/>
      <c r="BW17" s="294">
        <v>0</v>
      </c>
      <c r="BX17" s="284"/>
      <c r="BY17" s="294">
        <v>0</v>
      </c>
    </row>
    <row r="18" spans="1:77">
      <c r="A18" s="295" t="s">
        <v>357</v>
      </c>
      <c r="B18" s="284" t="s">
        <v>22</v>
      </c>
      <c r="C18" s="294">
        <v>0</v>
      </c>
      <c r="D18" s="284"/>
      <c r="E18" s="294">
        <v>0</v>
      </c>
      <c r="F18" s="284"/>
      <c r="G18" s="294">
        <v>0</v>
      </c>
      <c r="H18" s="284"/>
      <c r="I18" s="294">
        <v>0</v>
      </c>
      <c r="J18" s="284"/>
      <c r="K18" s="294">
        <v>0</v>
      </c>
      <c r="L18" s="284"/>
      <c r="M18" s="294">
        <v>0</v>
      </c>
      <c r="N18" s="284"/>
      <c r="O18" s="294">
        <v>0</v>
      </c>
      <c r="P18" s="284"/>
      <c r="Q18" s="294">
        <v>0</v>
      </c>
      <c r="R18" s="284"/>
      <c r="S18" s="294">
        <v>0</v>
      </c>
      <c r="T18" s="284"/>
      <c r="U18" s="294">
        <v>0</v>
      </c>
      <c r="V18" s="284"/>
      <c r="W18" s="294">
        <v>0</v>
      </c>
      <c r="X18" s="284"/>
      <c r="Y18" s="287">
        <v>119100</v>
      </c>
      <c r="Z18" s="284"/>
      <c r="AA18" s="294">
        <v>0</v>
      </c>
      <c r="AB18" s="284" t="s">
        <v>22</v>
      </c>
      <c r="AC18" s="294">
        <v>0</v>
      </c>
      <c r="AD18" s="284"/>
      <c r="AE18" s="294">
        <v>0</v>
      </c>
      <c r="AF18" s="284"/>
      <c r="AG18" s="294">
        <v>0</v>
      </c>
      <c r="AH18" s="284"/>
      <c r="AI18" s="294">
        <v>0</v>
      </c>
      <c r="AJ18" s="284"/>
      <c r="AK18" s="294">
        <v>0</v>
      </c>
      <c r="AL18" s="284"/>
      <c r="AM18" s="294">
        <v>0</v>
      </c>
      <c r="AN18" s="284"/>
      <c r="AO18" s="294">
        <v>0</v>
      </c>
      <c r="AP18" s="284"/>
      <c r="AQ18" s="294">
        <v>0</v>
      </c>
      <c r="AR18" s="284"/>
      <c r="AS18" s="294">
        <v>0</v>
      </c>
      <c r="AT18" s="284"/>
      <c r="AU18" s="294">
        <v>0</v>
      </c>
      <c r="AV18" s="284"/>
      <c r="AW18" s="294">
        <v>0</v>
      </c>
      <c r="AX18" s="284"/>
      <c r="AY18" s="294">
        <v>0</v>
      </c>
      <c r="AZ18" s="284"/>
      <c r="BA18" s="294">
        <v>0</v>
      </c>
      <c r="BB18" s="284"/>
      <c r="BC18" s="294">
        <v>0</v>
      </c>
      <c r="BD18" s="284"/>
      <c r="BE18" s="294">
        <v>0</v>
      </c>
      <c r="BF18" s="284"/>
      <c r="BG18" s="294">
        <v>0</v>
      </c>
      <c r="BH18" s="294"/>
      <c r="BI18" s="294">
        <v>0</v>
      </c>
      <c r="BJ18" s="284"/>
      <c r="BK18" s="294">
        <v>0</v>
      </c>
      <c r="BL18" s="284"/>
      <c r="BM18" s="294">
        <v>0</v>
      </c>
      <c r="BN18" s="284" t="s">
        <v>22</v>
      </c>
      <c r="BO18" s="294">
        <v>0</v>
      </c>
      <c r="BP18" s="284"/>
      <c r="BQ18" s="294">
        <v>0</v>
      </c>
      <c r="BR18" s="294"/>
      <c r="BS18" s="294">
        <v>0</v>
      </c>
      <c r="BT18" s="284"/>
      <c r="BU18" s="294">
        <v>0</v>
      </c>
      <c r="BV18" s="284"/>
      <c r="BW18" s="294">
        <v>0</v>
      </c>
      <c r="BX18" s="284"/>
      <c r="BY18" s="294">
        <v>0</v>
      </c>
    </row>
    <row r="19" spans="1:77">
      <c r="A19" s="295" t="s">
        <v>1187</v>
      </c>
      <c r="B19" s="284" t="s">
        <v>22</v>
      </c>
      <c r="C19" s="287">
        <v>1690295</v>
      </c>
      <c r="D19" s="284"/>
      <c r="E19" s="294">
        <v>0</v>
      </c>
      <c r="F19" s="284"/>
      <c r="G19" s="294">
        <v>-1</v>
      </c>
      <c r="H19" s="284"/>
      <c r="I19" s="294">
        <v>0</v>
      </c>
      <c r="J19" s="284"/>
      <c r="K19" s="294">
        <v>0</v>
      </c>
      <c r="L19" s="284"/>
      <c r="M19" s="287">
        <v>244068</v>
      </c>
      <c r="N19" s="284"/>
      <c r="O19" s="287">
        <v>1303218</v>
      </c>
      <c r="P19" s="284"/>
      <c r="Q19" s="294">
        <v>0</v>
      </c>
      <c r="R19" s="284"/>
      <c r="S19" s="294">
        <v>0</v>
      </c>
      <c r="T19" s="284"/>
      <c r="U19" s="287">
        <v>4501</v>
      </c>
      <c r="V19" s="284"/>
      <c r="W19" s="294">
        <v>0</v>
      </c>
      <c r="X19" s="284"/>
      <c r="Y19" s="287">
        <v>58646</v>
      </c>
      <c r="Z19" s="284"/>
      <c r="AA19" s="294">
        <v>0</v>
      </c>
      <c r="AB19" s="284" t="s">
        <v>308</v>
      </c>
      <c r="AC19" s="294">
        <v>0</v>
      </c>
      <c r="AD19" s="284"/>
      <c r="AE19" s="1060">
        <v>1</v>
      </c>
      <c r="AF19" s="284"/>
      <c r="AG19" s="287">
        <v>105259</v>
      </c>
      <c r="AH19" s="284"/>
      <c r="AI19" s="284">
        <v>4242</v>
      </c>
      <c r="AJ19" s="284"/>
      <c r="AK19" s="287">
        <v>113756</v>
      </c>
      <c r="AL19" s="284"/>
      <c r="AM19" s="287">
        <v>126535</v>
      </c>
      <c r="AN19" s="284"/>
      <c r="AO19" s="287">
        <v>11686</v>
      </c>
      <c r="AP19" s="284"/>
      <c r="AQ19" s="287">
        <v>2131</v>
      </c>
      <c r="AR19" s="284"/>
      <c r="AS19" s="287">
        <v>2543</v>
      </c>
      <c r="AT19" s="284"/>
      <c r="AU19" s="287">
        <v>0</v>
      </c>
      <c r="AV19" s="284"/>
      <c r="AW19" s="294">
        <v>0</v>
      </c>
      <c r="AX19" s="284"/>
      <c r="AY19" s="294">
        <v>0</v>
      </c>
      <c r="AZ19" s="284"/>
      <c r="BA19" s="299">
        <v>0</v>
      </c>
      <c r="BB19" s="284"/>
      <c r="BC19" s="294">
        <v>0</v>
      </c>
      <c r="BD19" s="284"/>
      <c r="BE19" s="294">
        <v>0</v>
      </c>
      <c r="BF19" s="284"/>
      <c r="BG19" s="294">
        <v>0</v>
      </c>
      <c r="BH19" s="294"/>
      <c r="BI19" s="294">
        <v>0</v>
      </c>
      <c r="BJ19" s="284"/>
      <c r="BK19" s="294">
        <v>0</v>
      </c>
      <c r="BL19" s="284"/>
      <c r="BM19" s="287">
        <v>127928</v>
      </c>
      <c r="BN19" s="284" t="s">
        <v>308</v>
      </c>
      <c r="BO19" s="287">
        <v>1970</v>
      </c>
      <c r="BP19" s="284"/>
      <c r="BQ19" s="287">
        <v>24812</v>
      </c>
      <c r="BR19" s="287"/>
      <c r="BS19" s="287">
        <v>1</v>
      </c>
      <c r="BT19" s="284"/>
      <c r="BU19" s="294">
        <v>0</v>
      </c>
      <c r="BV19" s="284"/>
      <c r="BW19" s="294">
        <v>0</v>
      </c>
      <c r="BX19" s="284"/>
      <c r="BY19" s="294">
        <v>0</v>
      </c>
    </row>
    <row r="20" spans="1:77">
      <c r="A20" s="295" t="s">
        <v>1188</v>
      </c>
      <c r="B20" s="284" t="s">
        <v>22</v>
      </c>
      <c r="C20" s="294">
        <v>0</v>
      </c>
      <c r="D20" s="284"/>
      <c r="E20" s="294">
        <v>0</v>
      </c>
      <c r="F20" s="284"/>
      <c r="G20" s="294">
        <v>0</v>
      </c>
      <c r="H20" s="284"/>
      <c r="I20" s="294">
        <v>0</v>
      </c>
      <c r="J20" s="284"/>
      <c r="K20" s="294">
        <v>0</v>
      </c>
      <c r="L20" s="284"/>
      <c r="M20" s="294">
        <v>0</v>
      </c>
      <c r="N20" s="284"/>
      <c r="O20" s="284">
        <v>4981</v>
      </c>
      <c r="P20" s="284"/>
      <c r="Q20" s="294">
        <v>0</v>
      </c>
      <c r="R20" s="284"/>
      <c r="S20" s="294">
        <v>0</v>
      </c>
      <c r="T20" s="284"/>
      <c r="U20" s="294">
        <v>0</v>
      </c>
      <c r="V20" s="284"/>
      <c r="W20" s="294">
        <v>0</v>
      </c>
      <c r="X20" s="284"/>
      <c r="Y20" s="294">
        <v>0</v>
      </c>
      <c r="Z20" s="284"/>
      <c r="AA20" s="1061">
        <v>0</v>
      </c>
      <c r="AB20" s="284" t="s">
        <v>22</v>
      </c>
      <c r="AC20" s="1061">
        <v>0</v>
      </c>
      <c r="AD20" s="284"/>
      <c r="AE20" s="294">
        <v>0</v>
      </c>
      <c r="AF20" s="284"/>
      <c r="AG20" s="294">
        <v>0</v>
      </c>
      <c r="AH20" s="284"/>
      <c r="AI20" s="294">
        <v>0</v>
      </c>
      <c r="AJ20" s="284"/>
      <c r="AK20" s="294">
        <v>0</v>
      </c>
      <c r="AL20" s="284"/>
      <c r="AM20" s="294">
        <v>0</v>
      </c>
      <c r="AN20" s="284"/>
      <c r="AO20" s="294">
        <v>0</v>
      </c>
      <c r="AP20" s="284"/>
      <c r="AQ20" s="294">
        <v>0</v>
      </c>
      <c r="AR20" s="284"/>
      <c r="AS20" s="294">
        <v>0</v>
      </c>
      <c r="AT20" s="284"/>
      <c r="AU20" s="294">
        <v>0</v>
      </c>
      <c r="AV20" s="284"/>
      <c r="AW20" s="1061">
        <v>0</v>
      </c>
      <c r="AX20" s="284"/>
      <c r="AY20" s="1061">
        <v>0</v>
      </c>
      <c r="AZ20" s="284"/>
      <c r="BA20" s="294">
        <v>0</v>
      </c>
      <c r="BB20" s="284"/>
      <c r="BC20" s="294">
        <v>0</v>
      </c>
      <c r="BD20" s="284"/>
      <c r="BE20" s="294">
        <v>0</v>
      </c>
      <c r="BF20" s="284"/>
      <c r="BG20" s="294">
        <v>0</v>
      </c>
      <c r="BH20" s="294"/>
      <c r="BI20" s="294">
        <v>0</v>
      </c>
      <c r="BJ20" s="284"/>
      <c r="BK20" s="294">
        <v>0</v>
      </c>
      <c r="BL20" s="284"/>
      <c r="BM20" s="294">
        <v>0</v>
      </c>
      <c r="BN20" s="284" t="s">
        <v>22</v>
      </c>
      <c r="BO20" s="294">
        <v>0</v>
      </c>
      <c r="BP20" s="284"/>
      <c r="BQ20" s="294">
        <v>0</v>
      </c>
      <c r="BR20" s="294"/>
      <c r="BS20" s="294">
        <v>0</v>
      </c>
      <c r="BT20" s="284"/>
      <c r="BU20" s="1061">
        <v>0</v>
      </c>
      <c r="BV20" s="284"/>
      <c r="BW20" s="1061">
        <v>0</v>
      </c>
      <c r="BX20" s="284"/>
      <c r="BY20" s="1061">
        <v>0</v>
      </c>
    </row>
    <row r="21" spans="1:77">
      <c r="A21" s="1062" t="s">
        <v>1189</v>
      </c>
      <c r="B21" s="307" t="s">
        <v>22</v>
      </c>
      <c r="C21" s="1063">
        <f>ROUND(SUM(C16:C20),1)</f>
        <v>1690295</v>
      </c>
      <c r="D21" s="307"/>
      <c r="E21" s="1063">
        <f>ROUND(SUM(E16:E20),1)</f>
        <v>0</v>
      </c>
      <c r="F21" s="307"/>
      <c r="G21" s="1063">
        <f>ROUND(SUM(G16:G20),1)</f>
        <v>-1</v>
      </c>
      <c r="H21" s="307"/>
      <c r="I21" s="1063">
        <f>ROUND(SUM(I16:I20),1)</f>
        <v>0</v>
      </c>
      <c r="J21" s="307"/>
      <c r="K21" s="1063">
        <f>ROUND(SUM(K16:K20),1)</f>
        <v>0</v>
      </c>
      <c r="L21" s="307"/>
      <c r="M21" s="1063">
        <f>ROUND(SUM(M16:M20),1)</f>
        <v>244068</v>
      </c>
      <c r="N21" s="307"/>
      <c r="O21" s="1063">
        <f>ROUND(SUM(O16:O20),1)</f>
        <v>2583379</v>
      </c>
      <c r="P21" s="307"/>
      <c r="Q21" s="1063">
        <f>ROUND(SUM(Q16:Q20),1)</f>
        <v>0</v>
      </c>
      <c r="R21" s="307"/>
      <c r="S21" s="1063">
        <f>ROUND(SUM(S16:S20),1)</f>
        <v>0</v>
      </c>
      <c r="T21" s="307"/>
      <c r="U21" s="1063">
        <f>ROUND(SUM(U16:U20),1)</f>
        <v>4501</v>
      </c>
      <c r="V21" s="307"/>
      <c r="W21" s="1063">
        <f>ROUND(SUM(W16:W20),1)</f>
        <v>0</v>
      </c>
      <c r="X21" s="307"/>
      <c r="Y21" s="1063">
        <f>ROUND(SUM(Y16:Y20),1)</f>
        <v>177746</v>
      </c>
      <c r="Z21" s="307"/>
      <c r="AA21" s="1063">
        <f>ROUND(SUM(AA16:AA20),1)</f>
        <v>0</v>
      </c>
      <c r="AB21" s="284" t="s">
        <v>22</v>
      </c>
      <c r="AC21" s="1063">
        <f>ROUND(SUM(AC16:AC20),1)</f>
        <v>0</v>
      </c>
      <c r="AD21" s="307"/>
      <c r="AE21" s="1063">
        <f>ROUND(SUM(AE16:AE20),1)</f>
        <v>1</v>
      </c>
      <c r="AF21" s="307"/>
      <c r="AG21" s="1063">
        <f>ROUND(SUM(AG16:AG20),1)</f>
        <v>105259</v>
      </c>
      <c r="AH21" s="307"/>
      <c r="AI21" s="1063">
        <f>ROUND(SUM(AI16:AI20),1)</f>
        <v>4242</v>
      </c>
      <c r="AJ21" s="307"/>
      <c r="AK21" s="1063">
        <f>ROUND(SUM(AK16:AK20),1)</f>
        <v>113756</v>
      </c>
      <c r="AL21" s="307"/>
      <c r="AM21" s="1063">
        <f>ROUND(SUM(AM16:AM20),1)</f>
        <v>126535</v>
      </c>
      <c r="AN21" s="307"/>
      <c r="AO21" s="1063">
        <f>ROUND(SUM(AO16:AO20),1)</f>
        <v>11686</v>
      </c>
      <c r="AP21" s="307"/>
      <c r="AQ21" s="1063">
        <f>ROUND(SUM(AQ16:AQ20),1)</f>
        <v>2131</v>
      </c>
      <c r="AR21" s="307"/>
      <c r="AS21" s="1063">
        <f>ROUND(SUM(AS16:AS20),1)</f>
        <v>2543</v>
      </c>
      <c r="AT21" s="307"/>
      <c r="AU21" s="1063">
        <f>ROUND(SUM(AU16:AU20),1)</f>
        <v>0</v>
      </c>
      <c r="AV21" s="307"/>
      <c r="AW21" s="1063">
        <f>ROUND(SUM(AW16:AW20),1)</f>
        <v>0</v>
      </c>
      <c r="AX21" s="307"/>
      <c r="AY21" s="1063">
        <f>ROUND(SUM(AY16:AY20),1)</f>
        <v>0</v>
      </c>
      <c r="AZ21" s="307"/>
      <c r="BA21" s="1063">
        <f>ROUND(SUM(BA16:BA20),1)</f>
        <v>0</v>
      </c>
      <c r="BB21" s="307"/>
      <c r="BC21" s="1063">
        <f>ROUND(SUM(BC16:BC20),1)</f>
        <v>0</v>
      </c>
      <c r="BD21" s="313"/>
      <c r="BE21" s="1063">
        <f>ROUND(SUM(BE16:BE20),1)</f>
        <v>0</v>
      </c>
      <c r="BF21" s="307"/>
      <c r="BG21" s="1063">
        <f>ROUND(SUM(BG16:BG20),1)</f>
        <v>0</v>
      </c>
      <c r="BH21" s="313"/>
      <c r="BI21" s="1063">
        <f>ROUND(SUM(BI16:BI20),1)</f>
        <v>0</v>
      </c>
      <c r="BJ21" s="313"/>
      <c r="BK21" s="1063">
        <f>ROUND(SUM(BK16:BK20),1)</f>
        <v>0</v>
      </c>
      <c r="BL21" s="307"/>
      <c r="BM21" s="1063">
        <f>ROUND(SUM(BM16:BM20),1)</f>
        <v>127928</v>
      </c>
      <c r="BN21" s="284" t="s">
        <v>22</v>
      </c>
      <c r="BO21" s="1063">
        <f>ROUND(SUM(BO16:BO20),1)</f>
        <v>1970</v>
      </c>
      <c r="BP21" s="307"/>
      <c r="BQ21" s="1063">
        <f>ROUND(SUM(BQ16:BQ20),1)</f>
        <v>24812</v>
      </c>
      <c r="BR21" s="313"/>
      <c r="BS21" s="1063">
        <f>ROUND(SUM(BS16:BS20),1)</f>
        <v>1</v>
      </c>
      <c r="BT21" s="307"/>
      <c r="BU21" s="1063">
        <f>ROUND(SUM(BU16:BU20),1)</f>
        <v>0</v>
      </c>
      <c r="BV21" s="307"/>
      <c r="BW21" s="1063">
        <f>ROUND(SUM(BW16:BW20),1)</f>
        <v>0</v>
      </c>
      <c r="BX21" s="307"/>
      <c r="BY21" s="1063">
        <f>ROUND(SUM(BY16:BY20),1)</f>
        <v>0</v>
      </c>
    </row>
    <row r="22" spans="1:77">
      <c r="A22" s="284"/>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t="s">
        <v>22</v>
      </c>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t="s">
        <v>22</v>
      </c>
      <c r="BO22" s="284"/>
      <c r="BP22" s="284"/>
      <c r="BQ22" s="284"/>
      <c r="BR22" s="284"/>
      <c r="BS22" s="284"/>
      <c r="BT22" s="284"/>
      <c r="BU22" s="284"/>
      <c r="BV22" s="284"/>
      <c r="BW22" s="284"/>
      <c r="BX22" s="284"/>
      <c r="BY22" s="284"/>
    </row>
    <row r="23" spans="1:77">
      <c r="A23" s="307" t="s">
        <v>6</v>
      </c>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t="s">
        <v>22</v>
      </c>
      <c r="AB23" s="284" t="s">
        <v>22</v>
      </c>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t="s">
        <v>22</v>
      </c>
      <c r="AZ23" s="284"/>
      <c r="BA23" s="284"/>
      <c r="BB23" s="284"/>
      <c r="BC23" s="284"/>
      <c r="BD23" s="284"/>
      <c r="BE23" s="284"/>
      <c r="BF23" s="284"/>
      <c r="BG23" s="284"/>
      <c r="BH23" s="284"/>
      <c r="BI23" s="284"/>
      <c r="BJ23" s="284"/>
      <c r="BK23" s="284"/>
      <c r="BL23" s="284"/>
      <c r="BM23" s="284"/>
      <c r="BN23" s="284" t="s">
        <v>22</v>
      </c>
      <c r="BO23" s="284"/>
      <c r="BP23" s="284"/>
      <c r="BQ23" s="284"/>
      <c r="BR23" s="284"/>
      <c r="BS23" s="284"/>
      <c r="BT23" s="284"/>
      <c r="BU23" s="284"/>
      <c r="BV23" s="284"/>
      <c r="BW23" s="284"/>
      <c r="BX23" s="284"/>
      <c r="BY23" s="284"/>
    </row>
    <row r="24" spans="1:77">
      <c r="A24" s="295" t="s">
        <v>561</v>
      </c>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t="s">
        <v>22</v>
      </c>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t="s">
        <v>22</v>
      </c>
      <c r="BO24" s="284"/>
      <c r="BP24" s="284"/>
      <c r="BQ24" s="284"/>
      <c r="BR24" s="284"/>
      <c r="BS24" s="284"/>
      <c r="BT24" s="284"/>
      <c r="BU24" s="284"/>
      <c r="BV24" s="284"/>
      <c r="BW24" s="284"/>
      <c r="BX24" s="284"/>
      <c r="BY24" s="284"/>
    </row>
    <row r="25" spans="1:77">
      <c r="A25" s="833" t="s">
        <v>1190</v>
      </c>
      <c r="B25" s="284" t="s">
        <v>308</v>
      </c>
      <c r="C25" s="284">
        <v>28258</v>
      </c>
      <c r="D25" s="284" t="s">
        <v>302</v>
      </c>
      <c r="E25" s="294">
        <v>0</v>
      </c>
      <c r="F25" s="284"/>
      <c r="G25" s="294">
        <v>0</v>
      </c>
      <c r="H25" s="284"/>
      <c r="I25" s="294">
        <v>0</v>
      </c>
      <c r="J25" s="284"/>
      <c r="K25" s="294">
        <v>0</v>
      </c>
      <c r="L25" s="284"/>
      <c r="M25" s="294">
        <v>0</v>
      </c>
      <c r="N25" s="284"/>
      <c r="O25" s="294">
        <v>0</v>
      </c>
      <c r="P25" s="284"/>
      <c r="Q25" s="294">
        <v>0</v>
      </c>
      <c r="R25" s="284"/>
      <c r="S25" s="294">
        <v>0</v>
      </c>
      <c r="T25" s="284"/>
      <c r="U25" s="294">
        <v>0</v>
      </c>
      <c r="V25" s="284"/>
      <c r="W25" s="294">
        <v>0</v>
      </c>
      <c r="X25" s="284"/>
      <c r="Y25" s="294">
        <v>0</v>
      </c>
      <c r="Z25" s="284"/>
      <c r="AA25" s="294">
        <v>0</v>
      </c>
      <c r="AB25" s="284" t="s">
        <v>22</v>
      </c>
      <c r="AC25" s="294">
        <v>0</v>
      </c>
      <c r="AD25" s="284"/>
      <c r="AE25" s="294">
        <v>0</v>
      </c>
      <c r="AF25" s="284"/>
      <c r="AG25" s="294">
        <v>0</v>
      </c>
      <c r="AH25" s="284"/>
      <c r="AI25" s="294">
        <v>0</v>
      </c>
      <c r="AJ25" s="284"/>
      <c r="AK25" s="294">
        <v>0</v>
      </c>
      <c r="AL25" s="284"/>
      <c r="AM25" s="294">
        <v>0</v>
      </c>
      <c r="AN25" s="284"/>
      <c r="AO25" s="294">
        <v>0</v>
      </c>
      <c r="AP25" s="284"/>
      <c r="AQ25" s="294">
        <v>0</v>
      </c>
      <c r="AR25" s="284"/>
      <c r="AS25" s="294">
        <v>0</v>
      </c>
      <c r="AT25" s="284"/>
      <c r="AU25" s="294">
        <v>0</v>
      </c>
      <c r="AV25" s="284"/>
      <c r="AW25" s="294">
        <v>0</v>
      </c>
      <c r="AX25" s="284"/>
      <c r="AY25" s="294">
        <v>0</v>
      </c>
      <c r="AZ25" s="284"/>
      <c r="BA25" s="294">
        <v>0</v>
      </c>
      <c r="BB25" s="284"/>
      <c r="BC25" s="294">
        <v>0</v>
      </c>
      <c r="BD25" s="284"/>
      <c r="BE25" s="294">
        <v>0</v>
      </c>
      <c r="BF25" s="284"/>
      <c r="BG25" s="294">
        <v>0</v>
      </c>
      <c r="BH25" s="294"/>
      <c r="BI25" s="294">
        <v>0</v>
      </c>
      <c r="BJ25" s="284"/>
      <c r="BK25" s="294">
        <v>0</v>
      </c>
      <c r="BL25" s="284"/>
      <c r="BM25" s="294">
        <v>0</v>
      </c>
      <c r="BN25" s="284" t="s">
        <v>22</v>
      </c>
      <c r="BO25" s="294">
        <v>0</v>
      </c>
      <c r="BP25" s="284"/>
      <c r="BQ25" s="294">
        <v>0</v>
      </c>
      <c r="BR25" s="294"/>
      <c r="BS25" s="294">
        <v>0</v>
      </c>
      <c r="BT25" s="284"/>
      <c r="BU25" s="294">
        <v>0</v>
      </c>
      <c r="BV25" s="284"/>
      <c r="BW25" s="294">
        <v>0</v>
      </c>
      <c r="BX25" s="284"/>
      <c r="BY25" s="294">
        <v>0</v>
      </c>
    </row>
    <row r="26" spans="1:77">
      <c r="A26" s="833" t="s">
        <v>45</v>
      </c>
      <c r="B26" s="284" t="s">
        <v>22</v>
      </c>
      <c r="C26" s="284">
        <v>54275</v>
      </c>
      <c r="D26" s="284"/>
      <c r="E26" s="294">
        <v>0</v>
      </c>
      <c r="F26" s="284"/>
      <c r="G26" s="294">
        <v>0</v>
      </c>
      <c r="H26" s="284"/>
      <c r="I26" s="294">
        <v>0</v>
      </c>
      <c r="J26" s="284"/>
      <c r="K26" s="294">
        <v>0</v>
      </c>
      <c r="L26" s="284"/>
      <c r="M26" s="294">
        <v>0</v>
      </c>
      <c r="N26" s="284"/>
      <c r="O26" s="294">
        <v>0</v>
      </c>
      <c r="P26" s="284"/>
      <c r="Q26" s="294">
        <v>0</v>
      </c>
      <c r="R26" s="284"/>
      <c r="S26" s="294">
        <v>0</v>
      </c>
      <c r="T26" s="284"/>
      <c r="U26" s="294">
        <v>0</v>
      </c>
      <c r="V26" s="284"/>
      <c r="W26" s="294">
        <v>0</v>
      </c>
      <c r="X26" s="284"/>
      <c r="Y26" s="284">
        <v>84712</v>
      </c>
      <c r="Z26" s="284"/>
      <c r="AA26" s="294">
        <v>0</v>
      </c>
      <c r="AB26" s="284"/>
      <c r="AC26" s="294">
        <v>0</v>
      </c>
      <c r="AD26" s="284"/>
      <c r="AE26" s="294">
        <v>0</v>
      </c>
      <c r="AF26" s="284"/>
      <c r="AG26" s="284">
        <v>13373</v>
      </c>
      <c r="AH26" s="284"/>
      <c r="AI26" s="294">
        <v>0</v>
      </c>
      <c r="AJ26" s="284"/>
      <c r="AK26" s="294">
        <v>0</v>
      </c>
      <c r="AL26" s="284"/>
      <c r="AM26" s="294">
        <v>0</v>
      </c>
      <c r="AN26" s="284"/>
      <c r="AO26" s="294">
        <v>8</v>
      </c>
      <c r="AP26" s="284"/>
      <c r="AQ26" s="294">
        <v>0</v>
      </c>
      <c r="AR26" s="284"/>
      <c r="AS26" s="294">
        <v>0</v>
      </c>
      <c r="AT26" s="284"/>
      <c r="AU26" s="294">
        <v>0</v>
      </c>
      <c r="AV26" s="284"/>
      <c r="AW26" s="294">
        <v>0</v>
      </c>
      <c r="AX26" s="284"/>
      <c r="AY26" s="294">
        <v>0</v>
      </c>
      <c r="AZ26" s="284"/>
      <c r="BA26" s="294">
        <v>0</v>
      </c>
      <c r="BB26" s="284"/>
      <c r="BC26" s="294">
        <v>0</v>
      </c>
      <c r="BD26" s="284"/>
      <c r="BE26" s="294">
        <v>0</v>
      </c>
      <c r="BF26" s="284"/>
      <c r="BG26" s="294">
        <v>0</v>
      </c>
      <c r="BH26" s="294"/>
      <c r="BI26" s="294">
        <v>0</v>
      </c>
      <c r="BJ26" s="284"/>
      <c r="BK26" s="294">
        <v>0</v>
      </c>
      <c r="BL26" s="284"/>
      <c r="BM26" s="294">
        <v>0</v>
      </c>
      <c r="BN26" s="284"/>
      <c r="BO26" s="294">
        <v>0</v>
      </c>
      <c r="BP26" s="284"/>
      <c r="BQ26" s="294">
        <v>0</v>
      </c>
      <c r="BR26" s="294"/>
      <c r="BS26" s="294">
        <v>0</v>
      </c>
      <c r="BT26" s="284"/>
      <c r="BU26" s="294">
        <v>0</v>
      </c>
      <c r="BV26" s="284"/>
      <c r="BW26" s="294">
        <v>0</v>
      </c>
      <c r="BX26" s="284"/>
      <c r="BY26" s="294">
        <v>0</v>
      </c>
    </row>
    <row r="27" spans="1:77">
      <c r="A27" s="833" t="s">
        <v>40</v>
      </c>
      <c r="B27" s="284" t="s">
        <v>22</v>
      </c>
      <c r="C27" s="284">
        <v>267807</v>
      </c>
      <c r="D27" s="284"/>
      <c r="E27" s="294">
        <v>0</v>
      </c>
      <c r="F27" s="284"/>
      <c r="G27" s="294">
        <v>0</v>
      </c>
      <c r="H27" s="284"/>
      <c r="I27" s="294">
        <v>0</v>
      </c>
      <c r="J27" s="284"/>
      <c r="K27" s="294">
        <v>0</v>
      </c>
      <c r="L27" s="284"/>
      <c r="M27" s="294">
        <v>0</v>
      </c>
      <c r="N27" s="284"/>
      <c r="O27" s="294">
        <v>0</v>
      </c>
      <c r="P27" s="284"/>
      <c r="Q27" s="294">
        <v>33159</v>
      </c>
      <c r="R27" s="284"/>
      <c r="S27" s="294">
        <v>0</v>
      </c>
      <c r="T27" s="284"/>
      <c r="U27" s="294">
        <v>0</v>
      </c>
      <c r="V27" s="284"/>
      <c r="W27" s="294">
        <v>0</v>
      </c>
      <c r="X27" s="284"/>
      <c r="Y27" s="294">
        <v>0</v>
      </c>
      <c r="Z27" s="284"/>
      <c r="AA27" s="294">
        <v>0</v>
      </c>
      <c r="AB27" s="284"/>
      <c r="AC27" s="294">
        <v>0</v>
      </c>
      <c r="AD27" s="284"/>
      <c r="AE27" s="294">
        <v>0</v>
      </c>
      <c r="AF27" s="284"/>
      <c r="AG27" s="294">
        <v>0</v>
      </c>
      <c r="AH27" s="284"/>
      <c r="AI27" s="294">
        <v>0</v>
      </c>
      <c r="AJ27" s="284"/>
      <c r="AK27" s="294">
        <v>0</v>
      </c>
      <c r="AL27" s="284"/>
      <c r="AM27" s="284">
        <v>2457</v>
      </c>
      <c r="AN27" s="284"/>
      <c r="AO27" s="294">
        <v>0</v>
      </c>
      <c r="AP27" s="284"/>
      <c r="AQ27" s="294">
        <v>0</v>
      </c>
      <c r="AR27" s="284"/>
      <c r="AS27" s="294">
        <v>0</v>
      </c>
      <c r="AT27" s="284"/>
      <c r="AU27" s="294">
        <v>0</v>
      </c>
      <c r="AV27" s="284"/>
      <c r="AW27" s="294">
        <v>0</v>
      </c>
      <c r="AX27" s="284"/>
      <c r="AY27" s="294">
        <v>0</v>
      </c>
      <c r="AZ27" s="284"/>
      <c r="BA27" s="294">
        <v>0</v>
      </c>
      <c r="BB27" s="284"/>
      <c r="BC27" s="294">
        <v>0</v>
      </c>
      <c r="BD27" s="284"/>
      <c r="BE27" s="294">
        <v>0</v>
      </c>
      <c r="BF27" s="284"/>
      <c r="BG27" s="294">
        <v>0</v>
      </c>
      <c r="BH27" s="294"/>
      <c r="BI27" s="294">
        <v>0</v>
      </c>
      <c r="BJ27" s="284"/>
      <c r="BK27" s="294">
        <v>0</v>
      </c>
      <c r="BL27" s="284"/>
      <c r="BM27" s="294">
        <v>0</v>
      </c>
      <c r="BN27" s="284"/>
      <c r="BO27" s="294">
        <v>0</v>
      </c>
      <c r="BP27" s="284"/>
      <c r="BQ27" s="294">
        <v>0</v>
      </c>
      <c r="BR27" s="294"/>
      <c r="BS27" s="294">
        <v>0</v>
      </c>
      <c r="BT27" s="284"/>
      <c r="BU27" s="294">
        <v>0</v>
      </c>
      <c r="BV27" s="284"/>
      <c r="BW27" s="294">
        <v>0</v>
      </c>
      <c r="BX27" s="284"/>
      <c r="BY27" s="294">
        <v>0</v>
      </c>
    </row>
    <row r="28" spans="1:77">
      <c r="A28" s="833" t="s">
        <v>43</v>
      </c>
      <c r="B28" s="284" t="s">
        <v>22</v>
      </c>
      <c r="C28" s="294"/>
      <c r="D28" s="284"/>
      <c r="E28" s="294" t="s">
        <v>22</v>
      </c>
      <c r="F28" s="284"/>
      <c r="G28" s="294"/>
      <c r="H28" s="284"/>
      <c r="I28" s="294" t="s">
        <v>22</v>
      </c>
      <c r="J28" s="284"/>
      <c r="K28" s="294" t="s">
        <v>22</v>
      </c>
      <c r="L28" s="284"/>
      <c r="M28" s="294" t="s">
        <v>22</v>
      </c>
      <c r="N28" s="284"/>
      <c r="O28" s="294" t="s">
        <v>22</v>
      </c>
      <c r="P28" s="284"/>
      <c r="Q28" s="294"/>
      <c r="R28" s="284"/>
      <c r="S28" s="294"/>
      <c r="T28" s="284"/>
      <c r="U28" s="294"/>
      <c r="V28" s="284"/>
      <c r="W28" s="294" t="s">
        <v>22</v>
      </c>
      <c r="X28" s="284"/>
      <c r="Y28" s="294"/>
      <c r="Z28" s="284"/>
      <c r="AA28" s="294" t="s">
        <v>22</v>
      </c>
      <c r="AB28" s="284"/>
      <c r="AC28" s="294"/>
      <c r="AD28" s="284"/>
      <c r="AE28" s="294" t="s">
        <v>22</v>
      </c>
      <c r="AF28" s="284"/>
      <c r="AG28" s="294" t="s">
        <v>22</v>
      </c>
      <c r="AH28" s="284"/>
      <c r="AI28" s="294"/>
      <c r="AJ28" s="284"/>
      <c r="AK28" s="294"/>
      <c r="AL28" s="284"/>
      <c r="AM28" s="294" t="s">
        <v>22</v>
      </c>
      <c r="AN28" s="284"/>
      <c r="AO28" s="294" t="s">
        <v>22</v>
      </c>
      <c r="AP28" s="284"/>
      <c r="AQ28" s="294" t="s">
        <v>22</v>
      </c>
      <c r="AR28" s="284"/>
      <c r="AS28" s="294" t="s">
        <v>22</v>
      </c>
      <c r="AT28" s="284"/>
      <c r="AU28" s="294" t="s">
        <v>22</v>
      </c>
      <c r="AV28" s="284"/>
      <c r="AW28" s="294"/>
      <c r="AX28" s="284"/>
      <c r="AY28" s="294"/>
      <c r="AZ28" s="284"/>
      <c r="BA28" s="294" t="s">
        <v>22</v>
      </c>
      <c r="BB28" s="284"/>
      <c r="BC28" s="294" t="s">
        <v>22</v>
      </c>
      <c r="BD28" s="284"/>
      <c r="BE28" s="294" t="s">
        <v>22</v>
      </c>
      <c r="BF28" s="284"/>
      <c r="BG28" s="294"/>
      <c r="BH28" s="294"/>
      <c r="BI28" s="294" t="s">
        <v>22</v>
      </c>
      <c r="BJ28" s="284"/>
      <c r="BK28" s="294" t="s">
        <v>22</v>
      </c>
      <c r="BL28" s="284"/>
      <c r="BM28" s="294"/>
      <c r="BN28" s="284"/>
      <c r="BO28" s="294" t="s">
        <v>22</v>
      </c>
      <c r="BP28" s="284"/>
      <c r="BQ28" s="294" t="s">
        <v>22</v>
      </c>
      <c r="BR28" s="294"/>
      <c r="BS28" s="294" t="s">
        <v>22</v>
      </c>
      <c r="BT28" s="284"/>
      <c r="BU28" s="294"/>
      <c r="BV28" s="284"/>
      <c r="BW28" s="294" t="s">
        <v>22</v>
      </c>
      <c r="BX28" s="284"/>
      <c r="BY28" s="294" t="s">
        <v>22</v>
      </c>
    </row>
    <row r="29" spans="1:77">
      <c r="A29" s="834" t="s">
        <v>104</v>
      </c>
      <c r="B29" s="284" t="s">
        <v>22</v>
      </c>
      <c r="C29" s="294">
        <v>0</v>
      </c>
      <c r="D29" s="284"/>
      <c r="E29" s="294">
        <v>0</v>
      </c>
      <c r="F29" s="284"/>
      <c r="G29" s="294">
        <v>0</v>
      </c>
      <c r="H29" s="284"/>
      <c r="I29" s="294">
        <v>0</v>
      </c>
      <c r="J29" s="284"/>
      <c r="K29" s="294">
        <v>0</v>
      </c>
      <c r="L29" s="284"/>
      <c r="M29" s="294">
        <v>0</v>
      </c>
      <c r="N29" s="284"/>
      <c r="O29" s="294">
        <v>0</v>
      </c>
      <c r="P29" s="284"/>
      <c r="Q29" s="294">
        <v>0</v>
      </c>
      <c r="R29" s="284"/>
      <c r="S29" s="294">
        <v>0</v>
      </c>
      <c r="T29" s="284"/>
      <c r="U29" s="294">
        <v>0</v>
      </c>
      <c r="V29" s="284"/>
      <c r="W29" s="294">
        <v>0</v>
      </c>
      <c r="X29" s="284"/>
      <c r="Y29" s="294">
        <v>0</v>
      </c>
      <c r="Z29" s="284"/>
      <c r="AA29" s="294">
        <v>0</v>
      </c>
      <c r="AB29" s="284"/>
      <c r="AC29" s="294">
        <v>0</v>
      </c>
      <c r="AD29" s="284"/>
      <c r="AE29" s="294">
        <v>0</v>
      </c>
      <c r="AF29" s="284"/>
      <c r="AG29" s="294">
        <v>0</v>
      </c>
      <c r="AH29" s="284"/>
      <c r="AI29" s="294">
        <v>0</v>
      </c>
      <c r="AJ29" s="284"/>
      <c r="AK29" s="294">
        <v>0</v>
      </c>
      <c r="AL29" s="284"/>
      <c r="AM29" s="294">
        <v>0</v>
      </c>
      <c r="AN29" s="284"/>
      <c r="AO29" s="294">
        <v>0</v>
      </c>
      <c r="AP29" s="284"/>
      <c r="AQ29" s="294">
        <v>0</v>
      </c>
      <c r="AR29" s="284"/>
      <c r="AS29" s="294">
        <v>0</v>
      </c>
      <c r="AT29" s="284"/>
      <c r="AU29" s="294">
        <v>0</v>
      </c>
      <c r="AV29" s="284"/>
      <c r="AW29" s="294">
        <v>0</v>
      </c>
      <c r="AX29" s="284"/>
      <c r="AY29" s="294">
        <v>0</v>
      </c>
      <c r="AZ29" s="284"/>
      <c r="BA29" s="294">
        <v>0</v>
      </c>
      <c r="BB29" s="284"/>
      <c r="BC29" s="294">
        <v>0</v>
      </c>
      <c r="BD29" s="284"/>
      <c r="BE29" s="294">
        <v>0</v>
      </c>
      <c r="BF29" s="284"/>
      <c r="BG29" s="294">
        <v>0</v>
      </c>
      <c r="BH29" s="294"/>
      <c r="BI29" s="294">
        <v>0</v>
      </c>
      <c r="BJ29" s="284"/>
      <c r="BK29" s="294">
        <v>0</v>
      </c>
      <c r="BL29" s="284"/>
      <c r="BM29" s="294">
        <v>0</v>
      </c>
      <c r="BN29" s="284"/>
      <c r="BO29" s="294">
        <v>0</v>
      </c>
      <c r="BP29" s="284"/>
      <c r="BQ29" s="294">
        <v>0</v>
      </c>
      <c r="BR29" s="294"/>
      <c r="BS29" s="294">
        <v>0</v>
      </c>
      <c r="BT29" s="284"/>
      <c r="BU29" s="294">
        <v>0</v>
      </c>
      <c r="BV29" s="284"/>
      <c r="BW29" s="294">
        <v>0</v>
      </c>
      <c r="BX29" s="284"/>
      <c r="BY29" s="294">
        <v>0</v>
      </c>
    </row>
    <row r="30" spans="1:77">
      <c r="A30" s="833" t="s">
        <v>44</v>
      </c>
      <c r="B30" s="284" t="s">
        <v>22</v>
      </c>
      <c r="C30" s="284">
        <v>12597</v>
      </c>
      <c r="D30" s="284"/>
      <c r="E30" s="294">
        <v>0</v>
      </c>
      <c r="F30" s="284"/>
      <c r="G30" s="294">
        <v>0</v>
      </c>
      <c r="H30" s="284"/>
      <c r="I30" s="294">
        <v>0</v>
      </c>
      <c r="J30" s="284"/>
      <c r="K30" s="294">
        <v>0</v>
      </c>
      <c r="L30" s="284"/>
      <c r="M30" s="294">
        <v>0</v>
      </c>
      <c r="N30" s="284"/>
      <c r="O30" s="294">
        <v>0</v>
      </c>
      <c r="P30" s="284"/>
      <c r="Q30" s="294">
        <v>0</v>
      </c>
      <c r="R30" s="284"/>
      <c r="S30" s="294">
        <v>0</v>
      </c>
      <c r="T30" s="284"/>
      <c r="U30" s="294">
        <v>0</v>
      </c>
      <c r="V30" s="284"/>
      <c r="W30" s="294">
        <v>0</v>
      </c>
      <c r="X30" s="284"/>
      <c r="Y30" s="294">
        <v>0</v>
      </c>
      <c r="Z30" s="284"/>
      <c r="AA30" s="294">
        <v>0</v>
      </c>
      <c r="AB30" s="284"/>
      <c r="AC30" s="294">
        <v>0</v>
      </c>
      <c r="AD30" s="284"/>
      <c r="AE30" s="294">
        <v>0</v>
      </c>
      <c r="AF30" s="284"/>
      <c r="AG30" s="294">
        <v>0</v>
      </c>
      <c r="AH30" s="284"/>
      <c r="AI30" s="294">
        <v>0</v>
      </c>
      <c r="AJ30" s="284"/>
      <c r="AK30" s="294">
        <v>0</v>
      </c>
      <c r="AL30" s="284"/>
      <c r="AM30" s="284">
        <v>86251</v>
      </c>
      <c r="AN30" s="284"/>
      <c r="AO30" s="294">
        <v>0</v>
      </c>
      <c r="AP30" s="284"/>
      <c r="AQ30" s="294">
        <v>0</v>
      </c>
      <c r="AR30" s="284"/>
      <c r="AS30" s="294">
        <v>0</v>
      </c>
      <c r="AT30" s="284"/>
      <c r="AU30" s="294">
        <v>0</v>
      </c>
      <c r="AV30" s="284"/>
      <c r="AW30" s="294">
        <v>0</v>
      </c>
      <c r="AX30" s="284"/>
      <c r="AY30" s="294">
        <v>0</v>
      </c>
      <c r="AZ30" s="284"/>
      <c r="BA30" s="294">
        <v>0</v>
      </c>
      <c r="BB30" s="284"/>
      <c r="BC30" s="294">
        <v>0</v>
      </c>
      <c r="BD30" s="284"/>
      <c r="BE30" s="294">
        <v>0</v>
      </c>
      <c r="BF30" s="284"/>
      <c r="BG30" s="294">
        <v>0</v>
      </c>
      <c r="BH30" s="294"/>
      <c r="BI30" s="294">
        <v>0</v>
      </c>
      <c r="BJ30" s="284"/>
      <c r="BK30" s="294">
        <v>0</v>
      </c>
      <c r="BL30" s="284"/>
      <c r="BM30" s="294">
        <v>0</v>
      </c>
      <c r="BN30" s="284"/>
      <c r="BO30" s="294">
        <v>0</v>
      </c>
      <c r="BP30" s="284"/>
      <c r="BQ30" s="294">
        <v>0</v>
      </c>
      <c r="BR30" s="294"/>
      <c r="BS30" s="294">
        <v>0</v>
      </c>
      <c r="BT30" s="284"/>
      <c r="BU30" s="294">
        <v>0</v>
      </c>
      <c r="BV30" s="284"/>
      <c r="BW30" s="294">
        <v>0</v>
      </c>
      <c r="BX30" s="284"/>
      <c r="BY30" s="294">
        <v>0</v>
      </c>
    </row>
    <row r="31" spans="1:77">
      <c r="A31" s="833" t="s">
        <v>105</v>
      </c>
      <c r="B31" s="284" t="s">
        <v>22</v>
      </c>
      <c r="C31" s="294">
        <v>96890</v>
      </c>
      <c r="D31" s="284"/>
      <c r="E31" s="294">
        <v>0</v>
      </c>
      <c r="F31" s="284"/>
      <c r="G31" s="294">
        <v>0</v>
      </c>
      <c r="H31" s="284"/>
      <c r="I31" s="294">
        <v>0</v>
      </c>
      <c r="J31" s="284"/>
      <c r="K31" s="294">
        <v>0</v>
      </c>
      <c r="L31" s="284"/>
      <c r="M31" s="294">
        <v>0</v>
      </c>
      <c r="N31" s="284"/>
      <c r="O31" s="294">
        <v>0</v>
      </c>
      <c r="P31" s="284"/>
      <c r="Q31" s="294">
        <v>0</v>
      </c>
      <c r="R31" s="284"/>
      <c r="S31" s="294">
        <v>0</v>
      </c>
      <c r="T31" s="284"/>
      <c r="U31" s="294">
        <v>0</v>
      </c>
      <c r="V31" s="284"/>
      <c r="W31" s="294">
        <v>0</v>
      </c>
      <c r="X31" s="284"/>
      <c r="Y31" s="294">
        <v>0</v>
      </c>
      <c r="Z31" s="284"/>
      <c r="AA31" s="294">
        <v>0</v>
      </c>
      <c r="AB31" s="284"/>
      <c r="AC31" s="294">
        <v>0</v>
      </c>
      <c r="AD31" s="284"/>
      <c r="AE31" s="294">
        <v>0</v>
      </c>
      <c r="AF31" s="284"/>
      <c r="AG31" s="294">
        <v>0</v>
      </c>
      <c r="AH31" s="284"/>
      <c r="AI31" s="294">
        <v>0</v>
      </c>
      <c r="AJ31" s="284"/>
      <c r="AK31" s="294">
        <v>0</v>
      </c>
      <c r="AL31" s="284"/>
      <c r="AM31" s="294">
        <v>0</v>
      </c>
      <c r="AN31" s="284"/>
      <c r="AO31" s="294">
        <v>0</v>
      </c>
      <c r="AP31" s="284"/>
      <c r="AQ31" s="294">
        <v>0</v>
      </c>
      <c r="AR31" s="284"/>
      <c r="AS31" s="294">
        <v>0</v>
      </c>
      <c r="AT31" s="284"/>
      <c r="AU31" s="294">
        <v>824</v>
      </c>
      <c r="AV31" s="284"/>
      <c r="AW31" s="294">
        <v>0</v>
      </c>
      <c r="AX31" s="284"/>
      <c r="AY31" s="294">
        <v>0</v>
      </c>
      <c r="AZ31" s="284"/>
      <c r="BA31" s="294">
        <v>0</v>
      </c>
      <c r="BB31" s="284"/>
      <c r="BC31" s="294">
        <v>0</v>
      </c>
      <c r="BD31" s="284"/>
      <c r="BE31" s="294">
        <v>0</v>
      </c>
      <c r="BF31" s="284"/>
      <c r="BG31" s="294">
        <v>0</v>
      </c>
      <c r="BH31" s="294"/>
      <c r="BI31" s="294">
        <v>0</v>
      </c>
      <c r="BJ31" s="284"/>
      <c r="BK31" s="294">
        <v>0</v>
      </c>
      <c r="BL31" s="284"/>
      <c r="BM31" s="294">
        <v>0</v>
      </c>
      <c r="BN31" s="284"/>
      <c r="BO31" s="294">
        <v>0</v>
      </c>
      <c r="BP31" s="284"/>
      <c r="BQ31" s="294">
        <v>0</v>
      </c>
      <c r="BR31" s="294"/>
      <c r="BS31" s="294">
        <v>0</v>
      </c>
      <c r="BT31" s="284"/>
      <c r="BU31" s="294">
        <v>0</v>
      </c>
      <c r="BV31" s="284"/>
      <c r="BW31" s="294">
        <v>0</v>
      </c>
      <c r="BX31" s="284"/>
      <c r="BY31" s="294">
        <v>0</v>
      </c>
    </row>
    <row r="32" spans="1:77">
      <c r="A32" s="833" t="s">
        <v>1191</v>
      </c>
      <c r="B32" s="284" t="s">
        <v>22</v>
      </c>
      <c r="C32" s="294">
        <v>0</v>
      </c>
      <c r="D32" s="284"/>
      <c r="E32" s="294">
        <v>0</v>
      </c>
      <c r="F32" s="284"/>
      <c r="G32" s="294">
        <v>0</v>
      </c>
      <c r="H32" s="284"/>
      <c r="I32" s="294">
        <v>0</v>
      </c>
      <c r="J32" s="284"/>
      <c r="K32" s="294">
        <v>0</v>
      </c>
      <c r="L32" s="284"/>
      <c r="M32" s="294">
        <v>0</v>
      </c>
      <c r="N32" s="284"/>
      <c r="O32" s="294">
        <v>0</v>
      </c>
      <c r="P32" s="284"/>
      <c r="Q32" s="294">
        <v>0</v>
      </c>
      <c r="R32" s="284"/>
      <c r="S32" s="294">
        <v>0</v>
      </c>
      <c r="T32" s="284"/>
      <c r="U32" s="294">
        <v>0</v>
      </c>
      <c r="V32" s="284"/>
      <c r="W32" s="294">
        <v>0</v>
      </c>
      <c r="X32" s="284"/>
      <c r="Y32" s="294">
        <v>0</v>
      </c>
      <c r="Z32" s="284"/>
      <c r="AA32" s="294">
        <v>0</v>
      </c>
      <c r="AB32" s="284"/>
      <c r="AC32" s="294">
        <v>0</v>
      </c>
      <c r="AD32" s="284"/>
      <c r="AE32" s="294">
        <v>0</v>
      </c>
      <c r="AF32" s="284"/>
      <c r="AG32" s="294">
        <v>0</v>
      </c>
      <c r="AH32" s="284"/>
      <c r="AI32" s="294">
        <v>1085</v>
      </c>
      <c r="AJ32" s="284"/>
      <c r="AK32" s="284">
        <v>128296</v>
      </c>
      <c r="AL32" s="284"/>
      <c r="AM32" s="294">
        <v>0</v>
      </c>
      <c r="AN32" s="284"/>
      <c r="AO32" s="294">
        <v>0</v>
      </c>
      <c r="AP32" s="284"/>
      <c r="AQ32" s="294">
        <v>0</v>
      </c>
      <c r="AR32" s="284"/>
      <c r="AS32" s="294">
        <v>0</v>
      </c>
      <c r="AT32" s="284"/>
      <c r="AU32" s="294">
        <v>0</v>
      </c>
      <c r="AV32" s="284"/>
      <c r="AW32" s="294">
        <v>0</v>
      </c>
      <c r="AX32" s="284"/>
      <c r="AY32" s="294">
        <v>0</v>
      </c>
      <c r="AZ32" s="284"/>
      <c r="BA32" s="294">
        <v>0</v>
      </c>
      <c r="BB32" s="284"/>
      <c r="BC32" s="294">
        <v>0</v>
      </c>
      <c r="BD32" s="284"/>
      <c r="BE32" s="294">
        <v>0</v>
      </c>
      <c r="BF32" s="284"/>
      <c r="BG32" s="294">
        <v>0</v>
      </c>
      <c r="BH32" s="294"/>
      <c r="BI32" s="294">
        <v>0</v>
      </c>
      <c r="BJ32" s="284"/>
      <c r="BK32" s="294">
        <v>0</v>
      </c>
      <c r="BL32" s="284"/>
      <c r="BM32" s="294">
        <v>0</v>
      </c>
      <c r="BN32" s="284"/>
      <c r="BO32" s="294">
        <v>0</v>
      </c>
      <c r="BP32" s="284"/>
      <c r="BQ32" s="294">
        <v>0</v>
      </c>
      <c r="BR32" s="294"/>
      <c r="BS32" s="294">
        <v>0</v>
      </c>
      <c r="BT32" s="284"/>
      <c r="BU32" s="294">
        <v>0</v>
      </c>
      <c r="BV32" s="284"/>
      <c r="BW32" s="294">
        <v>0</v>
      </c>
      <c r="BX32" s="284"/>
      <c r="BY32" s="294">
        <v>0</v>
      </c>
    </row>
    <row r="33" spans="1:84">
      <c r="A33" s="833" t="s">
        <v>46</v>
      </c>
      <c r="B33" s="284" t="s">
        <v>22</v>
      </c>
      <c r="C33" s="284">
        <v>549696</v>
      </c>
      <c r="D33" s="284" t="s">
        <v>302</v>
      </c>
      <c r="E33" s="294">
        <v>0</v>
      </c>
      <c r="F33" s="284"/>
      <c r="G33" s="294">
        <v>0</v>
      </c>
      <c r="H33" s="284"/>
      <c r="I33" s="294">
        <v>0</v>
      </c>
      <c r="J33" s="284"/>
      <c r="K33" s="294">
        <v>0</v>
      </c>
      <c r="L33" s="284"/>
      <c r="M33" s="294">
        <v>0</v>
      </c>
      <c r="N33" s="284"/>
      <c r="O33" s="294">
        <v>0</v>
      </c>
      <c r="P33" s="284"/>
      <c r="Q33" s="294">
        <v>21000</v>
      </c>
      <c r="R33" s="284"/>
      <c r="S33" s="294">
        <v>0</v>
      </c>
      <c r="T33" s="284"/>
      <c r="U33" s="294">
        <v>0</v>
      </c>
      <c r="V33" s="284"/>
      <c r="W33" s="294">
        <v>0</v>
      </c>
      <c r="X33" s="284"/>
      <c r="Y33" s="294">
        <v>0</v>
      </c>
      <c r="Z33" s="284"/>
      <c r="AA33" s="294">
        <v>0</v>
      </c>
      <c r="AB33" s="284" t="s">
        <v>22</v>
      </c>
      <c r="AC33" s="294">
        <v>0</v>
      </c>
      <c r="AD33" s="284"/>
      <c r="AE33" s="294">
        <v>0</v>
      </c>
      <c r="AF33" s="284"/>
      <c r="AG33" s="294">
        <v>0</v>
      </c>
      <c r="AH33" s="284"/>
      <c r="AI33" s="294">
        <v>0</v>
      </c>
      <c r="AJ33" s="284"/>
      <c r="AK33" s="294">
        <v>0</v>
      </c>
      <c r="AL33" s="284"/>
      <c r="AM33" s="299">
        <v>0</v>
      </c>
      <c r="AN33" s="284"/>
      <c r="AO33" s="284">
        <v>-785</v>
      </c>
      <c r="AP33" s="284"/>
      <c r="AQ33" s="294">
        <v>0</v>
      </c>
      <c r="AR33" s="284"/>
      <c r="AS33" s="294">
        <v>0</v>
      </c>
      <c r="AT33" s="284"/>
      <c r="AU33" s="294">
        <v>0</v>
      </c>
      <c r="AV33" s="284"/>
      <c r="AW33" s="294">
        <v>0</v>
      </c>
      <c r="AX33" s="284"/>
      <c r="AY33" s="294">
        <v>0</v>
      </c>
      <c r="AZ33" s="284"/>
      <c r="BA33" s="294">
        <v>0</v>
      </c>
      <c r="BB33" s="284"/>
      <c r="BC33" s="294">
        <v>0</v>
      </c>
      <c r="BD33" s="284"/>
      <c r="BE33" s="294">
        <v>0</v>
      </c>
      <c r="BF33" s="284"/>
      <c r="BG33" s="294">
        <v>0</v>
      </c>
      <c r="BH33" s="294"/>
      <c r="BI33" s="294">
        <v>0</v>
      </c>
      <c r="BJ33" s="284"/>
      <c r="BK33" s="294">
        <v>0</v>
      </c>
      <c r="BL33" s="284"/>
      <c r="BM33" s="294">
        <v>0</v>
      </c>
      <c r="BN33" s="284" t="s">
        <v>22</v>
      </c>
      <c r="BO33" s="294">
        <v>0</v>
      </c>
      <c r="BP33" s="284"/>
      <c r="BQ33" s="294">
        <v>0</v>
      </c>
      <c r="BR33" s="294"/>
      <c r="BS33" s="294">
        <v>0</v>
      </c>
      <c r="BT33" s="284"/>
      <c r="BU33" s="294">
        <v>0</v>
      </c>
      <c r="BV33" s="284"/>
      <c r="BW33" s="294">
        <v>0</v>
      </c>
      <c r="BX33" s="284"/>
      <c r="BY33" s="294">
        <v>0</v>
      </c>
    </row>
    <row r="34" spans="1:84">
      <c r="A34" s="833" t="s">
        <v>1192</v>
      </c>
      <c r="B34" s="284" t="s">
        <v>22</v>
      </c>
      <c r="C34" s="284">
        <v>491947</v>
      </c>
      <c r="D34" s="284" t="s">
        <v>302</v>
      </c>
      <c r="E34" s="294">
        <v>0</v>
      </c>
      <c r="F34" s="284"/>
      <c r="G34" s="294">
        <v>0</v>
      </c>
      <c r="H34" s="284"/>
      <c r="I34" s="294">
        <v>0</v>
      </c>
      <c r="J34" s="284"/>
      <c r="K34" s="294">
        <v>0</v>
      </c>
      <c r="L34" s="284"/>
      <c r="M34" s="294">
        <v>0</v>
      </c>
      <c r="N34" s="284"/>
      <c r="O34" s="284">
        <v>12919</v>
      </c>
      <c r="P34" s="284"/>
      <c r="Q34" s="294">
        <v>0</v>
      </c>
      <c r="R34" s="284"/>
      <c r="S34" s="294">
        <v>0</v>
      </c>
      <c r="T34" s="284"/>
      <c r="U34" s="294">
        <v>0</v>
      </c>
      <c r="V34" s="284"/>
      <c r="W34" s="294">
        <v>0</v>
      </c>
      <c r="X34" s="284"/>
      <c r="Y34" s="294">
        <v>0</v>
      </c>
      <c r="Z34" s="284"/>
      <c r="AA34" s="294">
        <v>0</v>
      </c>
      <c r="AB34" s="284" t="s">
        <v>22</v>
      </c>
      <c r="AC34" s="294">
        <v>0</v>
      </c>
      <c r="AD34" s="284"/>
      <c r="AE34" s="294">
        <v>0</v>
      </c>
      <c r="AF34" s="284"/>
      <c r="AG34" s="299">
        <v>0</v>
      </c>
      <c r="AH34" s="284"/>
      <c r="AI34" s="294">
        <v>0</v>
      </c>
      <c r="AJ34" s="284"/>
      <c r="AK34" s="294">
        <v>0</v>
      </c>
      <c r="AL34" s="284"/>
      <c r="AM34" s="294">
        <v>0</v>
      </c>
      <c r="AN34" s="284"/>
      <c r="AO34" s="284">
        <v>157</v>
      </c>
      <c r="AP34" s="284"/>
      <c r="AQ34" s="294">
        <v>0</v>
      </c>
      <c r="AR34" s="284"/>
      <c r="AS34" s="284">
        <v>1379</v>
      </c>
      <c r="AT34" s="284"/>
      <c r="AU34" s="294">
        <v>0</v>
      </c>
      <c r="AV34" s="284"/>
      <c r="AW34" s="294">
        <v>0</v>
      </c>
      <c r="AX34" s="284"/>
      <c r="AY34" s="294">
        <v>0</v>
      </c>
      <c r="AZ34" s="284"/>
      <c r="BA34" s="294">
        <v>0</v>
      </c>
      <c r="BB34" s="284"/>
      <c r="BC34" s="294">
        <v>0</v>
      </c>
      <c r="BD34" s="284"/>
      <c r="BE34" s="294">
        <v>0</v>
      </c>
      <c r="BF34" s="284"/>
      <c r="BG34" s="294">
        <v>0</v>
      </c>
      <c r="BH34" s="294"/>
      <c r="BI34" s="294">
        <v>0</v>
      </c>
      <c r="BJ34" s="284"/>
      <c r="BK34" s="294">
        <v>0</v>
      </c>
      <c r="BL34" s="284"/>
      <c r="BM34" s="294">
        <v>0</v>
      </c>
      <c r="BN34" s="284" t="s">
        <v>22</v>
      </c>
      <c r="BO34" s="294">
        <v>0</v>
      </c>
      <c r="BP34" s="284"/>
      <c r="BQ34" s="294">
        <v>0</v>
      </c>
      <c r="BR34" s="294"/>
      <c r="BS34" s="294">
        <v>0</v>
      </c>
      <c r="BT34" s="284"/>
      <c r="BU34" s="294">
        <v>0</v>
      </c>
      <c r="BV34" s="284"/>
      <c r="BW34" s="294">
        <v>0</v>
      </c>
      <c r="BX34" s="284"/>
      <c r="BY34" s="294">
        <v>0</v>
      </c>
    </row>
    <row r="35" spans="1:84" ht="2.25" customHeight="1">
      <c r="A35" s="833"/>
      <c r="B35" s="284" t="s">
        <v>22</v>
      </c>
      <c r="C35" s="294"/>
      <c r="D35" s="284"/>
      <c r="E35" s="294"/>
      <c r="F35" s="284"/>
      <c r="G35" s="294"/>
      <c r="H35" s="284"/>
      <c r="I35" s="294"/>
      <c r="J35" s="284"/>
      <c r="K35" s="294"/>
      <c r="L35" s="284"/>
      <c r="M35" s="294"/>
      <c r="N35" s="284"/>
      <c r="O35" s="294"/>
      <c r="P35" s="284"/>
      <c r="Q35" s="294"/>
      <c r="R35" s="284"/>
      <c r="S35" s="294"/>
      <c r="T35" s="284"/>
      <c r="U35" s="294"/>
      <c r="V35" s="284"/>
      <c r="W35" s="294"/>
      <c r="X35" s="284"/>
      <c r="Y35" s="294"/>
      <c r="Z35" s="284"/>
      <c r="AA35" s="294">
        <v>0</v>
      </c>
      <c r="AB35" s="284"/>
      <c r="AC35" s="294"/>
      <c r="AD35" s="284"/>
      <c r="AE35" s="294">
        <v>0</v>
      </c>
      <c r="AF35" s="284"/>
      <c r="AG35" s="294"/>
      <c r="AH35" s="284"/>
      <c r="AI35" s="294"/>
      <c r="AJ35" s="284"/>
      <c r="AK35" s="294"/>
      <c r="AL35" s="284"/>
      <c r="AM35" s="294"/>
      <c r="AN35" s="284"/>
      <c r="AO35" s="294"/>
      <c r="AP35" s="284"/>
      <c r="AQ35" s="294"/>
      <c r="AR35" s="284"/>
      <c r="AS35" s="294"/>
      <c r="AT35" s="284"/>
      <c r="AU35" s="294"/>
      <c r="AV35" s="284"/>
      <c r="AW35" s="294"/>
      <c r="AX35" s="284"/>
      <c r="AY35" s="294"/>
      <c r="AZ35" s="284"/>
      <c r="BA35" s="294"/>
      <c r="BB35" s="284"/>
      <c r="BC35" s="294"/>
      <c r="BD35" s="284"/>
      <c r="BE35" s="294"/>
      <c r="BF35" s="284"/>
      <c r="BG35" s="294"/>
      <c r="BH35" s="294"/>
      <c r="BI35" s="294"/>
      <c r="BJ35" s="284"/>
      <c r="BK35" s="294"/>
      <c r="BL35" s="284"/>
      <c r="BM35" s="294"/>
      <c r="BN35" s="284"/>
      <c r="BO35" s="294"/>
      <c r="BP35" s="284"/>
      <c r="BQ35" s="294"/>
      <c r="BR35" s="294"/>
      <c r="BS35" s="294"/>
      <c r="BT35" s="284"/>
      <c r="BU35" s="294"/>
      <c r="BV35" s="284"/>
      <c r="BW35" s="294"/>
      <c r="BX35" s="284"/>
      <c r="BY35" s="294"/>
    </row>
    <row r="36" spans="1:84">
      <c r="A36" s="307" t="s">
        <v>564</v>
      </c>
      <c r="B36" s="284" t="s">
        <v>22</v>
      </c>
      <c r="C36" s="835">
        <f>ROUND(SUM(C25:C35),1)</f>
        <v>1501470</v>
      </c>
      <c r="D36" s="313"/>
      <c r="E36" s="835">
        <f>ROUND(SUM(E25:E35),1)</f>
        <v>0</v>
      </c>
      <c r="F36" s="313"/>
      <c r="G36" s="835">
        <f>ROUND(SUM(G25:G35),1)</f>
        <v>0</v>
      </c>
      <c r="H36" s="313"/>
      <c r="I36" s="835">
        <f>ROUND(SUM(I25:I35),1)</f>
        <v>0</v>
      </c>
      <c r="J36" s="313"/>
      <c r="K36" s="835">
        <f>ROUND(SUM(K25:K35),1)</f>
        <v>0</v>
      </c>
      <c r="L36" s="313"/>
      <c r="M36" s="835">
        <f>ROUND(SUM(M25:M35),1)</f>
        <v>0</v>
      </c>
      <c r="N36" s="313"/>
      <c r="O36" s="835">
        <f>ROUND(SUM(O25:O35),1)</f>
        <v>12919</v>
      </c>
      <c r="P36" s="313"/>
      <c r="Q36" s="835">
        <f>ROUND(SUM(Q25:Q35),1)</f>
        <v>54159</v>
      </c>
      <c r="R36" s="313"/>
      <c r="S36" s="835">
        <f>ROUND(SUM(S25:S35),1)</f>
        <v>0</v>
      </c>
      <c r="T36" s="313"/>
      <c r="U36" s="835">
        <f>ROUND(SUM(U25:U35),1)</f>
        <v>0</v>
      </c>
      <c r="V36" s="313"/>
      <c r="W36" s="835">
        <f>ROUND(SUM(W25:W35),1)</f>
        <v>0</v>
      </c>
      <c r="X36" s="313"/>
      <c r="Y36" s="835">
        <f>ROUND(SUM(Y25:Y35),1)</f>
        <v>84712</v>
      </c>
      <c r="Z36" s="313"/>
      <c r="AA36" s="835">
        <f>ROUND(SUM(AA25:AA35),1)</f>
        <v>0</v>
      </c>
      <c r="AB36" s="313"/>
      <c r="AC36" s="835">
        <f>ROUND(SUM(AC25:AC35),1)</f>
        <v>0</v>
      </c>
      <c r="AD36" s="313"/>
      <c r="AE36" s="835">
        <f>ROUND(SUM(AE25:AE35),1)</f>
        <v>0</v>
      </c>
      <c r="AF36" s="313"/>
      <c r="AG36" s="835">
        <f>ROUND(SUM(AG25:AG35),1)</f>
        <v>13373</v>
      </c>
      <c r="AH36" s="313"/>
      <c r="AI36" s="835">
        <f>ROUND(SUM(AI25:AI35),1)</f>
        <v>1085</v>
      </c>
      <c r="AJ36" s="313"/>
      <c r="AK36" s="835">
        <f>ROUND(SUM(AK25:AK35),1)</f>
        <v>128296</v>
      </c>
      <c r="AL36" s="307"/>
      <c r="AM36" s="835">
        <f>ROUND(SUM(AM25:AM35),1)</f>
        <v>88708</v>
      </c>
      <c r="AN36" s="307"/>
      <c r="AO36" s="835">
        <f>ROUND(SUM(AO25:AO35),1)</f>
        <v>-620</v>
      </c>
      <c r="AP36" s="307"/>
      <c r="AQ36" s="835">
        <f>ROUND(SUM(AQ25:AQ35),1)</f>
        <v>0</v>
      </c>
      <c r="AR36" s="307"/>
      <c r="AS36" s="835">
        <f>ROUND(SUM(AS25:AS35),1)</f>
        <v>1379</v>
      </c>
      <c r="AT36" s="307"/>
      <c r="AU36" s="835">
        <f>ROUND(SUM(AU25:AU35),1)</f>
        <v>824</v>
      </c>
      <c r="AV36" s="307"/>
      <c r="AW36" s="835">
        <f>ROUND(SUM(AW25:AW35),1)</f>
        <v>0</v>
      </c>
      <c r="AX36" s="307"/>
      <c r="AY36" s="835">
        <f>ROUND(SUM(AY25:AY35),1)</f>
        <v>0</v>
      </c>
      <c r="AZ36" s="313"/>
      <c r="BA36" s="835">
        <f>ROUND(SUM(BA25:BA35),1)</f>
        <v>0</v>
      </c>
      <c r="BB36" s="307"/>
      <c r="BC36" s="835">
        <f>ROUND(SUM(BC25:BC35),1)</f>
        <v>0</v>
      </c>
      <c r="BD36" s="307"/>
      <c r="BE36" s="835">
        <f>ROUND(SUM(BE25:BE35),1)</f>
        <v>0</v>
      </c>
      <c r="BF36" s="307"/>
      <c r="BG36" s="835">
        <f>ROUND(SUM(BG25:BG35),1)</f>
        <v>0</v>
      </c>
      <c r="BH36" s="313"/>
      <c r="BI36" s="835">
        <f>ROUND(SUM(BI25:BI35),1)</f>
        <v>0</v>
      </c>
      <c r="BJ36" s="313"/>
      <c r="BK36" s="835">
        <f>ROUND(SUM(BK25:BK35),1)</f>
        <v>0</v>
      </c>
      <c r="BL36" s="307"/>
      <c r="BM36" s="835">
        <f>ROUND(SUM(BM25:BM35),1)</f>
        <v>0</v>
      </c>
      <c r="BN36" s="307" t="s">
        <v>22</v>
      </c>
      <c r="BO36" s="835">
        <f>ROUND(SUM(BO25:BO35),1)</f>
        <v>0</v>
      </c>
      <c r="BP36" s="307"/>
      <c r="BQ36" s="835">
        <f>ROUND(SUM(BQ25:BQ35),1)</f>
        <v>0</v>
      </c>
      <c r="BR36" s="313"/>
      <c r="BS36" s="835">
        <f>ROUND(SUM(BS25:BS35),1)</f>
        <v>0</v>
      </c>
      <c r="BT36" s="307"/>
      <c r="BU36" s="835">
        <f>ROUND(SUM(BU25:BU35),1)</f>
        <v>0</v>
      </c>
      <c r="BV36" s="307"/>
      <c r="BW36" s="835">
        <f>ROUND(SUM(BW25:BW35),1)</f>
        <v>0</v>
      </c>
      <c r="BX36" s="307"/>
      <c r="BY36" s="835">
        <f>ROUND(SUM(BY25:BY35),1)</f>
        <v>0</v>
      </c>
      <c r="BZ36" s="1064"/>
      <c r="CA36" s="1064"/>
      <c r="CB36" s="1064"/>
      <c r="CC36" s="1064"/>
      <c r="CD36" s="1064"/>
      <c r="CE36" s="1064"/>
      <c r="CF36" s="1064"/>
    </row>
    <row r="37" spans="1:84">
      <c r="A37" s="284" t="s">
        <v>496</v>
      </c>
      <c r="B37" s="284" t="s">
        <v>22</v>
      </c>
      <c r="C37" s="287">
        <v>1415877</v>
      </c>
      <c r="D37" s="284"/>
      <c r="E37" s="294">
        <v>0</v>
      </c>
      <c r="F37" s="284"/>
      <c r="G37" s="294">
        <v>0</v>
      </c>
      <c r="H37" s="284"/>
      <c r="I37" s="294">
        <v>0</v>
      </c>
      <c r="J37" s="284"/>
      <c r="K37" s="294">
        <v>0</v>
      </c>
      <c r="L37" s="284"/>
      <c r="M37" s="287">
        <v>260187</v>
      </c>
      <c r="N37" s="284"/>
      <c r="O37" s="287">
        <v>2034776</v>
      </c>
      <c r="P37" s="284"/>
      <c r="Q37" s="287">
        <v>692433</v>
      </c>
      <c r="R37" s="284"/>
      <c r="S37" s="287">
        <v>595</v>
      </c>
      <c r="T37" s="284"/>
      <c r="U37" s="287">
        <v>19494</v>
      </c>
      <c r="V37" s="284"/>
      <c r="W37" s="294">
        <v>0</v>
      </c>
      <c r="X37" s="284"/>
      <c r="Y37" s="287">
        <v>85781</v>
      </c>
      <c r="Z37" s="284"/>
      <c r="AA37" s="294">
        <v>0</v>
      </c>
      <c r="AB37" s="284" t="s">
        <v>22</v>
      </c>
      <c r="AC37" s="294">
        <v>0</v>
      </c>
      <c r="AD37" s="284"/>
      <c r="AE37" s="294">
        <v>0</v>
      </c>
      <c r="AF37" s="284"/>
      <c r="AG37" s="287">
        <v>94959</v>
      </c>
      <c r="AH37" s="284"/>
      <c r="AI37" s="294">
        <v>0</v>
      </c>
      <c r="AJ37" s="284"/>
      <c r="AK37" s="294">
        <v>376</v>
      </c>
      <c r="AL37" s="284"/>
      <c r="AM37" s="287">
        <v>78967</v>
      </c>
      <c r="AN37" s="284"/>
      <c r="AO37" s="287">
        <v>22512</v>
      </c>
      <c r="AP37" s="284"/>
      <c r="AQ37" s="287">
        <v>913</v>
      </c>
      <c r="AR37" s="284"/>
      <c r="AS37" s="294">
        <v>0</v>
      </c>
      <c r="AT37" s="284"/>
      <c r="AU37" s="294">
        <v>4477</v>
      </c>
      <c r="AV37" s="284"/>
      <c r="AW37" s="294">
        <v>0</v>
      </c>
      <c r="AX37" s="284"/>
      <c r="AY37" s="294">
        <v>0</v>
      </c>
      <c r="AZ37" s="284"/>
      <c r="BA37" s="294">
        <v>0</v>
      </c>
      <c r="BB37" s="284"/>
      <c r="BC37" s="294">
        <v>0</v>
      </c>
      <c r="BD37" s="284"/>
      <c r="BE37" s="294">
        <v>0</v>
      </c>
      <c r="BF37" s="284"/>
      <c r="BG37" s="294">
        <v>0</v>
      </c>
      <c r="BH37" s="294"/>
      <c r="BI37" s="294">
        <v>0</v>
      </c>
      <c r="BJ37" s="284"/>
      <c r="BK37" s="294">
        <v>0</v>
      </c>
      <c r="BL37" s="284"/>
      <c r="BM37" s="287">
        <v>123916</v>
      </c>
      <c r="BN37" s="284" t="s">
        <v>22</v>
      </c>
      <c r="BO37" s="287">
        <v>161041</v>
      </c>
      <c r="BP37" s="284"/>
      <c r="BQ37" s="287">
        <v>61039</v>
      </c>
      <c r="BR37" s="294"/>
      <c r="BS37" s="294">
        <v>0</v>
      </c>
      <c r="BT37" s="284"/>
      <c r="BU37" s="294">
        <v>0</v>
      </c>
      <c r="BV37" s="284"/>
      <c r="BW37" s="294">
        <v>0</v>
      </c>
      <c r="BX37" s="284"/>
      <c r="BY37" s="294">
        <v>0</v>
      </c>
    </row>
    <row r="38" spans="1:84">
      <c r="A38" s="307" t="s">
        <v>497</v>
      </c>
      <c r="B38" s="307" t="s">
        <v>22</v>
      </c>
      <c r="C38" s="1063">
        <f>ROUND(SUM(C36:C37),1)</f>
        <v>2917347</v>
      </c>
      <c r="D38" s="307"/>
      <c r="E38" s="1063">
        <f>ROUND(SUM(E36:E37),1)</f>
        <v>0</v>
      </c>
      <c r="F38" s="307"/>
      <c r="G38" s="1063">
        <f>ROUND(SUM(G36:G37),1)</f>
        <v>0</v>
      </c>
      <c r="H38" s="307"/>
      <c r="I38" s="1063">
        <f>ROUND(SUM(I36:I37),1)</f>
        <v>0</v>
      </c>
      <c r="J38" s="307"/>
      <c r="K38" s="1063">
        <f>ROUND(SUM(K36:K37),1)</f>
        <v>0</v>
      </c>
      <c r="L38" s="307"/>
      <c r="M38" s="1063">
        <f>ROUND(SUM(M36:M37),1)</f>
        <v>260187</v>
      </c>
      <c r="N38" s="307"/>
      <c r="O38" s="1063">
        <f>ROUND(SUM(O36:O37),1)</f>
        <v>2047695</v>
      </c>
      <c r="P38" s="307"/>
      <c r="Q38" s="1063">
        <f>ROUND(SUM(Q36:Q37),1)</f>
        <v>746592</v>
      </c>
      <c r="R38" s="307"/>
      <c r="S38" s="1063">
        <f>ROUND(SUM(S36:S37),1)</f>
        <v>595</v>
      </c>
      <c r="T38" s="307"/>
      <c r="U38" s="1063">
        <f>ROUND(SUM(U36:U37),1)</f>
        <v>19494</v>
      </c>
      <c r="V38" s="307"/>
      <c r="W38" s="1063">
        <f>ROUND(SUM(W36:W37),1)</f>
        <v>0</v>
      </c>
      <c r="X38" s="307"/>
      <c r="Y38" s="1063">
        <f>ROUND(SUM(Y36:Y37),1)</f>
        <v>170493</v>
      </c>
      <c r="Z38" s="307"/>
      <c r="AA38" s="1063">
        <f>ROUND(SUM(AA36:AA37),1)</f>
        <v>0</v>
      </c>
      <c r="AB38" s="307" t="s">
        <v>22</v>
      </c>
      <c r="AC38" s="1063">
        <f>ROUND(SUM(AC36:AC37),1)</f>
        <v>0</v>
      </c>
      <c r="AD38" s="307"/>
      <c r="AE38" s="1063">
        <f>ROUND(SUM(AE36:AE37),1)</f>
        <v>0</v>
      </c>
      <c r="AF38" s="307"/>
      <c r="AG38" s="1063">
        <f>ROUND(SUM(AG36:AG37),1)</f>
        <v>108332</v>
      </c>
      <c r="AH38" s="307"/>
      <c r="AI38" s="1063">
        <f>ROUND(SUM(AI36:AI37),1)</f>
        <v>1085</v>
      </c>
      <c r="AJ38" s="307"/>
      <c r="AK38" s="1063">
        <f>ROUND(SUM(AK36:AK37),1)</f>
        <v>128672</v>
      </c>
      <c r="AL38" s="307"/>
      <c r="AM38" s="1063">
        <f>ROUND(SUM(AM36:AM37),1)</f>
        <v>167675</v>
      </c>
      <c r="AN38" s="307"/>
      <c r="AO38" s="1063">
        <f>ROUND(SUM(AO36:AO37),1)</f>
        <v>21892</v>
      </c>
      <c r="AP38" s="307"/>
      <c r="AQ38" s="1063">
        <f>ROUND(SUM(AQ36:AQ37),1)</f>
        <v>913</v>
      </c>
      <c r="AR38" s="307"/>
      <c r="AS38" s="1063">
        <f>ROUND(SUM(AS36:AS37),1)</f>
        <v>1379</v>
      </c>
      <c r="AT38" s="307"/>
      <c r="AU38" s="1063">
        <f>ROUND(SUM(AU36:AU37),1)</f>
        <v>5301</v>
      </c>
      <c r="AV38" s="307"/>
      <c r="AW38" s="1063">
        <f>ROUND(SUM(AW36:AW37),1)</f>
        <v>0</v>
      </c>
      <c r="AX38" s="307"/>
      <c r="AY38" s="1063">
        <f>ROUND(SUM(AY36:AY37),1)</f>
        <v>0</v>
      </c>
      <c r="AZ38" s="313"/>
      <c r="BA38" s="1063">
        <f>ROUND(SUM(BA36:BA37),1)</f>
        <v>0</v>
      </c>
      <c r="BB38" s="307"/>
      <c r="BC38" s="1063">
        <f>ROUND(SUM(BC36:BC37),1)</f>
        <v>0</v>
      </c>
      <c r="BD38" s="307"/>
      <c r="BE38" s="1063">
        <f>ROUND(SUM(BE36:BE37),1)</f>
        <v>0</v>
      </c>
      <c r="BF38" s="307"/>
      <c r="BG38" s="1063">
        <f>ROUND(SUM(BG36:BG37),1)</f>
        <v>0</v>
      </c>
      <c r="BH38" s="313"/>
      <c r="BI38" s="1063">
        <f>ROUND(SUM(BI36:BI37),1)</f>
        <v>0</v>
      </c>
      <c r="BJ38" s="307"/>
      <c r="BK38" s="1063">
        <f>ROUND(SUM(BK36:BK37),1)</f>
        <v>0</v>
      </c>
      <c r="BL38" s="307"/>
      <c r="BM38" s="1063">
        <f>ROUND(SUM(BM36:BM37),1)</f>
        <v>123916</v>
      </c>
      <c r="BN38" s="307" t="s">
        <v>22</v>
      </c>
      <c r="BO38" s="1063">
        <f>ROUND(SUM(BO36:BO37),1)</f>
        <v>161041</v>
      </c>
      <c r="BP38" s="307"/>
      <c r="BQ38" s="1063">
        <f>ROUND(SUM(BQ36:BQ37),1)</f>
        <v>61039</v>
      </c>
      <c r="BR38" s="313"/>
      <c r="BS38" s="1063">
        <f>ROUND(SUM(BS36:BS37),1)</f>
        <v>0</v>
      </c>
      <c r="BT38" s="307"/>
      <c r="BU38" s="1063">
        <f>ROUND(SUM(BU36:BU37),1)</f>
        <v>0</v>
      </c>
      <c r="BV38" s="307"/>
      <c r="BW38" s="1063">
        <f>ROUND(SUM(BW36:BW37),1)</f>
        <v>0</v>
      </c>
      <c r="BX38" s="307"/>
      <c r="BY38" s="1063">
        <f>ROUND(SUM(BY36:BY37),1)</f>
        <v>0</v>
      </c>
    </row>
    <row r="39" spans="1:84">
      <c r="A39" s="307"/>
      <c r="B39" s="307" t="s">
        <v>22</v>
      </c>
      <c r="C39" s="307" t="s">
        <v>22</v>
      </c>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t="s">
        <v>22</v>
      </c>
      <c r="AC39" s="307"/>
      <c r="AD39" s="307"/>
      <c r="AE39" s="307"/>
      <c r="AF39" s="307"/>
      <c r="AG39" s="307"/>
      <c r="AH39" s="307"/>
      <c r="AI39" s="307"/>
      <c r="AJ39" s="307"/>
      <c r="AK39" s="307"/>
      <c r="AL39" s="307"/>
      <c r="AM39" s="307"/>
      <c r="AN39" s="307"/>
      <c r="AO39" s="307"/>
      <c r="AP39" s="307"/>
      <c r="AQ39" s="307"/>
      <c r="AR39" s="307"/>
      <c r="AS39" s="307"/>
      <c r="AT39" s="307"/>
      <c r="AU39" s="313"/>
      <c r="AV39" s="307"/>
      <c r="AW39" s="307"/>
      <c r="AX39" s="307"/>
      <c r="AY39" s="307" t="s">
        <v>22</v>
      </c>
      <c r="AZ39" s="307"/>
      <c r="BA39" s="313"/>
      <c r="BB39" s="307"/>
      <c r="BC39" s="307"/>
      <c r="BD39" s="307"/>
      <c r="BE39" s="307"/>
      <c r="BF39" s="307"/>
      <c r="BG39" s="307"/>
      <c r="BH39" s="307"/>
      <c r="BI39" s="307"/>
      <c r="BJ39" s="307"/>
      <c r="BK39" s="307"/>
      <c r="BL39" s="307"/>
      <c r="BM39" s="307"/>
      <c r="BN39" s="307" t="s">
        <v>22</v>
      </c>
      <c r="BO39" s="307"/>
      <c r="BP39" s="307"/>
      <c r="BQ39" s="307"/>
      <c r="BR39" s="313"/>
      <c r="BS39" s="313"/>
      <c r="BT39" s="307"/>
      <c r="BU39" s="307"/>
      <c r="BV39" s="307"/>
      <c r="BW39" s="307"/>
      <c r="BX39" s="307"/>
      <c r="BY39" s="307"/>
    </row>
    <row r="40" spans="1:84">
      <c r="A40" s="307" t="s">
        <v>112</v>
      </c>
      <c r="B40" s="307" t="s">
        <v>22</v>
      </c>
      <c r="C40" s="307" t="s">
        <v>22</v>
      </c>
      <c r="D40" s="307"/>
      <c r="E40" s="307" t="s">
        <v>22</v>
      </c>
      <c r="F40" s="307"/>
      <c r="G40" s="307"/>
      <c r="H40" s="307"/>
      <c r="I40" s="307"/>
      <c r="J40" s="307"/>
      <c r="K40" s="307"/>
      <c r="L40" s="307"/>
      <c r="M40" s="307"/>
      <c r="N40" s="307"/>
      <c r="O40" s="307"/>
      <c r="P40" s="307"/>
      <c r="Q40" s="307"/>
      <c r="R40" s="307"/>
      <c r="S40" s="307"/>
      <c r="T40" s="307"/>
      <c r="U40" s="307"/>
      <c r="V40" s="307"/>
      <c r="W40" s="307"/>
      <c r="X40" s="307"/>
      <c r="Y40" s="307"/>
      <c r="Z40" s="307"/>
      <c r="AA40" s="307"/>
      <c r="AB40" s="307" t="s">
        <v>22</v>
      </c>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13"/>
      <c r="BB40" s="307"/>
      <c r="BC40" s="307"/>
      <c r="BD40" s="307"/>
      <c r="BE40" s="307"/>
      <c r="BF40" s="307"/>
      <c r="BG40" s="307"/>
      <c r="BH40" s="307"/>
      <c r="BI40" s="307"/>
      <c r="BJ40" s="307"/>
      <c r="BK40" s="307"/>
      <c r="BL40" s="307"/>
      <c r="BM40" s="307"/>
      <c r="BN40" s="307" t="s">
        <v>22</v>
      </c>
      <c r="BO40" s="307"/>
      <c r="BP40" s="307"/>
      <c r="BQ40" s="307"/>
      <c r="BR40" s="307"/>
      <c r="BS40" s="307"/>
      <c r="BT40" s="307"/>
      <c r="BU40" s="313"/>
      <c r="BV40" s="307"/>
      <c r="BW40" s="284"/>
      <c r="BX40" s="307"/>
      <c r="BY40" s="307"/>
    </row>
    <row r="41" spans="1:84">
      <c r="A41" s="307" t="s">
        <v>545</v>
      </c>
      <c r="B41" s="307" t="s">
        <v>22</v>
      </c>
      <c r="C41" s="1065">
        <f>ROUND(SUM(C21)-SUM(C38),1)</f>
        <v>-1227052</v>
      </c>
      <c r="D41" s="313"/>
      <c r="E41" s="1065">
        <f>ROUND(SUM(E21)-SUM(E38),1)</f>
        <v>0</v>
      </c>
      <c r="F41" s="313"/>
      <c r="G41" s="1065">
        <f>ROUND(SUM(G21)-SUM(G38),1)</f>
        <v>-1</v>
      </c>
      <c r="H41" s="313"/>
      <c r="I41" s="1065">
        <f>ROUND(SUM(I21)-SUM(I38),1)</f>
        <v>0</v>
      </c>
      <c r="J41" s="313"/>
      <c r="K41" s="1065">
        <f>ROUND(SUM(K21)-SUM(K38),1)</f>
        <v>0</v>
      </c>
      <c r="L41" s="313"/>
      <c r="M41" s="1065">
        <f>ROUND(SUM(M21)-SUM(M38),1)</f>
        <v>-16119</v>
      </c>
      <c r="N41" s="313"/>
      <c r="O41" s="1065">
        <f>ROUND(SUM(O21)-SUM(O38),1)</f>
        <v>535684</v>
      </c>
      <c r="P41" s="313"/>
      <c r="Q41" s="1065">
        <f>ROUND(SUM(Q21)-SUM(Q38),1)</f>
        <v>-746592</v>
      </c>
      <c r="R41" s="313"/>
      <c r="S41" s="1065">
        <f>ROUND(SUM(S21)-SUM(S38),1)</f>
        <v>-595</v>
      </c>
      <c r="T41" s="313"/>
      <c r="U41" s="1065">
        <f>ROUND(SUM(U21)-SUM(U38),1)</f>
        <v>-14993</v>
      </c>
      <c r="V41" s="313"/>
      <c r="W41" s="1065">
        <f>ROUND(SUM(W21)-SUM(W38),1)</f>
        <v>0</v>
      </c>
      <c r="X41" s="313"/>
      <c r="Y41" s="1065">
        <f>ROUND(SUM(Y21)-SUM(Y38),1)</f>
        <v>7253</v>
      </c>
      <c r="Z41" s="313"/>
      <c r="AA41" s="1065">
        <f>ROUND(SUM(AA21)-SUM(AA38),1)</f>
        <v>0</v>
      </c>
      <c r="AB41" s="313"/>
      <c r="AC41" s="1065">
        <f>ROUND(SUM(AC21)-SUM(AC38),1)</f>
        <v>0</v>
      </c>
      <c r="AD41" s="313"/>
      <c r="AE41" s="1065">
        <f>ROUND(SUM(AE21)-SUM(AE38),1)</f>
        <v>1</v>
      </c>
      <c r="AF41" s="313"/>
      <c r="AG41" s="1065">
        <f>ROUND(SUM(AG21)-SUM(AG38),1)</f>
        <v>-3073</v>
      </c>
      <c r="AH41" s="313"/>
      <c r="AI41" s="1065">
        <f>ROUND(SUM(AI21)-SUM(AI38),1)</f>
        <v>3157</v>
      </c>
      <c r="AJ41" s="313"/>
      <c r="AK41" s="1065">
        <f>ROUND(SUM(AK21)-SUM(AK38),1)</f>
        <v>-14916</v>
      </c>
      <c r="AL41" s="307"/>
      <c r="AM41" s="1065">
        <f>ROUND(SUM(AM21)-SUM(AM38),1)</f>
        <v>-41140</v>
      </c>
      <c r="AN41" s="307"/>
      <c r="AO41" s="1065">
        <f>ROUND(SUM(AO21)-SUM(AO38),1)</f>
        <v>-10206</v>
      </c>
      <c r="AP41" s="307"/>
      <c r="AQ41" s="1065">
        <f>ROUND(SUM(AQ21)-SUM(AQ38),1)</f>
        <v>1218</v>
      </c>
      <c r="AR41" s="307"/>
      <c r="AS41" s="1065">
        <f>ROUND(SUM(AS21)-SUM(AS38),1)</f>
        <v>1164</v>
      </c>
      <c r="AT41" s="307"/>
      <c r="AU41" s="1065">
        <f>ROUND(SUM(AU21)-SUM(AU38),1)</f>
        <v>-5301</v>
      </c>
      <c r="AV41" s="307"/>
      <c r="AW41" s="1065">
        <f>ROUND(SUM(AW21)-SUM(AW38),1)</f>
        <v>0</v>
      </c>
      <c r="AX41" s="307"/>
      <c r="AY41" s="1065">
        <f>ROUND(SUM(AY21)-SUM(AY38),1)</f>
        <v>0</v>
      </c>
      <c r="AZ41" s="307"/>
      <c r="BA41" s="1065">
        <f>ROUND(SUM(BA21)-SUM(BA38),1)</f>
        <v>0</v>
      </c>
      <c r="BB41" s="307"/>
      <c r="BC41" s="1065">
        <f>ROUND(SUM(BC21)-SUM(BC38),1)</f>
        <v>0</v>
      </c>
      <c r="BD41" s="307"/>
      <c r="BE41" s="1065">
        <f>ROUND(SUM(BE21)-SUM(BE38),1)</f>
        <v>0</v>
      </c>
      <c r="BF41" s="307"/>
      <c r="BG41" s="1065">
        <f>ROUND(SUM(BG21)-SUM(BG38),1)</f>
        <v>0</v>
      </c>
      <c r="BH41" s="313"/>
      <c r="BI41" s="1065">
        <f>ROUND(SUM(BI21)-SUM(BI38),1)</f>
        <v>0</v>
      </c>
      <c r="BJ41" s="307"/>
      <c r="BK41" s="1065">
        <f>ROUND(SUM(BK21)-SUM(BK38),1)</f>
        <v>0</v>
      </c>
      <c r="BL41" s="307"/>
      <c r="BM41" s="1065">
        <f>ROUND(SUM(BM21)-SUM(BM38),1)</f>
        <v>4012</v>
      </c>
      <c r="BN41" s="307" t="s">
        <v>22</v>
      </c>
      <c r="BO41" s="1065">
        <f>ROUND(SUM(BO21)-SUM(BO38),1)</f>
        <v>-159071</v>
      </c>
      <c r="BP41" s="307"/>
      <c r="BQ41" s="1065">
        <f>ROUND(SUM(BQ21)-SUM(BQ38),1)</f>
        <v>-36227</v>
      </c>
      <c r="BR41" s="313"/>
      <c r="BS41" s="1065">
        <f>ROUND(SUM(BS21)-SUM(BS38),1)</f>
        <v>1</v>
      </c>
      <c r="BT41" s="307"/>
      <c r="BU41" s="1065">
        <f>ROUND(SUM(BU21)-SUM(BU38),1)</f>
        <v>0</v>
      </c>
      <c r="BV41" s="307"/>
      <c r="BW41" s="1065">
        <f>ROUND(SUM(BW21)-SUM(BW38),1)</f>
        <v>0</v>
      </c>
      <c r="BX41" s="307"/>
      <c r="BY41" s="1065">
        <f>ROUND(SUM(BY21)-SUM(BY38),1)</f>
        <v>0</v>
      </c>
    </row>
    <row r="42" spans="1:84">
      <c r="A42" s="307"/>
      <c r="B42" s="307" t="s">
        <v>22</v>
      </c>
      <c r="C42" s="307"/>
      <c r="D42" s="307"/>
      <c r="E42" s="307"/>
      <c r="F42" s="307"/>
      <c r="G42" s="307"/>
      <c r="H42" s="307"/>
      <c r="I42" s="313"/>
      <c r="J42" s="307"/>
      <c r="K42" s="307"/>
      <c r="L42" s="307"/>
      <c r="M42" s="307"/>
      <c r="N42" s="307"/>
      <c r="O42" s="307"/>
      <c r="P42" s="307"/>
      <c r="Q42" s="307"/>
      <c r="R42" s="307"/>
      <c r="S42" s="307"/>
      <c r="T42" s="307"/>
      <c r="U42" s="307"/>
      <c r="V42" s="307"/>
      <c r="W42" s="307"/>
      <c r="X42" s="307"/>
      <c r="Y42" s="307"/>
      <c r="Z42" s="307"/>
      <c r="AA42" s="307"/>
      <c r="AB42" s="307" t="s">
        <v>22</v>
      </c>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07"/>
      <c r="BD42" s="307"/>
      <c r="BE42" s="307"/>
      <c r="BF42" s="307"/>
      <c r="BG42" s="307"/>
      <c r="BH42" s="307"/>
      <c r="BI42" s="307"/>
      <c r="BJ42" s="307"/>
      <c r="BK42" s="307"/>
      <c r="BL42" s="307"/>
      <c r="BM42" s="307"/>
      <c r="BN42" s="307" t="s">
        <v>22</v>
      </c>
      <c r="BO42" s="307"/>
      <c r="BP42" s="307"/>
      <c r="BQ42" s="307"/>
      <c r="BR42" s="307"/>
      <c r="BS42" s="307"/>
      <c r="BT42" s="307"/>
      <c r="BU42" s="307"/>
      <c r="BV42" s="307"/>
      <c r="BW42" s="307" t="s">
        <v>22</v>
      </c>
      <c r="BX42" s="307"/>
      <c r="BY42" s="307"/>
    </row>
    <row r="43" spans="1:84">
      <c r="A43" s="284"/>
      <c r="B43" s="284" t="s">
        <v>22</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t="s">
        <v>22</v>
      </c>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t="s">
        <v>22</v>
      </c>
      <c r="BO43" s="284"/>
      <c r="BP43" s="284"/>
      <c r="BQ43" s="284"/>
      <c r="BR43" s="284"/>
      <c r="BS43" s="284"/>
      <c r="BT43" s="284"/>
      <c r="BU43" s="284" t="s">
        <v>22</v>
      </c>
      <c r="BV43" s="284"/>
      <c r="BW43" s="284"/>
      <c r="BX43" s="284"/>
      <c r="BY43" s="284"/>
    </row>
    <row r="44" spans="1:84">
      <c r="A44" s="307" t="s">
        <v>17</v>
      </c>
      <c r="B44" s="284" t="s">
        <v>22</v>
      </c>
      <c r="C44" s="284"/>
      <c r="D44" s="284"/>
      <c r="E44" s="284"/>
      <c r="F44" s="284"/>
      <c r="G44" s="284"/>
      <c r="H44" s="284"/>
      <c r="I44" s="284"/>
      <c r="J44" s="284"/>
      <c r="K44" s="284"/>
      <c r="L44" s="284"/>
      <c r="M44" s="284"/>
      <c r="N44" s="284"/>
      <c r="O44" s="284" t="s">
        <v>22</v>
      </c>
      <c r="P44" s="284"/>
      <c r="Q44" s="284"/>
      <c r="R44" s="284"/>
      <c r="S44" s="284"/>
      <c r="T44" s="284"/>
      <c r="U44" s="284"/>
      <c r="V44" s="284"/>
      <c r="W44" s="284"/>
      <c r="X44" s="284"/>
      <c r="Y44" s="284"/>
      <c r="Z44" s="284"/>
      <c r="AA44" s="284"/>
      <c r="AB44" s="284" t="s">
        <v>22</v>
      </c>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t="s">
        <v>22</v>
      </c>
      <c r="AZ44" s="284"/>
      <c r="BA44" s="284"/>
      <c r="BB44" s="284"/>
      <c r="BC44" s="284"/>
      <c r="BD44" s="284"/>
      <c r="BE44" s="284"/>
      <c r="BF44" s="284"/>
      <c r="BG44" s="284"/>
      <c r="BH44" s="284"/>
      <c r="BI44" s="284"/>
      <c r="BJ44" s="284"/>
      <c r="BK44" s="284"/>
      <c r="BL44" s="284"/>
      <c r="BM44" s="284"/>
      <c r="BN44" s="284" t="s">
        <v>22</v>
      </c>
      <c r="BO44" s="284"/>
      <c r="BP44" s="284"/>
      <c r="BQ44" s="284"/>
      <c r="BR44" s="284"/>
      <c r="BS44" s="284"/>
      <c r="BT44" s="284"/>
      <c r="BU44" s="284"/>
      <c r="BV44" s="284"/>
      <c r="BW44" s="284"/>
      <c r="BX44" s="284"/>
      <c r="BY44" s="284"/>
    </row>
    <row r="45" spans="1:84">
      <c r="A45" s="284" t="s">
        <v>1193</v>
      </c>
      <c r="B45" s="284" t="s">
        <v>22</v>
      </c>
      <c r="C45" s="294">
        <v>0</v>
      </c>
      <c r="D45" s="284"/>
      <c r="E45" s="294">
        <v>0</v>
      </c>
      <c r="F45" s="284"/>
      <c r="G45" s="294">
        <v>0</v>
      </c>
      <c r="H45" s="284"/>
      <c r="I45" s="287">
        <v>0</v>
      </c>
      <c r="J45" s="284"/>
      <c r="K45" s="294">
        <v>0</v>
      </c>
      <c r="L45" s="284"/>
      <c r="M45" s="294">
        <v>0</v>
      </c>
      <c r="N45" s="284"/>
      <c r="O45" s="294">
        <v>0</v>
      </c>
      <c r="P45" s="284"/>
      <c r="Q45" s="294">
        <v>0</v>
      </c>
      <c r="R45" s="284"/>
      <c r="S45" s="294">
        <v>0</v>
      </c>
      <c r="T45" s="284"/>
      <c r="U45" s="294">
        <v>0</v>
      </c>
      <c r="V45" s="284"/>
      <c r="W45" s="294">
        <v>0</v>
      </c>
      <c r="X45" s="284"/>
      <c r="Y45" s="294">
        <v>0</v>
      </c>
      <c r="Z45" s="284"/>
      <c r="AA45" s="1060">
        <v>0</v>
      </c>
      <c r="AB45" s="284" t="s">
        <v>22</v>
      </c>
      <c r="AC45" s="284">
        <v>0</v>
      </c>
      <c r="AD45" s="284"/>
      <c r="AE45" s="294">
        <v>0</v>
      </c>
      <c r="AF45" s="284"/>
      <c r="AG45" s="294">
        <v>0</v>
      </c>
      <c r="AH45" s="284"/>
      <c r="AI45" s="294">
        <v>0</v>
      </c>
      <c r="AJ45" s="284"/>
      <c r="AK45" s="294">
        <v>0</v>
      </c>
      <c r="AL45" s="284"/>
      <c r="AM45" s="294">
        <v>0</v>
      </c>
      <c r="AN45" s="284"/>
      <c r="AO45" s="294">
        <v>0</v>
      </c>
      <c r="AP45" s="284"/>
      <c r="AQ45" s="294">
        <v>0</v>
      </c>
      <c r="AR45" s="284"/>
      <c r="AS45" s="294">
        <v>0</v>
      </c>
      <c r="AT45" s="284"/>
      <c r="AU45" s="294">
        <v>0</v>
      </c>
      <c r="AV45" s="284"/>
      <c r="AW45" s="294">
        <v>0</v>
      </c>
      <c r="AX45" s="284"/>
      <c r="AY45" s="299">
        <v>0</v>
      </c>
      <c r="AZ45" s="284"/>
      <c r="BA45" s="294">
        <v>0</v>
      </c>
      <c r="BB45" s="284"/>
      <c r="BC45" s="284">
        <v>0</v>
      </c>
      <c r="BD45" s="284"/>
      <c r="BE45" s="294">
        <v>0</v>
      </c>
      <c r="BF45" s="284"/>
      <c r="BG45" s="287">
        <v>0</v>
      </c>
      <c r="BH45" s="287"/>
      <c r="BI45" s="294">
        <v>0</v>
      </c>
      <c r="BJ45" s="284"/>
      <c r="BK45" s="294">
        <v>0</v>
      </c>
      <c r="BL45" s="284"/>
      <c r="BM45" s="294">
        <v>0</v>
      </c>
      <c r="BN45" s="284" t="s">
        <v>22</v>
      </c>
      <c r="BO45" s="294">
        <v>0</v>
      </c>
      <c r="BP45" s="284"/>
      <c r="BQ45" s="294">
        <v>0</v>
      </c>
      <c r="BR45" s="294"/>
      <c r="BS45" s="294">
        <v>0</v>
      </c>
      <c r="BT45" s="284"/>
      <c r="BU45" s="294">
        <v>0</v>
      </c>
      <c r="BV45" s="284"/>
      <c r="BW45" s="284">
        <v>0</v>
      </c>
      <c r="BX45" s="284"/>
      <c r="BY45" s="294">
        <v>0</v>
      </c>
    </row>
    <row r="46" spans="1:84">
      <c r="A46" s="284" t="s">
        <v>1194</v>
      </c>
      <c r="B46" s="284" t="s">
        <v>22</v>
      </c>
      <c r="C46" s="287">
        <v>1228530</v>
      </c>
      <c r="D46" s="284"/>
      <c r="E46" s="294">
        <v>0</v>
      </c>
      <c r="F46" s="284"/>
      <c r="G46" s="294">
        <v>0</v>
      </c>
      <c r="H46" s="284"/>
      <c r="I46" s="294">
        <v>0</v>
      </c>
      <c r="J46" s="284"/>
      <c r="K46" s="294">
        <v>0</v>
      </c>
      <c r="L46" s="284"/>
      <c r="M46" s="287">
        <v>21500</v>
      </c>
      <c r="N46" s="284"/>
      <c r="O46" s="287">
        <v>957123</v>
      </c>
      <c r="P46" s="284"/>
      <c r="Q46" s="287">
        <v>856925</v>
      </c>
      <c r="R46" s="284"/>
      <c r="S46" s="287">
        <v>590</v>
      </c>
      <c r="T46" s="284"/>
      <c r="U46" s="294">
        <v>0</v>
      </c>
      <c r="V46" s="284"/>
      <c r="W46" s="294">
        <v>0</v>
      </c>
      <c r="X46" s="284"/>
      <c r="Y46" s="294">
        <v>23000</v>
      </c>
      <c r="Z46" s="284"/>
      <c r="AA46" s="294">
        <v>0</v>
      </c>
      <c r="AB46" s="284" t="s">
        <v>22</v>
      </c>
      <c r="AC46" s="294">
        <v>0</v>
      </c>
      <c r="AD46" s="284"/>
      <c r="AE46" s="294">
        <v>0</v>
      </c>
      <c r="AF46" s="284"/>
      <c r="AG46" s="287">
        <v>21334</v>
      </c>
      <c r="AH46" s="284"/>
      <c r="AI46" s="294">
        <v>0</v>
      </c>
      <c r="AJ46" s="284"/>
      <c r="AK46" s="287">
        <v>478</v>
      </c>
      <c r="AL46" s="284"/>
      <c r="AM46" s="287">
        <v>1000</v>
      </c>
      <c r="AN46" s="284"/>
      <c r="AO46" s="294">
        <v>13261</v>
      </c>
      <c r="AP46" s="284"/>
      <c r="AQ46" s="294">
        <v>0</v>
      </c>
      <c r="AR46" s="284"/>
      <c r="AS46" s="294">
        <v>0</v>
      </c>
      <c r="AT46" s="284"/>
      <c r="AU46" s="294">
        <v>0</v>
      </c>
      <c r="AV46" s="284"/>
      <c r="AW46" s="294">
        <v>0</v>
      </c>
      <c r="AX46" s="284"/>
      <c r="AY46" s="294">
        <v>0</v>
      </c>
      <c r="AZ46" s="284"/>
      <c r="BA46" s="294">
        <v>0</v>
      </c>
      <c r="BB46" s="284"/>
      <c r="BC46" s="294">
        <v>0</v>
      </c>
      <c r="BD46" s="284"/>
      <c r="BE46" s="294">
        <v>0</v>
      </c>
      <c r="BF46" s="284"/>
      <c r="BG46" s="294">
        <v>0</v>
      </c>
      <c r="BH46" s="294"/>
      <c r="BI46" s="294">
        <v>0</v>
      </c>
      <c r="BJ46" s="284"/>
      <c r="BK46" s="294">
        <v>0</v>
      </c>
      <c r="BL46" s="284"/>
      <c r="BM46" s="299">
        <v>0</v>
      </c>
      <c r="BN46" s="284" t="s">
        <v>22</v>
      </c>
      <c r="BO46" s="287">
        <v>54407</v>
      </c>
      <c r="BP46" s="284"/>
      <c r="BQ46" s="287">
        <v>50452</v>
      </c>
      <c r="BR46" s="294"/>
      <c r="BS46" s="294">
        <v>0</v>
      </c>
      <c r="BT46" s="284"/>
      <c r="BU46" s="294">
        <v>0</v>
      </c>
      <c r="BV46" s="284"/>
      <c r="BW46" s="294">
        <v>0</v>
      </c>
      <c r="BX46" s="284"/>
      <c r="BY46" s="284">
        <v>-56275</v>
      </c>
    </row>
    <row r="47" spans="1:84">
      <c r="A47" s="295" t="s">
        <v>1195</v>
      </c>
      <c r="B47" s="284" t="s">
        <v>22</v>
      </c>
      <c r="C47" s="287">
        <v>-1478</v>
      </c>
      <c r="D47" s="284"/>
      <c r="E47" s="1089">
        <v>-36</v>
      </c>
      <c r="F47" s="284"/>
      <c r="G47" s="299">
        <v>0</v>
      </c>
      <c r="H47" s="284"/>
      <c r="I47" s="287">
        <v>-21177</v>
      </c>
      <c r="J47" s="284"/>
      <c r="K47" s="294">
        <v>0</v>
      </c>
      <c r="L47" s="284"/>
      <c r="M47" s="294">
        <v>0</v>
      </c>
      <c r="N47" s="284"/>
      <c r="O47" s="287">
        <v>-1389820</v>
      </c>
      <c r="P47" s="284"/>
      <c r="Q47" s="294">
        <v>0</v>
      </c>
      <c r="R47" s="284"/>
      <c r="S47" s="294">
        <v>0</v>
      </c>
      <c r="T47" s="284"/>
      <c r="U47" s="294">
        <v>0</v>
      </c>
      <c r="V47" s="284"/>
      <c r="W47" s="299">
        <v>0</v>
      </c>
      <c r="X47" s="284"/>
      <c r="Y47" s="299">
        <v>-25000</v>
      </c>
      <c r="Z47" s="284"/>
      <c r="AA47" s="287">
        <v>-6293</v>
      </c>
      <c r="AB47" s="284" t="s">
        <v>22</v>
      </c>
      <c r="AC47" s="287">
        <v>-352</v>
      </c>
      <c r="AD47" s="284"/>
      <c r="AE47" s="294">
        <v>0</v>
      </c>
      <c r="AF47" s="284"/>
      <c r="AG47" s="287">
        <v>-23785</v>
      </c>
      <c r="AH47" s="284"/>
      <c r="AI47" s="294">
        <v>0</v>
      </c>
      <c r="AJ47" s="284"/>
      <c r="AK47" s="294">
        <v>0</v>
      </c>
      <c r="AL47" s="284"/>
      <c r="AM47" s="294">
        <v>0</v>
      </c>
      <c r="AN47" s="284"/>
      <c r="AO47" s="294">
        <v>0</v>
      </c>
      <c r="AP47" s="284"/>
      <c r="AQ47" s="294">
        <v>0</v>
      </c>
      <c r="AR47" s="284"/>
      <c r="AS47" s="294">
        <v>0</v>
      </c>
      <c r="AT47" s="284"/>
      <c r="AU47" s="299">
        <v>0</v>
      </c>
      <c r="AV47" s="284"/>
      <c r="AW47" s="301">
        <v>0</v>
      </c>
      <c r="AX47" s="284"/>
      <c r="AY47" s="301">
        <v>0</v>
      </c>
      <c r="AZ47" s="284"/>
      <c r="BA47" s="294">
        <v>0</v>
      </c>
      <c r="BB47" s="284"/>
      <c r="BC47" s="287">
        <v>0</v>
      </c>
      <c r="BD47" s="284"/>
      <c r="BE47" s="294">
        <v>0</v>
      </c>
      <c r="BF47" s="284"/>
      <c r="BG47" s="287">
        <v>-26938</v>
      </c>
      <c r="BH47" s="287"/>
      <c r="BI47" s="294">
        <v>0</v>
      </c>
      <c r="BJ47" s="284"/>
      <c r="BK47" s="294">
        <v>0</v>
      </c>
      <c r="BL47" s="284"/>
      <c r="BM47" s="287">
        <v>0</v>
      </c>
      <c r="BN47" s="284" t="s">
        <v>22</v>
      </c>
      <c r="BO47" s="294">
        <v>0</v>
      </c>
      <c r="BP47" s="284"/>
      <c r="BQ47" s="1066">
        <v>0</v>
      </c>
      <c r="BR47" s="299"/>
      <c r="BS47" s="299">
        <v>0</v>
      </c>
      <c r="BT47" s="284"/>
      <c r="BU47" s="299">
        <v>0</v>
      </c>
      <c r="BV47" s="284"/>
      <c r="BW47" s="287">
        <v>0</v>
      </c>
      <c r="BX47" s="284"/>
      <c r="BY47" s="284">
        <v>56275</v>
      </c>
    </row>
    <row r="48" spans="1:84">
      <c r="A48" s="307" t="s">
        <v>320</v>
      </c>
      <c r="B48" s="307" t="s">
        <v>22</v>
      </c>
      <c r="C48" s="1063">
        <f>ROUND(SUM(C45:C47),1)</f>
        <v>1227052</v>
      </c>
      <c r="D48" s="307"/>
      <c r="E48" s="1063">
        <f>ROUND(SUM(E45:E47),1)</f>
        <v>-36</v>
      </c>
      <c r="F48" s="307"/>
      <c r="G48" s="1063">
        <f>ROUND(SUM(G45:G47),1)</f>
        <v>0</v>
      </c>
      <c r="H48" s="307"/>
      <c r="I48" s="1063">
        <f>ROUND(SUM(I45:I47),1)</f>
        <v>-21177</v>
      </c>
      <c r="J48" s="307"/>
      <c r="K48" s="1063">
        <f>ROUND(SUM(K45:K47),1)</f>
        <v>0</v>
      </c>
      <c r="L48" s="307"/>
      <c r="M48" s="1063">
        <f>ROUND(SUM(M45:M47),1)</f>
        <v>21500</v>
      </c>
      <c r="N48" s="307"/>
      <c r="O48" s="1063">
        <f>ROUND(SUM(O45:O47),1)</f>
        <v>-432697</v>
      </c>
      <c r="P48" s="307"/>
      <c r="Q48" s="1063">
        <f>ROUND(SUM(Q45:Q47),1)</f>
        <v>856925</v>
      </c>
      <c r="R48" s="307"/>
      <c r="S48" s="1063">
        <f>ROUND(SUM(S45:S47),1)</f>
        <v>590</v>
      </c>
      <c r="T48" s="307"/>
      <c r="U48" s="1063">
        <f>ROUND(SUM(U45:U47),1)</f>
        <v>0</v>
      </c>
      <c r="V48" s="307"/>
      <c r="W48" s="1063">
        <f>ROUND(SUM(W45:W47),1)</f>
        <v>0</v>
      </c>
      <c r="X48" s="307"/>
      <c r="Y48" s="1063">
        <f>ROUND(SUM(Y45:Y47),1)</f>
        <v>-2000</v>
      </c>
      <c r="Z48" s="307"/>
      <c r="AA48" s="1063">
        <f>ROUND(SUM(AA45:AA47),1)</f>
        <v>-6293</v>
      </c>
      <c r="AB48" s="307" t="s">
        <v>22</v>
      </c>
      <c r="AC48" s="1063">
        <f>ROUND(SUM(AC45:AC47),1)</f>
        <v>-352</v>
      </c>
      <c r="AD48" s="307"/>
      <c r="AE48" s="1063">
        <f>ROUND(SUM(AE45:AE47),1)</f>
        <v>0</v>
      </c>
      <c r="AF48" s="307"/>
      <c r="AG48" s="1063">
        <f>ROUND(SUM(AG45:AG47),1)</f>
        <v>-2451</v>
      </c>
      <c r="AH48" s="307"/>
      <c r="AI48" s="1063">
        <f>ROUND(SUM(AI45:AI47),1)</f>
        <v>0</v>
      </c>
      <c r="AJ48" s="307"/>
      <c r="AK48" s="1063">
        <f>ROUND(SUM(AK45:AK47),1)</f>
        <v>478</v>
      </c>
      <c r="AL48" s="307"/>
      <c r="AM48" s="1063">
        <f>ROUND(SUM(AM45:AM47),1)</f>
        <v>1000</v>
      </c>
      <c r="AN48" s="307"/>
      <c r="AO48" s="1063">
        <f>ROUND(SUM(AO45:AO47),1)</f>
        <v>13261</v>
      </c>
      <c r="AP48" s="307"/>
      <c r="AQ48" s="1063">
        <f>ROUND(SUM(AQ45:AQ47),1)</f>
        <v>0</v>
      </c>
      <c r="AR48" s="307"/>
      <c r="AS48" s="1063">
        <f>ROUND(SUM(AS45:AS47),1)</f>
        <v>0</v>
      </c>
      <c r="AT48" s="307"/>
      <c r="AU48" s="1063">
        <f>ROUND(SUM(AU45:AU47),1)</f>
        <v>0</v>
      </c>
      <c r="AV48" s="307"/>
      <c r="AW48" s="1063">
        <f>ROUND(SUM(AW45:AW47),1)</f>
        <v>0</v>
      </c>
      <c r="AX48" s="307"/>
      <c r="AY48" s="1063">
        <f>ROUND(SUM(AY45:AY47),1)</f>
        <v>0</v>
      </c>
      <c r="AZ48" s="307"/>
      <c r="BA48" s="1063">
        <f>ROUND(SUM(BA45:BA47),1)</f>
        <v>0</v>
      </c>
      <c r="BB48" s="307"/>
      <c r="BC48" s="1063">
        <f>ROUND(SUM(BC45:BC47),1)</f>
        <v>0</v>
      </c>
      <c r="BD48" s="307"/>
      <c r="BE48" s="1063">
        <f>ROUND(SUM(BE45:BE47),1)</f>
        <v>0</v>
      </c>
      <c r="BF48" s="307"/>
      <c r="BG48" s="1063">
        <f>ROUND(SUM(BG45:BG47),1)</f>
        <v>-26938</v>
      </c>
      <c r="BH48" s="313"/>
      <c r="BI48" s="1063">
        <f>ROUND(SUM(BI45:BI47),1)</f>
        <v>0</v>
      </c>
      <c r="BJ48" s="307"/>
      <c r="BK48" s="1063">
        <f>ROUND(SUM(BK45:BK47),1)</f>
        <v>0</v>
      </c>
      <c r="BL48" s="307"/>
      <c r="BM48" s="1063">
        <f>ROUND(SUM(BM45:BM47),1)</f>
        <v>0</v>
      </c>
      <c r="BN48" s="307" t="s">
        <v>22</v>
      </c>
      <c r="BO48" s="1063">
        <f>ROUND(SUM(BO45:BO47),1)</f>
        <v>54407</v>
      </c>
      <c r="BP48" s="307"/>
      <c r="BQ48" s="1063">
        <f>ROUND(SUM(BQ45:BQ47),1)</f>
        <v>50452</v>
      </c>
      <c r="BR48" s="313"/>
      <c r="BS48" s="1063">
        <f>ROUND(SUM(BS45:BS47),1)</f>
        <v>0</v>
      </c>
      <c r="BT48" s="313"/>
      <c r="BU48" s="1063">
        <f>ROUND(SUM(BU45:BU47),1)</f>
        <v>0</v>
      </c>
      <c r="BV48" s="313"/>
      <c r="BW48" s="1063">
        <f>ROUND(SUM(BW45:BW47),1)</f>
        <v>0</v>
      </c>
      <c r="BX48" s="307"/>
      <c r="BY48" s="1063">
        <f>ROUND(SUM(BY45:BY47),1)</f>
        <v>0</v>
      </c>
    </row>
    <row r="49" spans="1:77">
      <c r="A49" s="307"/>
      <c r="B49" s="307" t="s">
        <v>22</v>
      </c>
      <c r="C49" s="307"/>
      <c r="D49" s="307"/>
      <c r="E49" s="307"/>
      <c r="F49" s="307"/>
      <c r="G49" s="307"/>
      <c r="H49" s="307"/>
      <c r="I49" s="307"/>
      <c r="J49" s="307"/>
      <c r="K49" s="307"/>
      <c r="L49" s="307"/>
      <c r="M49" s="307"/>
      <c r="N49" s="307"/>
      <c r="O49" s="313"/>
      <c r="P49" s="307"/>
      <c r="Q49" s="307"/>
      <c r="R49" s="307"/>
      <c r="S49" s="307"/>
      <c r="T49" s="307"/>
      <c r="U49" s="307"/>
      <c r="V49" s="307"/>
      <c r="W49" s="313"/>
      <c r="X49" s="307"/>
      <c r="Y49" s="307"/>
      <c r="Z49" s="307"/>
      <c r="AA49" s="307"/>
      <c r="AB49" s="307" t="s">
        <v>22</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t="s">
        <v>22</v>
      </c>
      <c r="BO49" s="307"/>
      <c r="BP49" s="307"/>
      <c r="BQ49" s="307"/>
      <c r="BR49" s="307"/>
      <c r="BS49" s="307"/>
      <c r="BT49" s="307"/>
      <c r="BU49" s="307"/>
      <c r="BV49" s="307"/>
      <c r="BW49" s="307"/>
      <c r="BX49" s="307"/>
      <c r="BY49" s="307"/>
    </row>
    <row r="50" spans="1:77">
      <c r="A50" s="284"/>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t="s">
        <v>22</v>
      </c>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t="s">
        <v>22</v>
      </c>
      <c r="BO50" s="284"/>
      <c r="BP50" s="284"/>
      <c r="BQ50" s="284"/>
      <c r="BR50" s="284"/>
      <c r="BS50" s="284"/>
      <c r="BT50" s="284"/>
      <c r="BU50" s="284"/>
      <c r="BV50" s="284"/>
      <c r="BW50" s="284"/>
      <c r="BX50" s="284"/>
      <c r="BY50" s="284"/>
    </row>
    <row r="51" spans="1:77">
      <c r="A51" s="307" t="s">
        <v>33</v>
      </c>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t="s">
        <v>22</v>
      </c>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t="s">
        <v>22</v>
      </c>
      <c r="BO51" s="284"/>
      <c r="BP51" s="284"/>
      <c r="BQ51" s="284"/>
      <c r="BR51" s="284"/>
      <c r="BS51" s="284"/>
      <c r="BT51" s="284"/>
      <c r="BU51" s="284"/>
      <c r="BV51" s="284"/>
      <c r="BW51" s="284"/>
      <c r="BX51" s="284"/>
      <c r="BY51" s="284"/>
    </row>
    <row r="52" spans="1:77">
      <c r="A52" s="307" t="s">
        <v>546</v>
      </c>
      <c r="B52" s="284" t="s">
        <v>22</v>
      </c>
      <c r="C52" s="311">
        <f>ROUND(SUM(C41+C48),1)</f>
        <v>0</v>
      </c>
      <c r="D52" s="284" t="s">
        <v>22</v>
      </c>
      <c r="E52" s="311">
        <f>ROUND(SUM(E41+E48),1)</f>
        <v>-36</v>
      </c>
      <c r="F52" s="284" t="s">
        <v>22</v>
      </c>
      <c r="G52" s="311">
        <f>ROUND(SUM(G41+G48),1)</f>
        <v>-1</v>
      </c>
      <c r="H52" s="284" t="s">
        <v>22</v>
      </c>
      <c r="I52" s="311">
        <f>ROUND(SUM(I41+I48),1)</f>
        <v>-21177</v>
      </c>
      <c r="J52" s="284" t="s">
        <v>22</v>
      </c>
      <c r="K52" s="311">
        <f>ROUND(SUM(K41+K48),1)</f>
        <v>0</v>
      </c>
      <c r="L52" s="284" t="s">
        <v>22</v>
      </c>
      <c r="M52" s="311">
        <f>ROUND(SUM(M41+M48),1)</f>
        <v>5381</v>
      </c>
      <c r="N52" s="284" t="s">
        <v>22</v>
      </c>
      <c r="O52" s="311">
        <f>ROUND(SUM(O41+O48),1)</f>
        <v>102987</v>
      </c>
      <c r="P52" s="284" t="s">
        <v>22</v>
      </c>
      <c r="Q52" s="311">
        <f>ROUND(SUM(Q41+Q48),1)</f>
        <v>110333</v>
      </c>
      <c r="R52" s="284" t="s">
        <v>22</v>
      </c>
      <c r="S52" s="311">
        <f>ROUND(SUM(S41+S48),1)</f>
        <v>-5</v>
      </c>
      <c r="T52" s="284" t="s">
        <v>22</v>
      </c>
      <c r="U52" s="311">
        <f>ROUND(SUM(U41+U48),1)</f>
        <v>-14993</v>
      </c>
      <c r="V52" s="284" t="s">
        <v>22</v>
      </c>
      <c r="W52" s="311">
        <f>ROUND(SUM(W41+W48),1)</f>
        <v>0</v>
      </c>
      <c r="X52" s="284" t="s">
        <v>22</v>
      </c>
      <c r="Y52" s="311">
        <f>ROUND(SUM(Y41+Y48),1)</f>
        <v>5253</v>
      </c>
      <c r="Z52" s="284" t="s">
        <v>22</v>
      </c>
      <c r="AA52" s="311">
        <f>ROUND(SUM(AA41+AA48),1)</f>
        <v>-6293</v>
      </c>
      <c r="AB52" s="284" t="s">
        <v>22</v>
      </c>
      <c r="AC52" s="311">
        <f>ROUND(SUM(AC41+AC48),1)</f>
        <v>-352</v>
      </c>
      <c r="AD52" s="284" t="s">
        <v>22</v>
      </c>
      <c r="AE52" s="311">
        <f>ROUND(SUM(AE41+AE48),1)</f>
        <v>1</v>
      </c>
      <c r="AF52" s="284" t="s">
        <v>22</v>
      </c>
      <c r="AG52" s="311">
        <f>ROUND(SUM(AG41+AG48),1)</f>
        <v>-5524</v>
      </c>
      <c r="AH52" s="284" t="s">
        <v>22</v>
      </c>
      <c r="AI52" s="311">
        <f>ROUND(SUM(AI41+AI48),1)</f>
        <v>3157</v>
      </c>
      <c r="AJ52" s="284" t="s">
        <v>22</v>
      </c>
      <c r="AK52" s="311">
        <f>ROUND(SUM(AK41+AK48),1)</f>
        <v>-14438</v>
      </c>
      <c r="AL52" s="284" t="s">
        <v>22</v>
      </c>
      <c r="AM52" s="311">
        <f>ROUND(SUM(AM41+AM48),1)</f>
        <v>-40140</v>
      </c>
      <c r="AN52" s="284" t="s">
        <v>22</v>
      </c>
      <c r="AO52" s="311">
        <f>ROUND(SUM(AO41+AO48),1)</f>
        <v>3055</v>
      </c>
      <c r="AP52" s="284" t="s">
        <v>22</v>
      </c>
      <c r="AQ52" s="311">
        <f>ROUND(SUM(AQ41+AQ48),1)</f>
        <v>1218</v>
      </c>
      <c r="AR52" s="284" t="s">
        <v>22</v>
      </c>
      <c r="AS52" s="311">
        <f>ROUND(SUM(AS41+AS48),1)</f>
        <v>1164</v>
      </c>
      <c r="AT52" s="284" t="s">
        <v>22</v>
      </c>
      <c r="AU52" s="311">
        <f>ROUND(SUM(AU41+AU48),1)</f>
        <v>-5301</v>
      </c>
      <c r="AV52" s="284"/>
      <c r="AW52" s="311">
        <f>ROUND(SUM(AW41+AW48),1)</f>
        <v>0</v>
      </c>
      <c r="AX52" s="284" t="s">
        <v>22</v>
      </c>
      <c r="AY52" s="311">
        <f>ROUND(SUM(AY41+AY48),1)</f>
        <v>0</v>
      </c>
      <c r="AZ52" s="284" t="s">
        <v>22</v>
      </c>
      <c r="BA52" s="311">
        <f>ROUND(SUM(BA41+BA48),1)</f>
        <v>0</v>
      </c>
      <c r="BB52" s="284" t="s">
        <v>22</v>
      </c>
      <c r="BC52" s="311">
        <f>ROUND(SUM(BC41+BC48),1)</f>
        <v>0</v>
      </c>
      <c r="BD52" s="284" t="s">
        <v>22</v>
      </c>
      <c r="BE52" s="311">
        <f>ROUND(SUM(BE41+BE48),1)</f>
        <v>0</v>
      </c>
      <c r="BF52" s="300" t="s">
        <v>22</v>
      </c>
      <c r="BG52" s="311">
        <f>ROUND(SUM(BG41+BG48),1)</f>
        <v>-26938</v>
      </c>
      <c r="BH52" s="311"/>
      <c r="BI52" s="311">
        <f>ROUND(SUM(BI41+BI48),1)</f>
        <v>0</v>
      </c>
      <c r="BJ52" s="284" t="s">
        <v>22</v>
      </c>
      <c r="BK52" s="311">
        <f>ROUND(SUM(BK41+BK48),1)</f>
        <v>0</v>
      </c>
      <c r="BL52" s="284" t="s">
        <v>22</v>
      </c>
      <c r="BM52" s="311">
        <f>ROUND(SUM(BM41+BM48),1)</f>
        <v>4012</v>
      </c>
      <c r="BN52" s="284" t="s">
        <v>22</v>
      </c>
      <c r="BO52" s="311">
        <f>ROUND(SUM(BO41+BO48),1)</f>
        <v>-104664</v>
      </c>
      <c r="BP52" s="284" t="s">
        <v>22</v>
      </c>
      <c r="BQ52" s="311">
        <f>ROUND(SUM(BQ41+BQ48),1)</f>
        <v>14225</v>
      </c>
      <c r="BR52" s="311"/>
      <c r="BS52" s="311">
        <f>ROUND(SUM(BS41+BS48),1)</f>
        <v>1</v>
      </c>
      <c r="BT52" s="284" t="s">
        <v>22</v>
      </c>
      <c r="BU52" s="311">
        <f>ROUND(SUM(BU41+BU48),1)</f>
        <v>0</v>
      </c>
      <c r="BV52" s="284" t="s">
        <v>22</v>
      </c>
      <c r="BW52" s="311">
        <f>ROUND(SUM(BW41+BW48),1)</f>
        <v>0</v>
      </c>
      <c r="BX52" s="284" t="s">
        <v>22</v>
      </c>
      <c r="BY52" s="311">
        <f>ROUND(SUM(BY41+BY48),1)</f>
        <v>0</v>
      </c>
    </row>
    <row r="53" spans="1:77">
      <c r="A53" s="284"/>
      <c r="B53" s="284" t="s">
        <v>22</v>
      </c>
      <c r="C53" s="284"/>
      <c r="D53" s="284" t="s">
        <v>22</v>
      </c>
      <c r="E53" s="284"/>
      <c r="F53" s="284" t="s">
        <v>22</v>
      </c>
      <c r="G53" s="284"/>
      <c r="H53" s="284" t="s">
        <v>22</v>
      </c>
      <c r="I53" s="284"/>
      <c r="J53" s="284" t="s">
        <v>22</v>
      </c>
      <c r="K53" s="284"/>
      <c r="L53" s="284" t="s">
        <v>22</v>
      </c>
      <c r="M53" s="284"/>
      <c r="N53" s="284" t="s">
        <v>22</v>
      </c>
      <c r="O53" s="284"/>
      <c r="P53" s="284" t="s">
        <v>22</v>
      </c>
      <c r="Q53" s="284"/>
      <c r="R53" s="284" t="s">
        <v>22</v>
      </c>
      <c r="S53" s="284"/>
      <c r="T53" s="284" t="s">
        <v>22</v>
      </c>
      <c r="U53" s="284"/>
      <c r="V53" s="284" t="s">
        <v>22</v>
      </c>
      <c r="W53" s="284"/>
      <c r="X53" s="284" t="s">
        <v>22</v>
      </c>
      <c r="Y53" s="284"/>
      <c r="Z53" s="284" t="s">
        <v>22</v>
      </c>
      <c r="AA53" s="284"/>
      <c r="AB53" s="284" t="s">
        <v>22</v>
      </c>
      <c r="AC53" s="284"/>
      <c r="AD53" s="284" t="s">
        <v>22</v>
      </c>
      <c r="AE53" s="284"/>
      <c r="AF53" s="284" t="s">
        <v>22</v>
      </c>
      <c r="AG53" s="284"/>
      <c r="AH53" s="284" t="s">
        <v>22</v>
      </c>
      <c r="AI53" s="284"/>
      <c r="AJ53" s="284" t="s">
        <v>22</v>
      </c>
      <c r="AK53" s="284"/>
      <c r="AL53" s="284" t="s">
        <v>22</v>
      </c>
      <c r="AM53" s="284"/>
      <c r="AN53" s="284" t="s">
        <v>22</v>
      </c>
      <c r="AO53" s="284"/>
      <c r="AP53" s="284" t="s">
        <v>22</v>
      </c>
      <c r="AQ53" s="284"/>
      <c r="AR53" s="284" t="s">
        <v>22</v>
      </c>
      <c r="AS53" s="284"/>
      <c r="AT53" s="284" t="s">
        <v>22</v>
      </c>
      <c r="AU53" s="284"/>
      <c r="AV53" s="284"/>
      <c r="AW53" s="284"/>
      <c r="AX53" s="284" t="s">
        <v>22</v>
      </c>
      <c r="AY53" s="284"/>
      <c r="AZ53" s="284" t="s">
        <v>22</v>
      </c>
      <c r="BA53" s="284"/>
      <c r="BB53" s="284" t="s">
        <v>22</v>
      </c>
      <c r="BC53" s="284"/>
      <c r="BD53" s="284" t="s">
        <v>22</v>
      </c>
      <c r="BE53" s="284"/>
      <c r="BF53" s="284" t="s">
        <v>22</v>
      </c>
      <c r="BG53" s="284"/>
      <c r="BH53" s="284"/>
      <c r="BI53" s="284"/>
      <c r="BJ53" s="284" t="s">
        <v>22</v>
      </c>
      <c r="BK53" s="284"/>
      <c r="BL53" s="284" t="s">
        <v>22</v>
      </c>
      <c r="BM53" s="284"/>
      <c r="BN53" s="284" t="s">
        <v>22</v>
      </c>
      <c r="BO53" s="284"/>
      <c r="BP53" s="284" t="s">
        <v>22</v>
      </c>
      <c r="BQ53" s="284"/>
      <c r="BR53" s="284"/>
      <c r="BS53" s="284"/>
      <c r="BT53" s="284" t="s">
        <v>22</v>
      </c>
      <c r="BU53" s="284"/>
      <c r="BV53" s="284" t="s">
        <v>22</v>
      </c>
      <c r="BW53" s="284"/>
      <c r="BX53" s="284" t="s">
        <v>22</v>
      </c>
      <c r="BY53" s="284"/>
    </row>
    <row r="54" spans="1:77">
      <c r="A54" s="307" t="s">
        <v>395</v>
      </c>
      <c r="B54" s="284" t="s">
        <v>22</v>
      </c>
      <c r="C54" s="308">
        <v>0</v>
      </c>
      <c r="D54" s="284" t="s">
        <v>22</v>
      </c>
      <c r="E54" s="311">
        <v>2814</v>
      </c>
      <c r="F54" s="284" t="s">
        <v>22</v>
      </c>
      <c r="G54" s="311">
        <v>-23</v>
      </c>
      <c r="H54" s="284" t="s">
        <v>22</v>
      </c>
      <c r="I54" s="311">
        <v>29091</v>
      </c>
      <c r="J54" s="284" t="s">
        <v>22</v>
      </c>
      <c r="K54" s="1055">
        <v>0</v>
      </c>
      <c r="L54" s="284" t="s">
        <v>22</v>
      </c>
      <c r="M54" s="311">
        <v>-38416</v>
      </c>
      <c r="N54" s="284" t="s">
        <v>22</v>
      </c>
      <c r="O54" s="311">
        <v>-60132</v>
      </c>
      <c r="P54" s="284" t="s">
        <v>22</v>
      </c>
      <c r="Q54" s="311">
        <v>0</v>
      </c>
      <c r="R54" s="284" t="s">
        <v>22</v>
      </c>
      <c r="S54" s="311">
        <v>-12559</v>
      </c>
      <c r="T54" s="284" t="s">
        <v>22</v>
      </c>
      <c r="U54" s="311">
        <v>-7598</v>
      </c>
      <c r="V54" s="284" t="s">
        <v>22</v>
      </c>
      <c r="W54" s="311">
        <v>164</v>
      </c>
      <c r="X54" s="284" t="s">
        <v>22</v>
      </c>
      <c r="Y54" s="311">
        <v>36813</v>
      </c>
      <c r="Z54" s="284" t="s">
        <v>22</v>
      </c>
      <c r="AA54" s="311">
        <v>11869</v>
      </c>
      <c r="AB54" s="284" t="s">
        <v>22</v>
      </c>
      <c r="AC54" s="311">
        <v>1803</v>
      </c>
      <c r="AD54" s="284" t="s">
        <v>22</v>
      </c>
      <c r="AE54" s="311">
        <v>898</v>
      </c>
      <c r="AF54" s="284" t="s">
        <v>22</v>
      </c>
      <c r="AG54" s="311">
        <v>-125279</v>
      </c>
      <c r="AH54" s="284" t="s">
        <v>22</v>
      </c>
      <c r="AI54" s="307">
        <v>-13973</v>
      </c>
      <c r="AJ54" s="284" t="s">
        <v>22</v>
      </c>
      <c r="AK54" s="311">
        <v>-129814</v>
      </c>
      <c r="AL54" s="284" t="s">
        <v>22</v>
      </c>
      <c r="AM54" s="311">
        <v>-407392</v>
      </c>
      <c r="AN54" s="284" t="s">
        <v>22</v>
      </c>
      <c r="AO54" s="311">
        <v>33992</v>
      </c>
      <c r="AP54" s="284"/>
      <c r="AQ54" s="311">
        <v>14992</v>
      </c>
      <c r="AR54" s="284"/>
      <c r="AS54" s="311">
        <v>3622</v>
      </c>
      <c r="AT54" s="284"/>
      <c r="AU54" s="311">
        <v>-43372</v>
      </c>
      <c r="AV54" s="284"/>
      <c r="AW54" s="1056">
        <v>0</v>
      </c>
      <c r="AX54" s="284"/>
      <c r="AY54" s="1055">
        <v>0</v>
      </c>
      <c r="AZ54" s="284"/>
      <c r="BA54" s="311">
        <v>14</v>
      </c>
      <c r="BB54" s="284"/>
      <c r="BC54" s="307">
        <v>668</v>
      </c>
      <c r="BD54" s="284"/>
      <c r="BE54" s="1056">
        <v>0</v>
      </c>
      <c r="BF54" s="284"/>
      <c r="BG54" s="311">
        <v>54268</v>
      </c>
      <c r="BH54" s="311"/>
      <c r="BI54" s="1056">
        <v>0</v>
      </c>
      <c r="BJ54" s="284"/>
      <c r="BK54" s="1056">
        <v>0</v>
      </c>
      <c r="BL54" s="284"/>
      <c r="BM54" s="307">
        <v>-87063</v>
      </c>
      <c r="BN54" s="284"/>
      <c r="BO54" s="311">
        <v>273011</v>
      </c>
      <c r="BP54" s="284"/>
      <c r="BQ54" s="311">
        <v>111073</v>
      </c>
      <c r="BR54" s="311"/>
      <c r="BS54" s="311">
        <v>506</v>
      </c>
      <c r="BT54" s="284"/>
      <c r="BU54" s="311">
        <v>3328</v>
      </c>
      <c r="BV54" s="284"/>
      <c r="BW54" s="311">
        <v>4255</v>
      </c>
      <c r="BX54" s="284"/>
      <c r="BY54" s="1055">
        <v>0</v>
      </c>
    </row>
    <row r="55" spans="1:77" ht="16" thickBot="1">
      <c r="A55" s="307" t="s">
        <v>563</v>
      </c>
      <c r="B55" s="284" t="s">
        <v>22</v>
      </c>
      <c r="C55" s="451">
        <f>ROUND(SUM(C52)+SUM(C54),1)</f>
        <v>0</v>
      </c>
      <c r="D55" s="311"/>
      <c r="E55" s="451">
        <f>ROUND(SUM(E52)+SUM(E54),1)</f>
        <v>2778</v>
      </c>
      <c r="F55" s="311"/>
      <c r="G55" s="451">
        <f>ROUND(SUM(G52)+SUM(G54),1)</f>
        <v>-24</v>
      </c>
      <c r="H55" s="311"/>
      <c r="I55" s="451">
        <f>ROUND(SUM(I52)+SUM(I54),1)</f>
        <v>7914</v>
      </c>
      <c r="J55" s="311"/>
      <c r="K55" s="451">
        <f>ROUND(SUM(K52)+SUM(K54),1)</f>
        <v>0</v>
      </c>
      <c r="L55" s="311"/>
      <c r="M55" s="451">
        <f>ROUND(SUM(M52)+SUM(M54),1)</f>
        <v>-33035</v>
      </c>
      <c r="N55" s="311"/>
      <c r="O55" s="451">
        <f>ROUND(SUM(O52)+SUM(O54),1)</f>
        <v>42855</v>
      </c>
      <c r="P55" s="311"/>
      <c r="Q55" s="451">
        <f>ROUND(SUM(Q52)+SUM(Q54),1)</f>
        <v>110333</v>
      </c>
      <c r="R55" s="311"/>
      <c r="S55" s="451">
        <f>ROUND(SUM(S52)+SUM(S54),1)</f>
        <v>-12564</v>
      </c>
      <c r="T55" s="311"/>
      <c r="U55" s="451">
        <f>ROUND(SUM(U52)+SUM(U54),1)</f>
        <v>-22591</v>
      </c>
      <c r="V55" s="311"/>
      <c r="W55" s="451">
        <f>ROUND(SUM(W52)+SUM(W54),1)</f>
        <v>164</v>
      </c>
      <c r="X55" s="311"/>
      <c r="Y55" s="451">
        <f>ROUND(SUM(Y52)+SUM(Y54),1)</f>
        <v>42066</v>
      </c>
      <c r="Z55" s="311"/>
      <c r="AA55" s="451">
        <f>ROUND(SUM(AA52)+SUM(AA54),1)</f>
        <v>5576</v>
      </c>
      <c r="AB55" s="311"/>
      <c r="AC55" s="451">
        <f>ROUND(SUM(AC52)+SUM(AC54),1)</f>
        <v>1451</v>
      </c>
      <c r="AD55" s="311"/>
      <c r="AE55" s="451">
        <f>ROUND(SUM(AE52)+SUM(AE54),1)</f>
        <v>899</v>
      </c>
      <c r="AF55" s="311"/>
      <c r="AG55" s="451">
        <f>ROUND(SUM(AG52)+SUM(AG54),1)</f>
        <v>-130803</v>
      </c>
      <c r="AH55" s="311"/>
      <c r="AI55" s="451">
        <f>ROUND(SUM(AI52)+SUM(AI54),1)</f>
        <v>-10816</v>
      </c>
      <c r="AJ55" s="311"/>
      <c r="AK55" s="451">
        <f>ROUND(SUM(AK52)+SUM(AK54),1)</f>
        <v>-144252</v>
      </c>
      <c r="AL55" s="311"/>
      <c r="AM55" s="451">
        <f>ROUND(SUM(AM52)+SUM(AM54),1)</f>
        <v>-447532</v>
      </c>
      <c r="AN55" s="311"/>
      <c r="AO55" s="451">
        <f>ROUND(SUM(AO52)+SUM(AO54),1)</f>
        <v>37047</v>
      </c>
      <c r="AP55" s="311"/>
      <c r="AQ55" s="451">
        <f>ROUND(SUM(AQ52)+SUM(AQ54),1)</f>
        <v>16210</v>
      </c>
      <c r="AR55" s="311"/>
      <c r="AS55" s="451">
        <f>ROUND(SUM(AS52)+SUM(AS54),1)</f>
        <v>4786</v>
      </c>
      <c r="AT55" s="311"/>
      <c r="AU55" s="451">
        <f>ROUND(SUM(AU52)+SUM(AU54),1)</f>
        <v>-48673</v>
      </c>
      <c r="AV55" s="311"/>
      <c r="AW55" s="451">
        <f>ROUND(SUM(AW52)+SUM(AW54),1)</f>
        <v>0</v>
      </c>
      <c r="AX55" s="311"/>
      <c r="AY55" s="451">
        <f>ROUND(SUM(AY52)+SUM(AY54),1)</f>
        <v>0</v>
      </c>
      <c r="AZ55" s="311"/>
      <c r="BA55" s="451">
        <f>ROUND(SUM(BA52)+SUM(BA54),1)</f>
        <v>14</v>
      </c>
      <c r="BB55" s="311"/>
      <c r="BC55" s="451">
        <f>ROUND(SUM(BC52)+SUM(BC54),1)</f>
        <v>668</v>
      </c>
      <c r="BD55" s="311"/>
      <c r="BE55" s="451">
        <f>ROUND(SUM(BE52)+SUM(BE54),1)</f>
        <v>0</v>
      </c>
      <c r="BF55" s="311"/>
      <c r="BG55" s="451">
        <f>ROUND(SUM(BG52)+SUM(BG54),1)</f>
        <v>27330</v>
      </c>
      <c r="BH55" s="783"/>
      <c r="BI55" s="451">
        <f>ROUND(SUM(BI52)+SUM(BI54),1)</f>
        <v>0</v>
      </c>
      <c r="BJ55" s="311"/>
      <c r="BK55" s="451">
        <f>ROUND(SUM(BK52)+SUM(BK54),1)</f>
        <v>0</v>
      </c>
      <c r="BL55" s="311"/>
      <c r="BM55" s="451">
        <f>ROUND(SUM(BM52)+SUM(BM54),1)</f>
        <v>-83051</v>
      </c>
      <c r="BN55" s="311"/>
      <c r="BO55" s="451">
        <f>ROUND(SUM(BO52)+SUM(BO54),1)</f>
        <v>168347</v>
      </c>
      <c r="BP55" s="311"/>
      <c r="BQ55" s="451">
        <f>ROUND(SUM(BQ52)+SUM(BQ54),1)</f>
        <v>125298</v>
      </c>
      <c r="BR55" s="313"/>
      <c r="BS55" s="451">
        <f>ROUND(SUM(BS52)+SUM(BS54),1)</f>
        <v>507</v>
      </c>
      <c r="BT55" s="311"/>
      <c r="BU55" s="451">
        <f>ROUND(SUM(BU52)+SUM(BU54),1)</f>
        <v>3328</v>
      </c>
      <c r="BV55" s="311"/>
      <c r="BW55" s="451">
        <f>ROUND(SUM(BW52)+SUM(BW54),1)</f>
        <v>4255</v>
      </c>
      <c r="BX55" s="311"/>
      <c r="BY55" s="451">
        <f>ROUND(SUM(BY52)+SUM(BY54),1)</f>
        <v>0</v>
      </c>
    </row>
    <row r="56" spans="1:77" ht="16" thickTop="1">
      <c r="A56" s="307"/>
      <c r="B56" s="311"/>
      <c r="C56" s="312"/>
      <c r="D56" s="311"/>
      <c r="E56" s="313"/>
      <c r="F56" s="311"/>
      <c r="G56" s="313"/>
      <c r="H56" s="311"/>
      <c r="I56" s="313"/>
      <c r="J56" s="311"/>
      <c r="K56" s="313"/>
      <c r="L56" s="311"/>
      <c r="M56" s="313"/>
      <c r="N56" s="311"/>
      <c r="O56" s="313"/>
      <c r="P56" s="311"/>
      <c r="Q56" s="313"/>
      <c r="R56" s="311"/>
      <c r="S56" s="313"/>
      <c r="T56" s="311"/>
      <c r="U56" s="313"/>
      <c r="V56" s="311"/>
      <c r="W56" s="313"/>
      <c r="X56" s="311"/>
      <c r="Y56" s="313"/>
      <c r="Z56" s="311"/>
      <c r="AA56" s="313"/>
      <c r="AB56" s="311"/>
      <c r="AC56" s="313"/>
      <c r="AD56" s="311"/>
      <c r="AE56" s="313"/>
      <c r="AF56" s="311"/>
      <c r="AG56" s="313"/>
      <c r="AH56" s="311"/>
      <c r="AI56" s="313"/>
      <c r="AJ56" s="311"/>
      <c r="AK56" s="313"/>
      <c r="AL56" s="311"/>
      <c r="AM56" s="313"/>
      <c r="AN56" s="311"/>
      <c r="AO56" s="313"/>
      <c r="AP56" s="311"/>
      <c r="AQ56" s="313"/>
      <c r="AR56" s="311"/>
      <c r="AS56" s="313"/>
      <c r="AT56" s="311"/>
      <c r="AU56" s="311"/>
      <c r="AV56" s="311"/>
      <c r="AW56" s="308"/>
      <c r="AX56" s="311"/>
      <c r="AY56" s="312"/>
      <c r="AZ56" s="311"/>
      <c r="BA56" s="313"/>
      <c r="BB56" s="311"/>
      <c r="BC56" s="312"/>
      <c r="BD56" s="311"/>
      <c r="BE56" s="312"/>
      <c r="BF56" s="311"/>
      <c r="BG56" s="314"/>
      <c r="BH56" s="314"/>
      <c r="BI56" s="314"/>
      <c r="BJ56" s="311"/>
      <c r="BK56" s="312"/>
      <c r="BL56" s="311"/>
      <c r="BM56" s="313"/>
      <c r="BN56" s="311"/>
      <c r="BO56" s="313"/>
      <c r="BP56" s="311"/>
      <c r="BQ56" s="313"/>
      <c r="BR56" s="311"/>
      <c r="BS56" s="313"/>
      <c r="BT56" s="311"/>
      <c r="BU56" s="313"/>
      <c r="BV56" s="311"/>
      <c r="BW56" s="313"/>
      <c r="BX56" s="311"/>
      <c r="BY56" s="312"/>
    </row>
    <row r="57" spans="1:77">
      <c r="A57" s="1067" t="s">
        <v>1361</v>
      </c>
      <c r="B57" s="311"/>
      <c r="C57" s="312"/>
      <c r="D57" s="311"/>
      <c r="E57" s="313"/>
      <c r="F57" s="311"/>
      <c r="G57" s="313"/>
      <c r="H57" s="311"/>
      <c r="I57" s="313"/>
      <c r="J57" s="311"/>
      <c r="K57" s="313"/>
      <c r="L57" s="311"/>
      <c r="M57" s="313"/>
      <c r="N57" s="311"/>
      <c r="O57" s="313"/>
      <c r="P57" s="311"/>
      <c r="Q57" s="313"/>
      <c r="R57" s="311"/>
      <c r="S57" s="313"/>
      <c r="T57" s="311"/>
      <c r="U57" s="313"/>
      <c r="V57" s="311"/>
      <c r="W57" s="313"/>
      <c r="X57" s="311"/>
      <c r="Y57" s="313"/>
      <c r="Z57" s="311"/>
      <c r="AA57" s="313"/>
      <c r="AB57" s="311"/>
      <c r="AC57" s="313"/>
      <c r="AD57" s="311"/>
      <c r="AE57" s="313"/>
      <c r="AF57" s="311"/>
      <c r="AG57" s="313"/>
      <c r="AH57" s="311"/>
      <c r="AI57" s="313"/>
      <c r="AJ57" s="311"/>
      <c r="AK57" s="313"/>
      <c r="AL57" s="311"/>
      <c r="AM57" s="313"/>
      <c r="AN57" s="311"/>
      <c r="AO57" s="313"/>
      <c r="AP57" s="311"/>
      <c r="AQ57" s="313"/>
      <c r="AR57" s="311"/>
      <c r="AS57" s="313"/>
      <c r="AT57" s="311"/>
      <c r="AU57" s="311"/>
      <c r="AV57" s="311"/>
      <c r="AW57" s="308"/>
      <c r="AX57" s="311"/>
      <c r="AY57" s="312"/>
      <c r="AZ57" s="311"/>
      <c r="BA57" s="313"/>
      <c r="BB57" s="311"/>
      <c r="BC57" s="312"/>
      <c r="BD57" s="311"/>
      <c r="BE57" s="312"/>
      <c r="BF57" s="311"/>
      <c r="BG57" s="314"/>
      <c r="BH57" s="314"/>
      <c r="BI57" s="314"/>
      <c r="BJ57" s="311"/>
      <c r="BK57" s="312"/>
      <c r="BL57" s="311"/>
      <c r="BM57" s="313"/>
      <c r="BN57" s="311"/>
      <c r="BO57" s="313"/>
      <c r="BP57" s="311"/>
      <c r="BQ57" s="313"/>
      <c r="BR57" s="311"/>
      <c r="BS57" s="313"/>
      <c r="BT57" s="311"/>
      <c r="BU57" s="313"/>
      <c r="BV57" s="311"/>
      <c r="BW57" s="313"/>
      <c r="BX57" s="311"/>
      <c r="BY57" s="312"/>
    </row>
    <row r="59" spans="1:77">
      <c r="A59" s="284"/>
      <c r="B59" s="284"/>
      <c r="C59" s="300"/>
      <c r="D59" s="284"/>
      <c r="E59" s="300"/>
      <c r="F59" s="284"/>
      <c r="G59" s="300"/>
      <c r="H59" s="284"/>
      <c r="I59" s="300"/>
      <c r="J59" s="284"/>
      <c r="K59" s="300"/>
      <c r="L59" s="284"/>
      <c r="M59" s="300"/>
      <c r="N59" s="284"/>
      <c r="O59" s="300"/>
      <c r="P59" s="284"/>
      <c r="Q59" s="300" t="s">
        <v>22</v>
      </c>
      <c r="R59" s="284"/>
      <c r="S59" s="300" t="s">
        <v>22</v>
      </c>
      <c r="T59" s="284"/>
      <c r="U59" s="300"/>
      <c r="V59" s="284"/>
      <c r="W59" s="300"/>
      <c r="X59" s="284"/>
      <c r="Y59" s="300"/>
      <c r="Z59" s="284"/>
      <c r="AA59" s="300"/>
      <c r="AB59" s="284"/>
      <c r="AC59" s="300"/>
      <c r="AD59" s="284"/>
      <c r="AE59" s="300"/>
      <c r="AF59" s="284"/>
      <c r="AG59" s="300"/>
      <c r="AH59" s="284"/>
      <c r="AI59" s="300"/>
      <c r="AJ59" s="284"/>
      <c r="AK59" s="300"/>
      <c r="AL59" s="284"/>
      <c r="AM59" s="300"/>
      <c r="AN59" s="284"/>
      <c r="AO59" s="300"/>
      <c r="AP59" s="284"/>
      <c r="AQ59" s="300"/>
      <c r="AR59" s="284"/>
      <c r="AS59" s="300"/>
      <c r="AT59" s="284"/>
      <c r="AU59" s="284"/>
      <c r="AV59" s="284"/>
      <c r="AW59" s="300"/>
      <c r="AX59" s="284"/>
      <c r="AY59" s="300"/>
      <c r="AZ59" s="284"/>
      <c r="BA59" s="300"/>
      <c r="BB59" s="284"/>
      <c r="BC59" s="300"/>
      <c r="BD59" s="284"/>
      <c r="BE59" s="300" t="s">
        <v>22</v>
      </c>
      <c r="BF59" s="284"/>
      <c r="BG59" s="300" t="s">
        <v>22</v>
      </c>
      <c r="BH59" s="300"/>
      <c r="BI59" s="300"/>
      <c r="BJ59" s="284"/>
      <c r="BK59" s="300"/>
      <c r="BL59" s="284"/>
      <c r="BM59" s="300"/>
      <c r="BN59" s="284"/>
      <c r="BO59" s="300"/>
      <c r="BP59" s="284"/>
      <c r="BQ59" s="300"/>
      <c r="BR59" s="284"/>
      <c r="BS59" s="300"/>
      <c r="BT59" s="284"/>
      <c r="BU59" s="300"/>
      <c r="BV59" s="284"/>
      <c r="BW59" s="300"/>
      <c r="BX59" s="284"/>
      <c r="BY59" s="300"/>
    </row>
    <row r="68" spans="1:1">
      <c r="A68" s="1068"/>
    </row>
  </sheetData>
  <hyperlinks>
    <hyperlink ref="A57" location="'Footnotes 1 - 11'!A1" display="(*) See Accompanying Footnotes"/>
  </hyperlinks>
  <pageMargins left="0.7" right="0.46" top="0.9" bottom="0.25" header="0.5" footer="0.25"/>
  <pageSetup scale="45" firstPageNumber="44" orientation="landscape" useFirstPageNumber="1"/>
  <headerFooter scaleWithDoc="0">
    <oddFooter>&amp;R&amp;8&amp;P</oddFooter>
  </headerFooter>
  <colBreaks count="5" manualBreakCount="5">
    <brk id="13" max="1048575" man="1"/>
    <brk id="27" min="2" max="56" man="1"/>
    <brk id="39" min="2" max="56" man="1"/>
    <brk id="51" min="2" max="56" man="1"/>
    <brk id="63" min="2" max="56" man="1"/>
  </colBreak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zoomScale="60" zoomScaleSheetLayoutView="85" workbookViewId="0"/>
  </sheetViews>
  <sheetFormatPr baseColWidth="10" defaultColWidth="8.7109375" defaultRowHeight="15" x14ac:dyDescent="0"/>
  <cols>
    <col min="1" max="1" width="64.140625" style="442" customWidth="1"/>
    <col min="2" max="2" width="2.85546875" style="442" customWidth="1"/>
    <col min="3" max="3" width="30.85546875" style="442" customWidth="1"/>
    <col min="4" max="4" width="2.85546875" style="442" customWidth="1"/>
    <col min="5" max="5" width="30.85546875" style="442" customWidth="1"/>
    <col min="6" max="6" width="2.85546875" style="442" customWidth="1"/>
    <col min="7" max="7" width="18.85546875" style="442" customWidth="1"/>
    <col min="8" max="8" width="2.85546875" style="442" customWidth="1"/>
    <col min="9" max="9" width="25.85546875" style="442" customWidth="1"/>
    <col min="10" max="10" width="2.85546875" style="442" customWidth="1"/>
    <col min="11" max="11" width="25.85546875" style="442" customWidth="1"/>
    <col min="12" max="180" width="8.7109375" style="442"/>
    <col min="181" max="181" width="55.42578125" style="442" customWidth="1"/>
    <col min="182" max="182" width="2.85546875" style="442" customWidth="1"/>
    <col min="183" max="183" width="19.42578125" style="442" customWidth="1"/>
    <col min="184" max="184" width="2.85546875" style="442" customWidth="1"/>
    <col min="185" max="185" width="20.85546875" style="442" customWidth="1"/>
    <col min="186" max="186" width="2.85546875" style="442" customWidth="1"/>
    <col min="187" max="187" width="21" style="442" customWidth="1"/>
    <col min="188" max="188" width="2.85546875" style="442" customWidth="1"/>
    <col min="189" max="189" width="18.85546875" style="442" customWidth="1"/>
    <col min="190" max="190" width="2.85546875" style="442" customWidth="1"/>
    <col min="191" max="191" width="16.85546875" style="442" customWidth="1"/>
    <col min="192" max="192" width="2.85546875" style="442" customWidth="1"/>
    <col min="193" max="193" width="16.42578125" style="442" customWidth="1"/>
    <col min="194" max="194" width="2.85546875" style="442" customWidth="1"/>
    <col min="195" max="195" width="19.85546875" style="442" customWidth="1"/>
    <col min="196" max="196" width="2.85546875" style="442" customWidth="1"/>
    <col min="197" max="197" width="19.42578125" style="442" customWidth="1"/>
    <col min="198" max="198" width="2.85546875" style="442" customWidth="1"/>
    <col min="199" max="199" width="17.140625" style="442" customWidth="1"/>
    <col min="200" max="200" width="2.85546875" style="442" customWidth="1"/>
    <col min="201" max="201" width="19.42578125" style="442" customWidth="1"/>
    <col min="202" max="202" width="2.85546875" style="442" customWidth="1"/>
    <col min="203" max="203" width="18.42578125" style="442" customWidth="1"/>
    <col min="204" max="204" width="2.85546875" style="442" customWidth="1"/>
    <col min="205" max="205" width="17.5703125" style="442" customWidth="1"/>
    <col min="206" max="206" width="2.85546875" style="442" customWidth="1"/>
    <col min="207" max="207" width="20.85546875" style="442" customWidth="1"/>
    <col min="208" max="208" width="2.85546875" style="442" customWidth="1"/>
    <col min="209" max="209" width="17.5703125" style="442" customWidth="1"/>
    <col min="210" max="210" width="2.85546875" style="442" customWidth="1"/>
    <col min="211" max="211" width="19.5703125" style="442" customWidth="1"/>
    <col min="212" max="212" width="2.85546875" style="442" customWidth="1"/>
    <col min="213" max="213" width="16" style="442" customWidth="1"/>
    <col min="214" max="214" width="2.85546875" style="442" customWidth="1"/>
    <col min="215" max="215" width="18.85546875" style="442" customWidth="1"/>
    <col min="216" max="216" width="2.85546875" style="442" customWidth="1"/>
    <col min="217" max="217" width="18.140625" style="442" customWidth="1"/>
    <col min="218" max="219" width="8.85546875" style="442" customWidth="1"/>
    <col min="220" max="220" width="2.85546875" style="442" customWidth="1"/>
    <col min="221" max="221" width="18.85546875" style="442" customWidth="1"/>
    <col min="222" max="222" width="2.85546875" style="442" customWidth="1"/>
    <col min="223" max="223" width="19" style="442" customWidth="1"/>
    <col min="224" max="224" width="2.85546875" style="442" customWidth="1"/>
    <col min="225" max="225" width="18.42578125" style="442" customWidth="1"/>
    <col min="226" max="226" width="2.85546875" style="442" customWidth="1"/>
    <col min="227" max="227" width="18.5703125" style="442" customWidth="1"/>
    <col min="228" max="228" width="2.85546875" style="442" customWidth="1"/>
    <col min="229" max="229" width="18.85546875" style="442" customWidth="1"/>
    <col min="230" max="230" width="2.85546875" style="442" customWidth="1"/>
    <col min="231" max="231" width="22.5703125" style="442" customWidth="1"/>
    <col min="232" max="232" width="2.85546875" style="442" customWidth="1"/>
    <col min="233" max="233" width="19.140625" style="442" customWidth="1"/>
    <col min="234" max="234" width="2.85546875" style="442" customWidth="1"/>
    <col min="235" max="235" width="22.5703125" style="442" customWidth="1"/>
    <col min="236" max="236" width="2.85546875" style="442" customWidth="1"/>
    <col min="237" max="237" width="24.140625" style="442" customWidth="1"/>
    <col min="238" max="238" width="2.85546875" style="442" customWidth="1"/>
    <col min="239" max="239" width="22.85546875" style="442" customWidth="1"/>
    <col min="240" max="240" width="2.85546875" style="442" customWidth="1"/>
    <col min="241" max="241" width="19.5703125" style="442" customWidth="1"/>
    <col min="242" max="242" width="2.85546875" style="442" customWidth="1"/>
    <col min="243" max="243" width="22.42578125" style="442" customWidth="1"/>
    <col min="244" max="244" width="2.85546875" style="442" customWidth="1"/>
    <col min="245" max="245" width="21.85546875" style="442" customWidth="1"/>
    <col min="246" max="246" width="2.85546875" style="442" customWidth="1"/>
    <col min="247" max="247" width="25.140625" style="442" customWidth="1"/>
    <col min="248" max="248" width="53.140625" style="442" customWidth="1"/>
    <col min="249" max="249" width="2.85546875" style="442" customWidth="1"/>
    <col min="250" max="250" width="25.140625" style="442" customWidth="1"/>
    <col min="251" max="251" width="2.85546875" style="442" customWidth="1"/>
    <col min="252" max="252" width="24" style="442" customWidth="1"/>
    <col min="253" max="253" width="2.85546875" style="442" customWidth="1"/>
    <col min="254" max="254" width="21.5703125" style="442" customWidth="1"/>
    <col min="255" max="255" width="2.85546875" style="442" customWidth="1"/>
    <col min="256" max="256" width="22.42578125" style="442" customWidth="1"/>
    <col min="257" max="257" width="53.85546875" style="442" customWidth="1"/>
    <col min="258" max="258" width="2.85546875" style="442" customWidth="1"/>
    <col min="259" max="259" width="23.85546875" style="442" customWidth="1"/>
    <col min="260" max="260" width="2.85546875" style="442" customWidth="1"/>
    <col min="261" max="261" width="22.5703125" style="442" customWidth="1"/>
    <col min="262" max="262" width="2.85546875" style="442" customWidth="1"/>
    <col min="263" max="263" width="18.85546875" style="442" customWidth="1"/>
    <col min="264" max="264" width="2.85546875" style="442" customWidth="1"/>
    <col min="265" max="265" width="19.42578125" style="442" customWidth="1"/>
    <col min="266" max="266" width="2.85546875" style="442" customWidth="1"/>
    <col min="267" max="267" width="19.5703125" style="442" customWidth="1"/>
    <col min="268" max="436" width="8.7109375" style="442"/>
    <col min="437" max="437" width="55.42578125" style="442" customWidth="1"/>
    <col min="438" max="438" width="2.85546875" style="442" customWidth="1"/>
    <col min="439" max="439" width="19.42578125" style="442" customWidth="1"/>
    <col min="440" max="440" width="2.85546875" style="442" customWidth="1"/>
    <col min="441" max="441" width="20.85546875" style="442" customWidth="1"/>
    <col min="442" max="442" width="2.85546875" style="442" customWidth="1"/>
    <col min="443" max="443" width="21" style="442" customWidth="1"/>
    <col min="444" max="444" width="2.85546875" style="442" customWidth="1"/>
    <col min="445" max="445" width="18.85546875" style="442" customWidth="1"/>
    <col min="446" max="446" width="2.85546875" style="442" customWidth="1"/>
    <col min="447" max="447" width="16.85546875" style="442" customWidth="1"/>
    <col min="448" max="448" width="2.85546875" style="442" customWidth="1"/>
    <col min="449" max="449" width="16.42578125" style="442" customWidth="1"/>
    <col min="450" max="450" width="2.85546875" style="442" customWidth="1"/>
    <col min="451" max="451" width="19.85546875" style="442" customWidth="1"/>
    <col min="452" max="452" width="2.85546875" style="442" customWidth="1"/>
    <col min="453" max="453" width="19.42578125" style="442" customWidth="1"/>
    <col min="454" max="454" width="2.85546875" style="442" customWidth="1"/>
    <col min="455" max="455" width="17.140625" style="442" customWidth="1"/>
    <col min="456" max="456" width="2.85546875" style="442" customWidth="1"/>
    <col min="457" max="457" width="19.42578125" style="442" customWidth="1"/>
    <col min="458" max="458" width="2.85546875" style="442" customWidth="1"/>
    <col min="459" max="459" width="18.42578125" style="442" customWidth="1"/>
    <col min="460" max="460" width="2.85546875" style="442" customWidth="1"/>
    <col min="461" max="461" width="17.5703125" style="442" customWidth="1"/>
    <col min="462" max="462" width="2.85546875" style="442" customWidth="1"/>
    <col min="463" max="463" width="20.85546875" style="442" customWidth="1"/>
    <col min="464" max="464" width="2.85546875" style="442" customWidth="1"/>
    <col min="465" max="465" width="17.5703125" style="442" customWidth="1"/>
    <col min="466" max="466" width="2.85546875" style="442" customWidth="1"/>
    <col min="467" max="467" width="19.5703125" style="442" customWidth="1"/>
    <col min="468" max="468" width="2.85546875" style="442" customWidth="1"/>
    <col min="469" max="469" width="16" style="442" customWidth="1"/>
    <col min="470" max="470" width="2.85546875" style="442" customWidth="1"/>
    <col min="471" max="471" width="18.85546875" style="442" customWidth="1"/>
    <col min="472" max="472" width="2.85546875" style="442" customWidth="1"/>
    <col min="473" max="473" width="18.140625" style="442" customWidth="1"/>
    <col min="474" max="475" width="8.85546875" style="442" customWidth="1"/>
    <col min="476" max="476" width="2.85546875" style="442" customWidth="1"/>
    <col min="477" max="477" width="18.85546875" style="442" customWidth="1"/>
    <col min="478" max="478" width="2.85546875" style="442" customWidth="1"/>
    <col min="479" max="479" width="19" style="442" customWidth="1"/>
    <col min="480" max="480" width="2.85546875" style="442" customWidth="1"/>
    <col min="481" max="481" width="18.42578125" style="442" customWidth="1"/>
    <col min="482" max="482" width="2.85546875" style="442" customWidth="1"/>
    <col min="483" max="483" width="18.5703125" style="442" customWidth="1"/>
    <col min="484" max="484" width="2.85546875" style="442" customWidth="1"/>
    <col min="485" max="485" width="18.85546875" style="442" customWidth="1"/>
    <col min="486" max="486" width="2.85546875" style="442" customWidth="1"/>
    <col min="487" max="487" width="22.5703125" style="442" customWidth="1"/>
    <col min="488" max="488" width="2.85546875" style="442" customWidth="1"/>
    <col min="489" max="489" width="19.140625" style="442" customWidth="1"/>
    <col min="490" max="490" width="2.85546875" style="442" customWidth="1"/>
    <col min="491" max="491" width="22.5703125" style="442" customWidth="1"/>
    <col min="492" max="492" width="2.85546875" style="442" customWidth="1"/>
    <col min="493" max="493" width="24.140625" style="442" customWidth="1"/>
    <col min="494" max="494" width="2.85546875" style="442" customWidth="1"/>
    <col min="495" max="495" width="22.85546875" style="442" customWidth="1"/>
    <col min="496" max="496" width="2.85546875" style="442" customWidth="1"/>
    <col min="497" max="497" width="19.5703125" style="442" customWidth="1"/>
    <col min="498" max="498" width="2.85546875" style="442" customWidth="1"/>
    <col min="499" max="499" width="22.42578125" style="442" customWidth="1"/>
    <col min="500" max="500" width="2.85546875" style="442" customWidth="1"/>
    <col min="501" max="501" width="21.85546875" style="442" customWidth="1"/>
    <col min="502" max="502" width="2.85546875" style="442" customWidth="1"/>
    <col min="503" max="503" width="25.140625" style="442" customWidth="1"/>
    <col min="504" max="504" width="53.140625" style="442" customWidth="1"/>
    <col min="505" max="505" width="2.85546875" style="442" customWidth="1"/>
    <col min="506" max="506" width="25.140625" style="442" customWidth="1"/>
    <col min="507" max="507" width="2.85546875" style="442" customWidth="1"/>
    <col min="508" max="508" width="24" style="442" customWidth="1"/>
    <col min="509" max="509" width="2.85546875" style="442" customWidth="1"/>
    <col min="510" max="510" width="21.5703125" style="442" customWidth="1"/>
    <col min="511" max="511" width="2.85546875" style="442" customWidth="1"/>
    <col min="512" max="512" width="22.42578125" style="442" customWidth="1"/>
    <col min="513" max="513" width="53.85546875" style="442" customWidth="1"/>
    <col min="514" max="514" width="2.85546875" style="442" customWidth="1"/>
    <col min="515" max="515" width="23.85546875" style="442" customWidth="1"/>
    <col min="516" max="516" width="2.85546875" style="442" customWidth="1"/>
    <col min="517" max="517" width="22.5703125" style="442" customWidth="1"/>
    <col min="518" max="518" width="2.85546875" style="442" customWidth="1"/>
    <col min="519" max="519" width="18.85546875" style="442" customWidth="1"/>
    <col min="520" max="520" width="2.85546875" style="442" customWidth="1"/>
    <col min="521" max="521" width="19.42578125" style="442" customWidth="1"/>
    <col min="522" max="522" width="2.85546875" style="442" customWidth="1"/>
    <col min="523" max="523" width="19.5703125" style="442" customWidth="1"/>
    <col min="524" max="692" width="8.7109375" style="442"/>
    <col min="693" max="693" width="55.42578125" style="442" customWidth="1"/>
    <col min="694" max="694" width="2.85546875" style="442" customWidth="1"/>
    <col min="695" max="695" width="19.42578125" style="442" customWidth="1"/>
    <col min="696" max="696" width="2.85546875" style="442" customWidth="1"/>
    <col min="697" max="697" width="20.85546875" style="442" customWidth="1"/>
    <col min="698" max="698" width="2.85546875" style="442" customWidth="1"/>
    <col min="699" max="699" width="21" style="442" customWidth="1"/>
    <col min="700" max="700" width="2.85546875" style="442" customWidth="1"/>
    <col min="701" max="701" width="18.85546875" style="442" customWidth="1"/>
    <col min="702" max="702" width="2.85546875" style="442" customWidth="1"/>
    <col min="703" max="703" width="16.85546875" style="442" customWidth="1"/>
    <col min="704" max="704" width="2.85546875" style="442" customWidth="1"/>
    <col min="705" max="705" width="16.42578125" style="442" customWidth="1"/>
    <col min="706" max="706" width="2.85546875" style="442" customWidth="1"/>
    <col min="707" max="707" width="19.85546875" style="442" customWidth="1"/>
    <col min="708" max="708" width="2.85546875" style="442" customWidth="1"/>
    <col min="709" max="709" width="19.42578125" style="442" customWidth="1"/>
    <col min="710" max="710" width="2.85546875" style="442" customWidth="1"/>
    <col min="711" max="711" width="17.140625" style="442" customWidth="1"/>
    <col min="712" max="712" width="2.85546875" style="442" customWidth="1"/>
    <col min="713" max="713" width="19.42578125" style="442" customWidth="1"/>
    <col min="714" max="714" width="2.85546875" style="442" customWidth="1"/>
    <col min="715" max="715" width="18.42578125" style="442" customWidth="1"/>
    <col min="716" max="716" width="2.85546875" style="442" customWidth="1"/>
    <col min="717" max="717" width="17.5703125" style="442" customWidth="1"/>
    <col min="718" max="718" width="2.85546875" style="442" customWidth="1"/>
    <col min="719" max="719" width="20.85546875" style="442" customWidth="1"/>
    <col min="720" max="720" width="2.85546875" style="442" customWidth="1"/>
    <col min="721" max="721" width="17.5703125" style="442" customWidth="1"/>
    <col min="722" max="722" width="2.85546875" style="442" customWidth="1"/>
    <col min="723" max="723" width="19.5703125" style="442" customWidth="1"/>
    <col min="724" max="724" width="2.85546875" style="442" customWidth="1"/>
    <col min="725" max="725" width="16" style="442" customWidth="1"/>
    <col min="726" max="726" width="2.85546875" style="442" customWidth="1"/>
    <col min="727" max="727" width="18.85546875" style="442" customWidth="1"/>
    <col min="728" max="728" width="2.85546875" style="442" customWidth="1"/>
    <col min="729" max="729" width="18.140625" style="442" customWidth="1"/>
    <col min="730" max="731" width="8.85546875" style="442" customWidth="1"/>
    <col min="732" max="732" width="2.85546875" style="442" customWidth="1"/>
    <col min="733" max="733" width="18.85546875" style="442" customWidth="1"/>
    <col min="734" max="734" width="2.85546875" style="442" customWidth="1"/>
    <col min="735" max="735" width="19" style="442" customWidth="1"/>
    <col min="736" max="736" width="2.85546875" style="442" customWidth="1"/>
    <col min="737" max="737" width="18.42578125" style="442" customWidth="1"/>
    <col min="738" max="738" width="2.85546875" style="442" customWidth="1"/>
    <col min="739" max="739" width="18.5703125" style="442" customWidth="1"/>
    <col min="740" max="740" width="2.85546875" style="442" customWidth="1"/>
    <col min="741" max="741" width="18.85546875" style="442" customWidth="1"/>
    <col min="742" max="742" width="2.85546875" style="442" customWidth="1"/>
    <col min="743" max="743" width="22.5703125" style="442" customWidth="1"/>
    <col min="744" max="744" width="2.85546875" style="442" customWidth="1"/>
    <col min="745" max="745" width="19.140625" style="442" customWidth="1"/>
    <col min="746" max="746" width="2.85546875" style="442" customWidth="1"/>
    <col min="747" max="747" width="22.5703125" style="442" customWidth="1"/>
    <col min="748" max="748" width="2.85546875" style="442" customWidth="1"/>
    <col min="749" max="749" width="24.140625" style="442" customWidth="1"/>
    <col min="750" max="750" width="2.85546875" style="442" customWidth="1"/>
    <col min="751" max="751" width="22.85546875" style="442" customWidth="1"/>
    <col min="752" max="752" width="2.85546875" style="442" customWidth="1"/>
    <col min="753" max="753" width="19.5703125" style="442" customWidth="1"/>
    <col min="754" max="754" width="2.85546875" style="442" customWidth="1"/>
    <col min="755" max="755" width="22.42578125" style="442" customWidth="1"/>
    <col min="756" max="756" width="2.85546875" style="442" customWidth="1"/>
    <col min="757" max="757" width="21.85546875" style="442" customWidth="1"/>
    <col min="758" max="758" width="2.85546875" style="442" customWidth="1"/>
    <col min="759" max="759" width="25.140625" style="442" customWidth="1"/>
    <col min="760" max="760" width="53.140625" style="442" customWidth="1"/>
    <col min="761" max="761" width="2.85546875" style="442" customWidth="1"/>
    <col min="762" max="762" width="25.140625" style="442" customWidth="1"/>
    <col min="763" max="763" width="2.85546875" style="442" customWidth="1"/>
    <col min="764" max="764" width="24" style="442" customWidth="1"/>
    <col min="765" max="765" width="2.85546875" style="442" customWidth="1"/>
    <col min="766" max="766" width="21.5703125" style="442" customWidth="1"/>
    <col min="767" max="767" width="2.85546875" style="442" customWidth="1"/>
    <col min="768" max="768" width="22.42578125" style="442" customWidth="1"/>
    <col min="769" max="769" width="53.85546875" style="442" customWidth="1"/>
    <col min="770" max="770" width="2.85546875" style="442" customWidth="1"/>
    <col min="771" max="771" width="23.85546875" style="442" customWidth="1"/>
    <col min="772" max="772" width="2.85546875" style="442" customWidth="1"/>
    <col min="773" max="773" width="22.5703125" style="442" customWidth="1"/>
    <col min="774" max="774" width="2.85546875" style="442" customWidth="1"/>
    <col min="775" max="775" width="18.85546875" style="442" customWidth="1"/>
    <col min="776" max="776" width="2.85546875" style="442" customWidth="1"/>
    <col min="777" max="777" width="19.42578125" style="442" customWidth="1"/>
    <col min="778" max="778" width="2.85546875" style="442" customWidth="1"/>
    <col min="779" max="779" width="19.5703125" style="442" customWidth="1"/>
    <col min="780" max="948" width="8.7109375" style="442"/>
    <col min="949" max="949" width="55.42578125" style="442" customWidth="1"/>
    <col min="950" max="950" width="2.85546875" style="442" customWidth="1"/>
    <col min="951" max="951" width="19.42578125" style="442" customWidth="1"/>
    <col min="952" max="952" width="2.85546875" style="442" customWidth="1"/>
    <col min="953" max="953" width="20.85546875" style="442" customWidth="1"/>
    <col min="954" max="954" width="2.85546875" style="442" customWidth="1"/>
    <col min="955" max="955" width="21" style="442" customWidth="1"/>
    <col min="956" max="956" width="2.85546875" style="442" customWidth="1"/>
    <col min="957" max="957" width="18.85546875" style="442" customWidth="1"/>
    <col min="958" max="958" width="2.85546875" style="442" customWidth="1"/>
    <col min="959" max="959" width="16.85546875" style="442" customWidth="1"/>
    <col min="960" max="960" width="2.85546875" style="442" customWidth="1"/>
    <col min="961" max="961" width="16.42578125" style="442" customWidth="1"/>
    <col min="962" max="962" width="2.85546875" style="442" customWidth="1"/>
    <col min="963" max="963" width="19.85546875" style="442" customWidth="1"/>
    <col min="964" max="964" width="2.85546875" style="442" customWidth="1"/>
    <col min="965" max="965" width="19.42578125" style="442" customWidth="1"/>
    <col min="966" max="966" width="2.85546875" style="442" customWidth="1"/>
    <col min="967" max="967" width="17.140625" style="442" customWidth="1"/>
    <col min="968" max="968" width="2.85546875" style="442" customWidth="1"/>
    <col min="969" max="969" width="19.42578125" style="442" customWidth="1"/>
    <col min="970" max="970" width="2.85546875" style="442" customWidth="1"/>
    <col min="971" max="971" width="18.42578125" style="442" customWidth="1"/>
    <col min="972" max="972" width="2.85546875" style="442" customWidth="1"/>
    <col min="973" max="973" width="17.5703125" style="442" customWidth="1"/>
    <col min="974" max="974" width="2.85546875" style="442" customWidth="1"/>
    <col min="975" max="975" width="20.85546875" style="442" customWidth="1"/>
    <col min="976" max="976" width="2.85546875" style="442" customWidth="1"/>
    <col min="977" max="977" width="17.5703125" style="442" customWidth="1"/>
    <col min="978" max="978" width="2.85546875" style="442" customWidth="1"/>
    <col min="979" max="979" width="19.5703125" style="442" customWidth="1"/>
    <col min="980" max="980" width="2.85546875" style="442" customWidth="1"/>
    <col min="981" max="981" width="16" style="442" customWidth="1"/>
    <col min="982" max="982" width="2.85546875" style="442" customWidth="1"/>
    <col min="983" max="983" width="18.85546875" style="442" customWidth="1"/>
    <col min="984" max="984" width="2.85546875" style="442" customWidth="1"/>
    <col min="985" max="985" width="18.140625" style="442" customWidth="1"/>
    <col min="986" max="987" width="8.85546875" style="442" customWidth="1"/>
    <col min="988" max="988" width="2.85546875" style="442" customWidth="1"/>
    <col min="989" max="989" width="18.85546875" style="442" customWidth="1"/>
    <col min="990" max="990" width="2.85546875" style="442" customWidth="1"/>
    <col min="991" max="991" width="19" style="442" customWidth="1"/>
    <col min="992" max="992" width="2.85546875" style="442" customWidth="1"/>
    <col min="993" max="993" width="18.42578125" style="442" customWidth="1"/>
    <col min="994" max="994" width="2.85546875" style="442" customWidth="1"/>
    <col min="995" max="995" width="18.5703125" style="442" customWidth="1"/>
    <col min="996" max="996" width="2.85546875" style="442" customWidth="1"/>
    <col min="997" max="997" width="18.85546875" style="442" customWidth="1"/>
    <col min="998" max="998" width="2.85546875" style="442" customWidth="1"/>
    <col min="999" max="999" width="22.5703125" style="442" customWidth="1"/>
    <col min="1000" max="1000" width="2.85546875" style="442" customWidth="1"/>
    <col min="1001" max="1001" width="19.140625" style="442" customWidth="1"/>
    <col min="1002" max="1002" width="2.85546875" style="442" customWidth="1"/>
    <col min="1003" max="1003" width="22.5703125" style="442" customWidth="1"/>
    <col min="1004" max="1004" width="2.85546875" style="442" customWidth="1"/>
    <col min="1005" max="1005" width="24.140625" style="442" customWidth="1"/>
    <col min="1006" max="1006" width="2.85546875" style="442" customWidth="1"/>
    <col min="1007" max="1007" width="22.85546875" style="442" customWidth="1"/>
    <col min="1008" max="1008" width="2.85546875" style="442" customWidth="1"/>
    <col min="1009" max="1009" width="19.5703125" style="442" customWidth="1"/>
    <col min="1010" max="1010" width="2.85546875" style="442" customWidth="1"/>
    <col min="1011" max="1011" width="22.42578125" style="442" customWidth="1"/>
    <col min="1012" max="1012" width="2.85546875" style="442" customWidth="1"/>
    <col min="1013" max="1013" width="21.85546875" style="442" customWidth="1"/>
    <col min="1014" max="1014" width="2.85546875" style="442" customWidth="1"/>
    <col min="1015" max="1015" width="25.140625" style="442" customWidth="1"/>
    <col min="1016" max="1016" width="53.140625" style="442" customWidth="1"/>
    <col min="1017" max="1017" width="2.85546875" style="442" customWidth="1"/>
    <col min="1018" max="1018" width="25.140625" style="442" customWidth="1"/>
    <col min="1019" max="1019" width="2.85546875" style="442" customWidth="1"/>
    <col min="1020" max="1020" width="24" style="442" customWidth="1"/>
    <col min="1021" max="1021" width="2.85546875" style="442" customWidth="1"/>
    <col min="1022" max="1022" width="21.5703125" style="442" customWidth="1"/>
    <col min="1023" max="1023" width="2.85546875" style="442" customWidth="1"/>
    <col min="1024" max="1024" width="22.42578125" style="442" customWidth="1"/>
    <col min="1025" max="1025" width="53.85546875" style="442" customWidth="1"/>
    <col min="1026" max="1026" width="2.85546875" style="442" customWidth="1"/>
    <col min="1027" max="1027" width="23.85546875" style="442" customWidth="1"/>
    <col min="1028" max="1028" width="2.85546875" style="442" customWidth="1"/>
    <col min="1029" max="1029" width="22.5703125" style="442" customWidth="1"/>
    <col min="1030" max="1030" width="2.85546875" style="442" customWidth="1"/>
    <col min="1031" max="1031" width="18.85546875" style="442" customWidth="1"/>
    <col min="1032" max="1032" width="2.85546875" style="442" customWidth="1"/>
    <col min="1033" max="1033" width="19.42578125" style="442" customWidth="1"/>
    <col min="1034" max="1034" width="2.85546875" style="442" customWidth="1"/>
    <col min="1035" max="1035" width="19.5703125" style="442" customWidth="1"/>
    <col min="1036" max="1204" width="8.7109375" style="442"/>
    <col min="1205" max="1205" width="55.42578125" style="442" customWidth="1"/>
    <col min="1206" max="1206" width="2.85546875" style="442" customWidth="1"/>
    <col min="1207" max="1207" width="19.42578125" style="442" customWidth="1"/>
    <col min="1208" max="1208" width="2.85546875" style="442" customWidth="1"/>
    <col min="1209" max="1209" width="20.85546875" style="442" customWidth="1"/>
    <col min="1210" max="1210" width="2.85546875" style="442" customWidth="1"/>
    <col min="1211" max="1211" width="21" style="442" customWidth="1"/>
    <col min="1212" max="1212" width="2.85546875" style="442" customWidth="1"/>
    <col min="1213" max="1213" width="18.85546875" style="442" customWidth="1"/>
    <col min="1214" max="1214" width="2.85546875" style="442" customWidth="1"/>
    <col min="1215" max="1215" width="16.85546875" style="442" customWidth="1"/>
    <col min="1216" max="1216" width="2.85546875" style="442" customWidth="1"/>
    <col min="1217" max="1217" width="16.42578125" style="442" customWidth="1"/>
    <col min="1218" max="1218" width="2.85546875" style="442" customWidth="1"/>
    <col min="1219" max="1219" width="19.85546875" style="442" customWidth="1"/>
    <col min="1220" max="1220" width="2.85546875" style="442" customWidth="1"/>
    <col min="1221" max="1221" width="19.42578125" style="442" customWidth="1"/>
    <col min="1222" max="1222" width="2.85546875" style="442" customWidth="1"/>
    <col min="1223" max="1223" width="17.140625" style="442" customWidth="1"/>
    <col min="1224" max="1224" width="2.85546875" style="442" customWidth="1"/>
    <col min="1225" max="1225" width="19.42578125" style="442" customWidth="1"/>
    <col min="1226" max="1226" width="2.85546875" style="442" customWidth="1"/>
    <col min="1227" max="1227" width="18.42578125" style="442" customWidth="1"/>
    <col min="1228" max="1228" width="2.85546875" style="442" customWidth="1"/>
    <col min="1229" max="1229" width="17.5703125" style="442" customWidth="1"/>
    <col min="1230" max="1230" width="2.85546875" style="442" customWidth="1"/>
    <col min="1231" max="1231" width="20.85546875" style="442" customWidth="1"/>
    <col min="1232" max="1232" width="2.85546875" style="442" customWidth="1"/>
    <col min="1233" max="1233" width="17.5703125" style="442" customWidth="1"/>
    <col min="1234" max="1234" width="2.85546875" style="442" customWidth="1"/>
    <col min="1235" max="1235" width="19.5703125" style="442" customWidth="1"/>
    <col min="1236" max="1236" width="2.85546875" style="442" customWidth="1"/>
    <col min="1237" max="1237" width="16" style="442" customWidth="1"/>
    <col min="1238" max="1238" width="2.85546875" style="442" customWidth="1"/>
    <col min="1239" max="1239" width="18.85546875" style="442" customWidth="1"/>
    <col min="1240" max="1240" width="2.85546875" style="442" customWidth="1"/>
    <col min="1241" max="1241" width="18.140625" style="442" customWidth="1"/>
    <col min="1242" max="1243" width="8.85546875" style="442" customWidth="1"/>
    <col min="1244" max="1244" width="2.85546875" style="442" customWidth="1"/>
    <col min="1245" max="1245" width="18.85546875" style="442" customWidth="1"/>
    <col min="1246" max="1246" width="2.85546875" style="442" customWidth="1"/>
    <col min="1247" max="1247" width="19" style="442" customWidth="1"/>
    <col min="1248" max="1248" width="2.85546875" style="442" customWidth="1"/>
    <col min="1249" max="1249" width="18.42578125" style="442" customWidth="1"/>
    <col min="1250" max="1250" width="2.85546875" style="442" customWidth="1"/>
    <col min="1251" max="1251" width="18.5703125" style="442" customWidth="1"/>
    <col min="1252" max="1252" width="2.85546875" style="442" customWidth="1"/>
    <col min="1253" max="1253" width="18.85546875" style="442" customWidth="1"/>
    <col min="1254" max="1254" width="2.85546875" style="442" customWidth="1"/>
    <col min="1255" max="1255" width="22.5703125" style="442" customWidth="1"/>
    <col min="1256" max="1256" width="2.85546875" style="442" customWidth="1"/>
    <col min="1257" max="1257" width="19.140625" style="442" customWidth="1"/>
    <col min="1258" max="1258" width="2.85546875" style="442" customWidth="1"/>
    <col min="1259" max="1259" width="22.5703125" style="442" customWidth="1"/>
    <col min="1260" max="1260" width="2.85546875" style="442" customWidth="1"/>
    <col min="1261" max="1261" width="24.140625" style="442" customWidth="1"/>
    <col min="1262" max="1262" width="2.85546875" style="442" customWidth="1"/>
    <col min="1263" max="1263" width="22.85546875" style="442" customWidth="1"/>
    <col min="1264" max="1264" width="2.85546875" style="442" customWidth="1"/>
    <col min="1265" max="1265" width="19.5703125" style="442" customWidth="1"/>
    <col min="1266" max="1266" width="2.85546875" style="442" customWidth="1"/>
    <col min="1267" max="1267" width="22.42578125" style="442" customWidth="1"/>
    <col min="1268" max="1268" width="2.85546875" style="442" customWidth="1"/>
    <col min="1269" max="1269" width="21.85546875" style="442" customWidth="1"/>
    <col min="1270" max="1270" width="2.85546875" style="442" customWidth="1"/>
    <col min="1271" max="1271" width="25.140625" style="442" customWidth="1"/>
    <col min="1272" max="1272" width="53.140625" style="442" customWidth="1"/>
    <col min="1273" max="1273" width="2.85546875" style="442" customWidth="1"/>
    <col min="1274" max="1274" width="25.140625" style="442" customWidth="1"/>
    <col min="1275" max="1275" width="2.85546875" style="442" customWidth="1"/>
    <col min="1276" max="1276" width="24" style="442" customWidth="1"/>
    <col min="1277" max="1277" width="2.85546875" style="442" customWidth="1"/>
    <col min="1278" max="1278" width="21.5703125" style="442" customWidth="1"/>
    <col min="1279" max="1279" width="2.85546875" style="442" customWidth="1"/>
    <col min="1280" max="1280" width="22.42578125" style="442" customWidth="1"/>
    <col min="1281" max="1281" width="53.85546875" style="442" customWidth="1"/>
    <col min="1282" max="1282" width="2.85546875" style="442" customWidth="1"/>
    <col min="1283" max="1283" width="23.85546875" style="442" customWidth="1"/>
    <col min="1284" max="1284" width="2.85546875" style="442" customWidth="1"/>
    <col min="1285" max="1285" width="22.5703125" style="442" customWidth="1"/>
    <col min="1286" max="1286" width="2.85546875" style="442" customWidth="1"/>
    <col min="1287" max="1287" width="18.85546875" style="442" customWidth="1"/>
    <col min="1288" max="1288" width="2.85546875" style="442" customWidth="1"/>
    <col min="1289" max="1289" width="19.42578125" style="442" customWidth="1"/>
    <col min="1290" max="1290" width="2.85546875" style="442" customWidth="1"/>
    <col min="1291" max="1291" width="19.5703125" style="442" customWidth="1"/>
    <col min="1292" max="1460" width="8.7109375" style="442"/>
    <col min="1461" max="1461" width="55.42578125" style="442" customWidth="1"/>
    <col min="1462" max="1462" width="2.85546875" style="442" customWidth="1"/>
    <col min="1463" max="1463" width="19.42578125" style="442" customWidth="1"/>
    <col min="1464" max="1464" width="2.85546875" style="442" customWidth="1"/>
    <col min="1465" max="1465" width="20.85546875" style="442" customWidth="1"/>
    <col min="1466" max="1466" width="2.85546875" style="442" customWidth="1"/>
    <col min="1467" max="1467" width="21" style="442" customWidth="1"/>
    <col min="1468" max="1468" width="2.85546875" style="442" customWidth="1"/>
    <col min="1469" max="1469" width="18.85546875" style="442" customWidth="1"/>
    <col min="1470" max="1470" width="2.85546875" style="442" customWidth="1"/>
    <col min="1471" max="1471" width="16.85546875" style="442" customWidth="1"/>
    <col min="1472" max="1472" width="2.85546875" style="442" customWidth="1"/>
    <col min="1473" max="1473" width="16.42578125" style="442" customWidth="1"/>
    <col min="1474" max="1474" width="2.85546875" style="442" customWidth="1"/>
    <col min="1475" max="1475" width="19.85546875" style="442" customWidth="1"/>
    <col min="1476" max="1476" width="2.85546875" style="442" customWidth="1"/>
    <col min="1477" max="1477" width="19.42578125" style="442" customWidth="1"/>
    <col min="1478" max="1478" width="2.85546875" style="442" customWidth="1"/>
    <col min="1479" max="1479" width="17.140625" style="442" customWidth="1"/>
    <col min="1480" max="1480" width="2.85546875" style="442" customWidth="1"/>
    <col min="1481" max="1481" width="19.42578125" style="442" customWidth="1"/>
    <col min="1482" max="1482" width="2.85546875" style="442" customWidth="1"/>
    <col min="1483" max="1483" width="18.42578125" style="442" customWidth="1"/>
    <col min="1484" max="1484" width="2.85546875" style="442" customWidth="1"/>
    <col min="1485" max="1485" width="17.5703125" style="442" customWidth="1"/>
    <col min="1486" max="1486" width="2.85546875" style="442" customWidth="1"/>
    <col min="1487" max="1487" width="20.85546875" style="442" customWidth="1"/>
    <col min="1488" max="1488" width="2.85546875" style="442" customWidth="1"/>
    <col min="1489" max="1489" width="17.5703125" style="442" customWidth="1"/>
    <col min="1490" max="1490" width="2.85546875" style="442" customWidth="1"/>
    <col min="1491" max="1491" width="19.5703125" style="442" customWidth="1"/>
    <col min="1492" max="1492" width="2.85546875" style="442" customWidth="1"/>
    <col min="1493" max="1493" width="16" style="442" customWidth="1"/>
    <col min="1494" max="1494" width="2.85546875" style="442" customWidth="1"/>
    <col min="1495" max="1495" width="18.85546875" style="442" customWidth="1"/>
    <col min="1496" max="1496" width="2.85546875" style="442" customWidth="1"/>
    <col min="1497" max="1497" width="18.140625" style="442" customWidth="1"/>
    <col min="1498" max="1499" width="8.85546875" style="442" customWidth="1"/>
    <col min="1500" max="1500" width="2.85546875" style="442" customWidth="1"/>
    <col min="1501" max="1501" width="18.85546875" style="442" customWidth="1"/>
    <col min="1502" max="1502" width="2.85546875" style="442" customWidth="1"/>
    <col min="1503" max="1503" width="19" style="442" customWidth="1"/>
    <col min="1504" max="1504" width="2.85546875" style="442" customWidth="1"/>
    <col min="1505" max="1505" width="18.42578125" style="442" customWidth="1"/>
    <col min="1506" max="1506" width="2.85546875" style="442" customWidth="1"/>
    <col min="1507" max="1507" width="18.5703125" style="442" customWidth="1"/>
    <col min="1508" max="1508" width="2.85546875" style="442" customWidth="1"/>
    <col min="1509" max="1509" width="18.85546875" style="442" customWidth="1"/>
    <col min="1510" max="1510" width="2.85546875" style="442" customWidth="1"/>
    <col min="1511" max="1511" width="22.5703125" style="442" customWidth="1"/>
    <col min="1512" max="1512" width="2.85546875" style="442" customWidth="1"/>
    <col min="1513" max="1513" width="19.140625" style="442" customWidth="1"/>
    <col min="1514" max="1514" width="2.85546875" style="442" customWidth="1"/>
    <col min="1515" max="1515" width="22.5703125" style="442" customWidth="1"/>
    <col min="1516" max="1516" width="2.85546875" style="442" customWidth="1"/>
    <col min="1517" max="1517" width="24.140625" style="442" customWidth="1"/>
    <col min="1518" max="1518" width="2.85546875" style="442" customWidth="1"/>
    <col min="1519" max="1519" width="22.85546875" style="442" customWidth="1"/>
    <col min="1520" max="1520" width="2.85546875" style="442" customWidth="1"/>
    <col min="1521" max="1521" width="19.5703125" style="442" customWidth="1"/>
    <col min="1522" max="1522" width="2.85546875" style="442" customWidth="1"/>
    <col min="1523" max="1523" width="22.42578125" style="442" customWidth="1"/>
    <col min="1524" max="1524" width="2.85546875" style="442" customWidth="1"/>
    <col min="1525" max="1525" width="21.85546875" style="442" customWidth="1"/>
    <col min="1526" max="1526" width="2.85546875" style="442" customWidth="1"/>
    <col min="1527" max="1527" width="25.140625" style="442" customWidth="1"/>
    <col min="1528" max="1528" width="53.140625" style="442" customWidth="1"/>
    <col min="1529" max="1529" width="2.85546875" style="442" customWidth="1"/>
    <col min="1530" max="1530" width="25.140625" style="442" customWidth="1"/>
    <col min="1531" max="1531" width="2.85546875" style="442" customWidth="1"/>
    <col min="1532" max="1532" width="24" style="442" customWidth="1"/>
    <col min="1533" max="1533" width="2.85546875" style="442" customWidth="1"/>
    <col min="1534" max="1534" width="21.5703125" style="442" customWidth="1"/>
    <col min="1535" max="1535" width="2.85546875" style="442" customWidth="1"/>
    <col min="1536" max="1536" width="22.42578125" style="442" customWidth="1"/>
    <col min="1537" max="1537" width="53.85546875" style="442" customWidth="1"/>
    <col min="1538" max="1538" width="2.85546875" style="442" customWidth="1"/>
    <col min="1539" max="1539" width="23.85546875" style="442" customWidth="1"/>
    <col min="1540" max="1540" width="2.85546875" style="442" customWidth="1"/>
    <col min="1541" max="1541" width="22.5703125" style="442" customWidth="1"/>
    <col min="1542" max="1542" width="2.85546875" style="442" customWidth="1"/>
    <col min="1543" max="1543" width="18.85546875" style="442" customWidth="1"/>
    <col min="1544" max="1544" width="2.85546875" style="442" customWidth="1"/>
    <col min="1545" max="1545" width="19.42578125" style="442" customWidth="1"/>
    <col min="1546" max="1546" width="2.85546875" style="442" customWidth="1"/>
    <col min="1547" max="1547" width="19.5703125" style="442" customWidth="1"/>
    <col min="1548" max="1716" width="8.7109375" style="442"/>
    <col min="1717" max="1717" width="55.42578125" style="442" customWidth="1"/>
    <col min="1718" max="1718" width="2.85546875" style="442" customWidth="1"/>
    <col min="1719" max="1719" width="19.42578125" style="442" customWidth="1"/>
    <col min="1720" max="1720" width="2.85546875" style="442" customWidth="1"/>
    <col min="1721" max="1721" width="20.85546875" style="442" customWidth="1"/>
    <col min="1722" max="1722" width="2.85546875" style="442" customWidth="1"/>
    <col min="1723" max="1723" width="21" style="442" customWidth="1"/>
    <col min="1724" max="1724" width="2.85546875" style="442" customWidth="1"/>
    <col min="1725" max="1725" width="18.85546875" style="442" customWidth="1"/>
    <col min="1726" max="1726" width="2.85546875" style="442" customWidth="1"/>
    <col min="1727" max="1727" width="16.85546875" style="442" customWidth="1"/>
    <col min="1728" max="1728" width="2.85546875" style="442" customWidth="1"/>
    <col min="1729" max="1729" width="16.42578125" style="442" customWidth="1"/>
    <col min="1730" max="1730" width="2.85546875" style="442" customWidth="1"/>
    <col min="1731" max="1731" width="19.85546875" style="442" customWidth="1"/>
    <col min="1732" max="1732" width="2.85546875" style="442" customWidth="1"/>
    <col min="1733" max="1733" width="19.42578125" style="442" customWidth="1"/>
    <col min="1734" max="1734" width="2.85546875" style="442" customWidth="1"/>
    <col min="1735" max="1735" width="17.140625" style="442" customWidth="1"/>
    <col min="1736" max="1736" width="2.85546875" style="442" customWidth="1"/>
    <col min="1737" max="1737" width="19.42578125" style="442" customWidth="1"/>
    <col min="1738" max="1738" width="2.85546875" style="442" customWidth="1"/>
    <col min="1739" max="1739" width="18.42578125" style="442" customWidth="1"/>
    <col min="1740" max="1740" width="2.85546875" style="442" customWidth="1"/>
    <col min="1741" max="1741" width="17.5703125" style="442" customWidth="1"/>
    <col min="1742" max="1742" width="2.85546875" style="442" customWidth="1"/>
    <col min="1743" max="1743" width="20.85546875" style="442" customWidth="1"/>
    <col min="1744" max="1744" width="2.85546875" style="442" customWidth="1"/>
    <col min="1745" max="1745" width="17.5703125" style="442" customWidth="1"/>
    <col min="1746" max="1746" width="2.85546875" style="442" customWidth="1"/>
    <col min="1747" max="1747" width="19.5703125" style="442" customWidth="1"/>
    <col min="1748" max="1748" width="2.85546875" style="442" customWidth="1"/>
    <col min="1749" max="1749" width="16" style="442" customWidth="1"/>
    <col min="1750" max="1750" width="2.85546875" style="442" customWidth="1"/>
    <col min="1751" max="1751" width="18.85546875" style="442" customWidth="1"/>
    <col min="1752" max="1752" width="2.85546875" style="442" customWidth="1"/>
    <col min="1753" max="1753" width="18.140625" style="442" customWidth="1"/>
    <col min="1754" max="1755" width="8.85546875" style="442" customWidth="1"/>
    <col min="1756" max="1756" width="2.85546875" style="442" customWidth="1"/>
    <col min="1757" max="1757" width="18.85546875" style="442" customWidth="1"/>
    <col min="1758" max="1758" width="2.85546875" style="442" customWidth="1"/>
    <col min="1759" max="1759" width="19" style="442" customWidth="1"/>
    <col min="1760" max="1760" width="2.85546875" style="442" customWidth="1"/>
    <col min="1761" max="1761" width="18.42578125" style="442" customWidth="1"/>
    <col min="1762" max="1762" width="2.85546875" style="442" customWidth="1"/>
    <col min="1763" max="1763" width="18.5703125" style="442" customWidth="1"/>
    <col min="1764" max="1764" width="2.85546875" style="442" customWidth="1"/>
    <col min="1765" max="1765" width="18.85546875" style="442" customWidth="1"/>
    <col min="1766" max="1766" width="2.85546875" style="442" customWidth="1"/>
    <col min="1767" max="1767" width="22.5703125" style="442" customWidth="1"/>
    <col min="1768" max="1768" width="2.85546875" style="442" customWidth="1"/>
    <col min="1769" max="1769" width="19.140625" style="442" customWidth="1"/>
    <col min="1770" max="1770" width="2.85546875" style="442" customWidth="1"/>
    <col min="1771" max="1771" width="22.5703125" style="442" customWidth="1"/>
    <col min="1772" max="1772" width="2.85546875" style="442" customWidth="1"/>
    <col min="1773" max="1773" width="24.140625" style="442" customWidth="1"/>
    <col min="1774" max="1774" width="2.85546875" style="442" customWidth="1"/>
    <col min="1775" max="1775" width="22.85546875" style="442" customWidth="1"/>
    <col min="1776" max="1776" width="2.85546875" style="442" customWidth="1"/>
    <col min="1777" max="1777" width="19.5703125" style="442" customWidth="1"/>
    <col min="1778" max="1778" width="2.85546875" style="442" customWidth="1"/>
    <col min="1779" max="1779" width="22.42578125" style="442" customWidth="1"/>
    <col min="1780" max="1780" width="2.85546875" style="442" customWidth="1"/>
    <col min="1781" max="1781" width="21.85546875" style="442" customWidth="1"/>
    <col min="1782" max="1782" width="2.85546875" style="442" customWidth="1"/>
    <col min="1783" max="1783" width="25.140625" style="442" customWidth="1"/>
    <col min="1784" max="1784" width="53.140625" style="442" customWidth="1"/>
    <col min="1785" max="1785" width="2.85546875" style="442" customWidth="1"/>
    <col min="1786" max="1786" width="25.140625" style="442" customWidth="1"/>
    <col min="1787" max="1787" width="2.85546875" style="442" customWidth="1"/>
    <col min="1788" max="1788" width="24" style="442" customWidth="1"/>
    <col min="1789" max="1789" width="2.85546875" style="442" customWidth="1"/>
    <col min="1790" max="1790" width="21.5703125" style="442" customWidth="1"/>
    <col min="1791" max="1791" width="2.85546875" style="442" customWidth="1"/>
    <col min="1792" max="1792" width="22.42578125" style="442" customWidth="1"/>
    <col min="1793" max="1793" width="53.85546875" style="442" customWidth="1"/>
    <col min="1794" max="1794" width="2.85546875" style="442" customWidth="1"/>
    <col min="1795" max="1795" width="23.85546875" style="442" customWidth="1"/>
    <col min="1796" max="1796" width="2.85546875" style="442" customWidth="1"/>
    <col min="1797" max="1797" width="22.5703125" style="442" customWidth="1"/>
    <col min="1798" max="1798" width="2.85546875" style="442" customWidth="1"/>
    <col min="1799" max="1799" width="18.85546875" style="442" customWidth="1"/>
    <col min="1800" max="1800" width="2.85546875" style="442" customWidth="1"/>
    <col min="1801" max="1801" width="19.42578125" style="442" customWidth="1"/>
    <col min="1802" max="1802" width="2.85546875" style="442" customWidth="1"/>
    <col min="1803" max="1803" width="19.5703125" style="442" customWidth="1"/>
    <col min="1804" max="1972" width="8.7109375" style="442"/>
    <col min="1973" max="1973" width="55.42578125" style="442" customWidth="1"/>
    <col min="1974" max="1974" width="2.85546875" style="442" customWidth="1"/>
    <col min="1975" max="1975" width="19.42578125" style="442" customWidth="1"/>
    <col min="1976" max="1976" width="2.85546875" style="442" customWidth="1"/>
    <col min="1977" max="1977" width="20.85546875" style="442" customWidth="1"/>
    <col min="1978" max="1978" width="2.85546875" style="442" customWidth="1"/>
    <col min="1979" max="1979" width="21" style="442" customWidth="1"/>
    <col min="1980" max="1980" width="2.85546875" style="442" customWidth="1"/>
    <col min="1981" max="1981" width="18.85546875" style="442" customWidth="1"/>
    <col min="1982" max="1982" width="2.85546875" style="442" customWidth="1"/>
    <col min="1983" max="1983" width="16.85546875" style="442" customWidth="1"/>
    <col min="1984" max="1984" width="2.85546875" style="442" customWidth="1"/>
    <col min="1985" max="1985" width="16.42578125" style="442" customWidth="1"/>
    <col min="1986" max="1986" width="2.85546875" style="442" customWidth="1"/>
    <col min="1987" max="1987" width="19.85546875" style="442" customWidth="1"/>
    <col min="1988" max="1988" width="2.85546875" style="442" customWidth="1"/>
    <col min="1989" max="1989" width="19.42578125" style="442" customWidth="1"/>
    <col min="1990" max="1990" width="2.85546875" style="442" customWidth="1"/>
    <col min="1991" max="1991" width="17.140625" style="442" customWidth="1"/>
    <col min="1992" max="1992" width="2.85546875" style="442" customWidth="1"/>
    <col min="1993" max="1993" width="19.42578125" style="442" customWidth="1"/>
    <col min="1994" max="1994" width="2.85546875" style="442" customWidth="1"/>
    <col min="1995" max="1995" width="18.42578125" style="442" customWidth="1"/>
    <col min="1996" max="1996" width="2.85546875" style="442" customWidth="1"/>
    <col min="1997" max="1997" width="17.5703125" style="442" customWidth="1"/>
    <col min="1998" max="1998" width="2.85546875" style="442" customWidth="1"/>
    <col min="1999" max="1999" width="20.85546875" style="442" customWidth="1"/>
    <col min="2000" max="2000" width="2.85546875" style="442" customWidth="1"/>
    <col min="2001" max="2001" width="17.5703125" style="442" customWidth="1"/>
    <col min="2002" max="2002" width="2.85546875" style="442" customWidth="1"/>
    <col min="2003" max="2003" width="19.5703125" style="442" customWidth="1"/>
    <col min="2004" max="2004" width="2.85546875" style="442" customWidth="1"/>
    <col min="2005" max="2005" width="16" style="442" customWidth="1"/>
    <col min="2006" max="2006" width="2.85546875" style="442" customWidth="1"/>
    <col min="2007" max="2007" width="18.85546875" style="442" customWidth="1"/>
    <col min="2008" max="2008" width="2.85546875" style="442" customWidth="1"/>
    <col min="2009" max="2009" width="18.140625" style="442" customWidth="1"/>
    <col min="2010" max="2011" width="8.85546875" style="442" customWidth="1"/>
    <col min="2012" max="2012" width="2.85546875" style="442" customWidth="1"/>
    <col min="2013" max="2013" width="18.85546875" style="442" customWidth="1"/>
    <col min="2014" max="2014" width="2.85546875" style="442" customWidth="1"/>
    <col min="2015" max="2015" width="19" style="442" customWidth="1"/>
    <col min="2016" max="2016" width="2.85546875" style="442" customWidth="1"/>
    <col min="2017" max="2017" width="18.42578125" style="442" customWidth="1"/>
    <col min="2018" max="2018" width="2.85546875" style="442" customWidth="1"/>
    <col min="2019" max="2019" width="18.5703125" style="442" customWidth="1"/>
    <col min="2020" max="2020" width="2.85546875" style="442" customWidth="1"/>
    <col min="2021" max="2021" width="18.85546875" style="442" customWidth="1"/>
    <col min="2022" max="2022" width="2.85546875" style="442" customWidth="1"/>
    <col min="2023" max="2023" width="22.5703125" style="442" customWidth="1"/>
    <col min="2024" max="2024" width="2.85546875" style="442" customWidth="1"/>
    <col min="2025" max="2025" width="19.140625" style="442" customWidth="1"/>
    <col min="2026" max="2026" width="2.85546875" style="442" customWidth="1"/>
    <col min="2027" max="2027" width="22.5703125" style="442" customWidth="1"/>
    <col min="2028" max="2028" width="2.85546875" style="442" customWidth="1"/>
    <col min="2029" max="2029" width="24.140625" style="442" customWidth="1"/>
    <col min="2030" max="2030" width="2.85546875" style="442" customWidth="1"/>
    <col min="2031" max="2031" width="22.85546875" style="442" customWidth="1"/>
    <col min="2032" max="2032" width="2.85546875" style="442" customWidth="1"/>
    <col min="2033" max="2033" width="19.5703125" style="442" customWidth="1"/>
    <col min="2034" max="2034" width="2.85546875" style="442" customWidth="1"/>
    <col min="2035" max="2035" width="22.42578125" style="442" customWidth="1"/>
    <col min="2036" max="2036" width="2.85546875" style="442" customWidth="1"/>
    <col min="2037" max="2037" width="21.85546875" style="442" customWidth="1"/>
    <col min="2038" max="2038" width="2.85546875" style="442" customWidth="1"/>
    <col min="2039" max="2039" width="25.140625" style="442" customWidth="1"/>
    <col min="2040" max="2040" width="53.140625" style="442" customWidth="1"/>
    <col min="2041" max="2041" width="2.85546875" style="442" customWidth="1"/>
    <col min="2042" max="2042" width="25.140625" style="442" customWidth="1"/>
    <col min="2043" max="2043" width="2.85546875" style="442" customWidth="1"/>
    <col min="2044" max="2044" width="24" style="442" customWidth="1"/>
    <col min="2045" max="2045" width="2.85546875" style="442" customWidth="1"/>
    <col min="2046" max="2046" width="21.5703125" style="442" customWidth="1"/>
    <col min="2047" max="2047" width="2.85546875" style="442" customWidth="1"/>
    <col min="2048" max="2048" width="22.42578125" style="442" customWidth="1"/>
    <col min="2049" max="2049" width="53.85546875" style="442" customWidth="1"/>
    <col min="2050" max="2050" width="2.85546875" style="442" customWidth="1"/>
    <col min="2051" max="2051" width="23.85546875" style="442" customWidth="1"/>
    <col min="2052" max="2052" width="2.85546875" style="442" customWidth="1"/>
    <col min="2053" max="2053" width="22.5703125" style="442" customWidth="1"/>
    <col min="2054" max="2054" width="2.85546875" style="442" customWidth="1"/>
    <col min="2055" max="2055" width="18.85546875" style="442" customWidth="1"/>
    <col min="2056" max="2056" width="2.85546875" style="442" customWidth="1"/>
    <col min="2057" max="2057" width="19.42578125" style="442" customWidth="1"/>
    <col min="2058" max="2058" width="2.85546875" style="442" customWidth="1"/>
    <col min="2059" max="2059" width="19.5703125" style="442" customWidth="1"/>
    <col min="2060" max="2228" width="8.7109375" style="442"/>
    <col min="2229" max="2229" width="55.42578125" style="442" customWidth="1"/>
    <col min="2230" max="2230" width="2.85546875" style="442" customWidth="1"/>
    <col min="2231" max="2231" width="19.42578125" style="442" customWidth="1"/>
    <col min="2232" max="2232" width="2.85546875" style="442" customWidth="1"/>
    <col min="2233" max="2233" width="20.85546875" style="442" customWidth="1"/>
    <col min="2234" max="2234" width="2.85546875" style="442" customWidth="1"/>
    <col min="2235" max="2235" width="21" style="442" customWidth="1"/>
    <col min="2236" max="2236" width="2.85546875" style="442" customWidth="1"/>
    <col min="2237" max="2237" width="18.85546875" style="442" customWidth="1"/>
    <col min="2238" max="2238" width="2.85546875" style="442" customWidth="1"/>
    <col min="2239" max="2239" width="16.85546875" style="442" customWidth="1"/>
    <col min="2240" max="2240" width="2.85546875" style="442" customWidth="1"/>
    <col min="2241" max="2241" width="16.42578125" style="442" customWidth="1"/>
    <col min="2242" max="2242" width="2.85546875" style="442" customWidth="1"/>
    <col min="2243" max="2243" width="19.85546875" style="442" customWidth="1"/>
    <col min="2244" max="2244" width="2.85546875" style="442" customWidth="1"/>
    <col min="2245" max="2245" width="19.42578125" style="442" customWidth="1"/>
    <col min="2246" max="2246" width="2.85546875" style="442" customWidth="1"/>
    <col min="2247" max="2247" width="17.140625" style="442" customWidth="1"/>
    <col min="2248" max="2248" width="2.85546875" style="442" customWidth="1"/>
    <col min="2249" max="2249" width="19.42578125" style="442" customWidth="1"/>
    <col min="2250" max="2250" width="2.85546875" style="442" customWidth="1"/>
    <col min="2251" max="2251" width="18.42578125" style="442" customWidth="1"/>
    <col min="2252" max="2252" width="2.85546875" style="442" customWidth="1"/>
    <col min="2253" max="2253" width="17.5703125" style="442" customWidth="1"/>
    <col min="2254" max="2254" width="2.85546875" style="442" customWidth="1"/>
    <col min="2255" max="2255" width="20.85546875" style="442" customWidth="1"/>
    <col min="2256" max="2256" width="2.85546875" style="442" customWidth="1"/>
    <col min="2257" max="2257" width="17.5703125" style="442" customWidth="1"/>
    <col min="2258" max="2258" width="2.85546875" style="442" customWidth="1"/>
    <col min="2259" max="2259" width="19.5703125" style="442" customWidth="1"/>
    <col min="2260" max="2260" width="2.85546875" style="442" customWidth="1"/>
    <col min="2261" max="2261" width="16" style="442" customWidth="1"/>
    <col min="2262" max="2262" width="2.85546875" style="442" customWidth="1"/>
    <col min="2263" max="2263" width="18.85546875" style="442" customWidth="1"/>
    <col min="2264" max="2264" width="2.85546875" style="442" customWidth="1"/>
    <col min="2265" max="2265" width="18.140625" style="442" customWidth="1"/>
    <col min="2266" max="2267" width="8.85546875" style="442" customWidth="1"/>
    <col min="2268" max="2268" width="2.85546875" style="442" customWidth="1"/>
    <col min="2269" max="2269" width="18.85546875" style="442" customWidth="1"/>
    <col min="2270" max="2270" width="2.85546875" style="442" customWidth="1"/>
    <col min="2271" max="2271" width="19" style="442" customWidth="1"/>
    <col min="2272" max="2272" width="2.85546875" style="442" customWidth="1"/>
    <col min="2273" max="2273" width="18.42578125" style="442" customWidth="1"/>
    <col min="2274" max="2274" width="2.85546875" style="442" customWidth="1"/>
    <col min="2275" max="2275" width="18.5703125" style="442" customWidth="1"/>
    <col min="2276" max="2276" width="2.85546875" style="442" customWidth="1"/>
    <col min="2277" max="2277" width="18.85546875" style="442" customWidth="1"/>
    <col min="2278" max="2278" width="2.85546875" style="442" customWidth="1"/>
    <col min="2279" max="2279" width="22.5703125" style="442" customWidth="1"/>
    <col min="2280" max="2280" width="2.85546875" style="442" customWidth="1"/>
    <col min="2281" max="2281" width="19.140625" style="442" customWidth="1"/>
    <col min="2282" max="2282" width="2.85546875" style="442" customWidth="1"/>
    <col min="2283" max="2283" width="22.5703125" style="442" customWidth="1"/>
    <col min="2284" max="2284" width="2.85546875" style="442" customWidth="1"/>
    <col min="2285" max="2285" width="24.140625" style="442" customWidth="1"/>
    <col min="2286" max="2286" width="2.85546875" style="442" customWidth="1"/>
    <col min="2287" max="2287" width="22.85546875" style="442" customWidth="1"/>
    <col min="2288" max="2288" width="2.85546875" style="442" customWidth="1"/>
    <col min="2289" max="2289" width="19.5703125" style="442" customWidth="1"/>
    <col min="2290" max="2290" width="2.85546875" style="442" customWidth="1"/>
    <col min="2291" max="2291" width="22.42578125" style="442" customWidth="1"/>
    <col min="2292" max="2292" width="2.85546875" style="442" customWidth="1"/>
    <col min="2293" max="2293" width="21.85546875" style="442" customWidth="1"/>
    <col min="2294" max="2294" width="2.85546875" style="442" customWidth="1"/>
    <col min="2295" max="2295" width="25.140625" style="442" customWidth="1"/>
    <col min="2296" max="2296" width="53.140625" style="442" customWidth="1"/>
    <col min="2297" max="2297" width="2.85546875" style="442" customWidth="1"/>
    <col min="2298" max="2298" width="25.140625" style="442" customWidth="1"/>
    <col min="2299" max="2299" width="2.85546875" style="442" customWidth="1"/>
    <col min="2300" max="2300" width="24" style="442" customWidth="1"/>
    <col min="2301" max="2301" width="2.85546875" style="442" customWidth="1"/>
    <col min="2302" max="2302" width="21.5703125" style="442" customWidth="1"/>
    <col min="2303" max="2303" width="2.85546875" style="442" customWidth="1"/>
    <col min="2304" max="2304" width="22.42578125" style="442" customWidth="1"/>
    <col min="2305" max="2305" width="53.85546875" style="442" customWidth="1"/>
    <col min="2306" max="2306" width="2.85546875" style="442" customWidth="1"/>
    <col min="2307" max="2307" width="23.85546875" style="442" customWidth="1"/>
    <col min="2308" max="2308" width="2.85546875" style="442" customWidth="1"/>
    <col min="2309" max="2309" width="22.5703125" style="442" customWidth="1"/>
    <col min="2310" max="2310" width="2.85546875" style="442" customWidth="1"/>
    <col min="2311" max="2311" width="18.85546875" style="442" customWidth="1"/>
    <col min="2312" max="2312" width="2.85546875" style="442" customWidth="1"/>
    <col min="2313" max="2313" width="19.42578125" style="442" customWidth="1"/>
    <col min="2314" max="2314" width="2.85546875" style="442" customWidth="1"/>
    <col min="2315" max="2315" width="19.5703125" style="442" customWidth="1"/>
    <col min="2316" max="2484" width="8.7109375" style="442"/>
    <col min="2485" max="2485" width="55.42578125" style="442" customWidth="1"/>
    <col min="2486" max="2486" width="2.85546875" style="442" customWidth="1"/>
    <col min="2487" max="2487" width="19.42578125" style="442" customWidth="1"/>
    <col min="2488" max="2488" width="2.85546875" style="442" customWidth="1"/>
    <col min="2489" max="2489" width="20.85546875" style="442" customWidth="1"/>
    <col min="2490" max="2490" width="2.85546875" style="442" customWidth="1"/>
    <col min="2491" max="2491" width="21" style="442" customWidth="1"/>
    <col min="2492" max="2492" width="2.85546875" style="442" customWidth="1"/>
    <col min="2493" max="2493" width="18.85546875" style="442" customWidth="1"/>
    <col min="2494" max="2494" width="2.85546875" style="442" customWidth="1"/>
    <col min="2495" max="2495" width="16.85546875" style="442" customWidth="1"/>
    <col min="2496" max="2496" width="2.85546875" style="442" customWidth="1"/>
    <col min="2497" max="2497" width="16.42578125" style="442" customWidth="1"/>
    <col min="2498" max="2498" width="2.85546875" style="442" customWidth="1"/>
    <col min="2499" max="2499" width="19.85546875" style="442" customWidth="1"/>
    <col min="2500" max="2500" width="2.85546875" style="442" customWidth="1"/>
    <col min="2501" max="2501" width="19.42578125" style="442" customWidth="1"/>
    <col min="2502" max="2502" width="2.85546875" style="442" customWidth="1"/>
    <col min="2503" max="2503" width="17.140625" style="442" customWidth="1"/>
    <col min="2504" max="2504" width="2.85546875" style="442" customWidth="1"/>
    <col min="2505" max="2505" width="19.42578125" style="442" customWidth="1"/>
    <col min="2506" max="2506" width="2.85546875" style="442" customWidth="1"/>
    <col min="2507" max="2507" width="18.42578125" style="442" customWidth="1"/>
    <col min="2508" max="2508" width="2.85546875" style="442" customWidth="1"/>
    <col min="2509" max="2509" width="17.5703125" style="442" customWidth="1"/>
    <col min="2510" max="2510" width="2.85546875" style="442" customWidth="1"/>
    <col min="2511" max="2511" width="20.85546875" style="442" customWidth="1"/>
    <col min="2512" max="2512" width="2.85546875" style="442" customWidth="1"/>
    <col min="2513" max="2513" width="17.5703125" style="442" customWidth="1"/>
    <col min="2514" max="2514" width="2.85546875" style="442" customWidth="1"/>
    <col min="2515" max="2515" width="19.5703125" style="442" customWidth="1"/>
    <col min="2516" max="2516" width="2.85546875" style="442" customWidth="1"/>
    <col min="2517" max="2517" width="16" style="442" customWidth="1"/>
    <col min="2518" max="2518" width="2.85546875" style="442" customWidth="1"/>
    <col min="2519" max="2519" width="18.85546875" style="442" customWidth="1"/>
    <col min="2520" max="2520" width="2.85546875" style="442" customWidth="1"/>
    <col min="2521" max="2521" width="18.140625" style="442" customWidth="1"/>
    <col min="2522" max="2523" width="8.85546875" style="442" customWidth="1"/>
    <col min="2524" max="2524" width="2.85546875" style="442" customWidth="1"/>
    <col min="2525" max="2525" width="18.85546875" style="442" customWidth="1"/>
    <col min="2526" max="2526" width="2.85546875" style="442" customWidth="1"/>
    <col min="2527" max="2527" width="19" style="442" customWidth="1"/>
    <col min="2528" max="2528" width="2.85546875" style="442" customWidth="1"/>
    <col min="2529" max="2529" width="18.42578125" style="442" customWidth="1"/>
    <col min="2530" max="2530" width="2.85546875" style="442" customWidth="1"/>
    <col min="2531" max="2531" width="18.5703125" style="442" customWidth="1"/>
    <col min="2532" max="2532" width="2.85546875" style="442" customWidth="1"/>
    <col min="2533" max="2533" width="18.85546875" style="442" customWidth="1"/>
    <col min="2534" max="2534" width="2.85546875" style="442" customWidth="1"/>
    <col min="2535" max="2535" width="22.5703125" style="442" customWidth="1"/>
    <col min="2536" max="2536" width="2.85546875" style="442" customWidth="1"/>
    <col min="2537" max="2537" width="19.140625" style="442" customWidth="1"/>
    <col min="2538" max="2538" width="2.85546875" style="442" customWidth="1"/>
    <col min="2539" max="2539" width="22.5703125" style="442" customWidth="1"/>
    <col min="2540" max="2540" width="2.85546875" style="442" customWidth="1"/>
    <col min="2541" max="2541" width="24.140625" style="442" customWidth="1"/>
    <col min="2542" max="2542" width="2.85546875" style="442" customWidth="1"/>
    <col min="2543" max="2543" width="22.85546875" style="442" customWidth="1"/>
    <col min="2544" max="2544" width="2.85546875" style="442" customWidth="1"/>
    <col min="2545" max="2545" width="19.5703125" style="442" customWidth="1"/>
    <col min="2546" max="2546" width="2.85546875" style="442" customWidth="1"/>
    <col min="2547" max="2547" width="22.42578125" style="442" customWidth="1"/>
    <col min="2548" max="2548" width="2.85546875" style="442" customWidth="1"/>
    <col min="2549" max="2549" width="21.85546875" style="442" customWidth="1"/>
    <col min="2550" max="2550" width="2.85546875" style="442" customWidth="1"/>
    <col min="2551" max="2551" width="25.140625" style="442" customWidth="1"/>
    <col min="2552" max="2552" width="53.140625" style="442" customWidth="1"/>
    <col min="2553" max="2553" width="2.85546875" style="442" customWidth="1"/>
    <col min="2554" max="2554" width="25.140625" style="442" customWidth="1"/>
    <col min="2555" max="2555" width="2.85546875" style="442" customWidth="1"/>
    <col min="2556" max="2556" width="24" style="442" customWidth="1"/>
    <col min="2557" max="2557" width="2.85546875" style="442" customWidth="1"/>
    <col min="2558" max="2558" width="21.5703125" style="442" customWidth="1"/>
    <col min="2559" max="2559" width="2.85546875" style="442" customWidth="1"/>
    <col min="2560" max="2560" width="22.42578125" style="442" customWidth="1"/>
    <col min="2561" max="2561" width="53.85546875" style="442" customWidth="1"/>
    <col min="2562" max="2562" width="2.85546875" style="442" customWidth="1"/>
    <col min="2563" max="2563" width="23.85546875" style="442" customWidth="1"/>
    <col min="2564" max="2564" width="2.85546875" style="442" customWidth="1"/>
    <col min="2565" max="2565" width="22.5703125" style="442" customWidth="1"/>
    <col min="2566" max="2566" width="2.85546875" style="442" customWidth="1"/>
    <col min="2567" max="2567" width="18.85546875" style="442" customWidth="1"/>
    <col min="2568" max="2568" width="2.85546875" style="442" customWidth="1"/>
    <col min="2569" max="2569" width="19.42578125" style="442" customWidth="1"/>
    <col min="2570" max="2570" width="2.85546875" style="442" customWidth="1"/>
    <col min="2571" max="2571" width="19.5703125" style="442" customWidth="1"/>
    <col min="2572" max="2740" width="8.7109375" style="442"/>
    <col min="2741" max="2741" width="55.42578125" style="442" customWidth="1"/>
    <col min="2742" max="2742" width="2.85546875" style="442" customWidth="1"/>
    <col min="2743" max="2743" width="19.42578125" style="442" customWidth="1"/>
    <col min="2744" max="2744" width="2.85546875" style="442" customWidth="1"/>
    <col min="2745" max="2745" width="20.85546875" style="442" customWidth="1"/>
    <col min="2746" max="2746" width="2.85546875" style="442" customWidth="1"/>
    <col min="2747" max="2747" width="21" style="442" customWidth="1"/>
    <col min="2748" max="2748" width="2.85546875" style="442" customWidth="1"/>
    <col min="2749" max="2749" width="18.85546875" style="442" customWidth="1"/>
    <col min="2750" max="2750" width="2.85546875" style="442" customWidth="1"/>
    <col min="2751" max="2751" width="16.85546875" style="442" customWidth="1"/>
    <col min="2752" max="2752" width="2.85546875" style="442" customWidth="1"/>
    <col min="2753" max="2753" width="16.42578125" style="442" customWidth="1"/>
    <col min="2754" max="2754" width="2.85546875" style="442" customWidth="1"/>
    <col min="2755" max="2755" width="19.85546875" style="442" customWidth="1"/>
    <col min="2756" max="2756" width="2.85546875" style="442" customWidth="1"/>
    <col min="2757" max="2757" width="19.42578125" style="442" customWidth="1"/>
    <col min="2758" max="2758" width="2.85546875" style="442" customWidth="1"/>
    <col min="2759" max="2759" width="17.140625" style="442" customWidth="1"/>
    <col min="2760" max="2760" width="2.85546875" style="442" customWidth="1"/>
    <col min="2761" max="2761" width="19.42578125" style="442" customWidth="1"/>
    <col min="2762" max="2762" width="2.85546875" style="442" customWidth="1"/>
    <col min="2763" max="2763" width="18.42578125" style="442" customWidth="1"/>
    <col min="2764" max="2764" width="2.85546875" style="442" customWidth="1"/>
    <col min="2765" max="2765" width="17.5703125" style="442" customWidth="1"/>
    <col min="2766" max="2766" width="2.85546875" style="442" customWidth="1"/>
    <col min="2767" max="2767" width="20.85546875" style="442" customWidth="1"/>
    <col min="2768" max="2768" width="2.85546875" style="442" customWidth="1"/>
    <col min="2769" max="2769" width="17.5703125" style="442" customWidth="1"/>
    <col min="2770" max="2770" width="2.85546875" style="442" customWidth="1"/>
    <col min="2771" max="2771" width="19.5703125" style="442" customWidth="1"/>
    <col min="2772" max="2772" width="2.85546875" style="442" customWidth="1"/>
    <col min="2773" max="2773" width="16" style="442" customWidth="1"/>
    <col min="2774" max="2774" width="2.85546875" style="442" customWidth="1"/>
    <col min="2775" max="2775" width="18.85546875" style="442" customWidth="1"/>
    <col min="2776" max="2776" width="2.85546875" style="442" customWidth="1"/>
    <col min="2777" max="2777" width="18.140625" style="442" customWidth="1"/>
    <col min="2778" max="2779" width="8.85546875" style="442" customWidth="1"/>
    <col min="2780" max="2780" width="2.85546875" style="442" customWidth="1"/>
    <col min="2781" max="2781" width="18.85546875" style="442" customWidth="1"/>
    <col min="2782" max="2782" width="2.85546875" style="442" customWidth="1"/>
    <col min="2783" max="2783" width="19" style="442" customWidth="1"/>
    <col min="2784" max="2784" width="2.85546875" style="442" customWidth="1"/>
    <col min="2785" max="2785" width="18.42578125" style="442" customWidth="1"/>
    <col min="2786" max="2786" width="2.85546875" style="442" customWidth="1"/>
    <col min="2787" max="2787" width="18.5703125" style="442" customWidth="1"/>
    <col min="2788" max="2788" width="2.85546875" style="442" customWidth="1"/>
    <col min="2789" max="2789" width="18.85546875" style="442" customWidth="1"/>
    <col min="2790" max="2790" width="2.85546875" style="442" customWidth="1"/>
    <col min="2791" max="2791" width="22.5703125" style="442" customWidth="1"/>
    <col min="2792" max="2792" width="2.85546875" style="442" customWidth="1"/>
    <col min="2793" max="2793" width="19.140625" style="442" customWidth="1"/>
    <col min="2794" max="2794" width="2.85546875" style="442" customWidth="1"/>
    <col min="2795" max="2795" width="22.5703125" style="442" customWidth="1"/>
    <col min="2796" max="2796" width="2.85546875" style="442" customWidth="1"/>
    <col min="2797" max="2797" width="24.140625" style="442" customWidth="1"/>
    <col min="2798" max="2798" width="2.85546875" style="442" customWidth="1"/>
    <col min="2799" max="2799" width="22.85546875" style="442" customWidth="1"/>
    <col min="2800" max="2800" width="2.85546875" style="442" customWidth="1"/>
    <col min="2801" max="2801" width="19.5703125" style="442" customWidth="1"/>
    <col min="2802" max="2802" width="2.85546875" style="442" customWidth="1"/>
    <col min="2803" max="2803" width="22.42578125" style="442" customWidth="1"/>
    <col min="2804" max="2804" width="2.85546875" style="442" customWidth="1"/>
    <col min="2805" max="2805" width="21.85546875" style="442" customWidth="1"/>
    <col min="2806" max="2806" width="2.85546875" style="442" customWidth="1"/>
    <col min="2807" max="2807" width="25.140625" style="442" customWidth="1"/>
    <col min="2808" max="2808" width="53.140625" style="442" customWidth="1"/>
    <col min="2809" max="2809" width="2.85546875" style="442" customWidth="1"/>
    <col min="2810" max="2810" width="25.140625" style="442" customWidth="1"/>
    <col min="2811" max="2811" width="2.85546875" style="442" customWidth="1"/>
    <col min="2812" max="2812" width="24" style="442" customWidth="1"/>
    <col min="2813" max="2813" width="2.85546875" style="442" customWidth="1"/>
    <col min="2814" max="2814" width="21.5703125" style="442" customWidth="1"/>
    <col min="2815" max="2815" width="2.85546875" style="442" customWidth="1"/>
    <col min="2816" max="2816" width="22.42578125" style="442" customWidth="1"/>
    <col min="2817" max="2817" width="53.85546875" style="442" customWidth="1"/>
    <col min="2818" max="2818" width="2.85546875" style="442" customWidth="1"/>
    <col min="2819" max="2819" width="23.85546875" style="442" customWidth="1"/>
    <col min="2820" max="2820" width="2.85546875" style="442" customWidth="1"/>
    <col min="2821" max="2821" width="22.5703125" style="442" customWidth="1"/>
    <col min="2822" max="2822" width="2.85546875" style="442" customWidth="1"/>
    <col min="2823" max="2823" width="18.85546875" style="442" customWidth="1"/>
    <col min="2824" max="2824" width="2.85546875" style="442" customWidth="1"/>
    <col min="2825" max="2825" width="19.42578125" style="442" customWidth="1"/>
    <col min="2826" max="2826" width="2.85546875" style="442" customWidth="1"/>
    <col min="2827" max="2827" width="19.5703125" style="442" customWidth="1"/>
    <col min="2828" max="2996" width="8.7109375" style="442"/>
    <col min="2997" max="2997" width="55.42578125" style="442" customWidth="1"/>
    <col min="2998" max="2998" width="2.85546875" style="442" customWidth="1"/>
    <col min="2999" max="2999" width="19.42578125" style="442" customWidth="1"/>
    <col min="3000" max="3000" width="2.85546875" style="442" customWidth="1"/>
    <col min="3001" max="3001" width="20.85546875" style="442" customWidth="1"/>
    <col min="3002" max="3002" width="2.85546875" style="442" customWidth="1"/>
    <col min="3003" max="3003" width="21" style="442" customWidth="1"/>
    <col min="3004" max="3004" width="2.85546875" style="442" customWidth="1"/>
    <col min="3005" max="3005" width="18.85546875" style="442" customWidth="1"/>
    <col min="3006" max="3006" width="2.85546875" style="442" customWidth="1"/>
    <col min="3007" max="3007" width="16.85546875" style="442" customWidth="1"/>
    <col min="3008" max="3008" width="2.85546875" style="442" customWidth="1"/>
    <col min="3009" max="3009" width="16.42578125" style="442" customWidth="1"/>
    <col min="3010" max="3010" width="2.85546875" style="442" customWidth="1"/>
    <col min="3011" max="3011" width="19.85546875" style="442" customWidth="1"/>
    <col min="3012" max="3012" width="2.85546875" style="442" customWidth="1"/>
    <col min="3013" max="3013" width="19.42578125" style="442" customWidth="1"/>
    <col min="3014" max="3014" width="2.85546875" style="442" customWidth="1"/>
    <col min="3015" max="3015" width="17.140625" style="442" customWidth="1"/>
    <col min="3016" max="3016" width="2.85546875" style="442" customWidth="1"/>
    <col min="3017" max="3017" width="19.42578125" style="442" customWidth="1"/>
    <col min="3018" max="3018" width="2.85546875" style="442" customWidth="1"/>
    <col min="3019" max="3019" width="18.42578125" style="442" customWidth="1"/>
    <col min="3020" max="3020" width="2.85546875" style="442" customWidth="1"/>
    <col min="3021" max="3021" width="17.5703125" style="442" customWidth="1"/>
    <col min="3022" max="3022" width="2.85546875" style="442" customWidth="1"/>
    <col min="3023" max="3023" width="20.85546875" style="442" customWidth="1"/>
    <col min="3024" max="3024" width="2.85546875" style="442" customWidth="1"/>
    <col min="3025" max="3025" width="17.5703125" style="442" customWidth="1"/>
    <col min="3026" max="3026" width="2.85546875" style="442" customWidth="1"/>
    <col min="3027" max="3027" width="19.5703125" style="442" customWidth="1"/>
    <col min="3028" max="3028" width="2.85546875" style="442" customWidth="1"/>
    <col min="3029" max="3029" width="16" style="442" customWidth="1"/>
    <col min="3030" max="3030" width="2.85546875" style="442" customWidth="1"/>
    <col min="3031" max="3031" width="18.85546875" style="442" customWidth="1"/>
    <col min="3032" max="3032" width="2.85546875" style="442" customWidth="1"/>
    <col min="3033" max="3033" width="18.140625" style="442" customWidth="1"/>
    <col min="3034" max="3035" width="8.85546875" style="442" customWidth="1"/>
    <col min="3036" max="3036" width="2.85546875" style="442" customWidth="1"/>
    <col min="3037" max="3037" width="18.85546875" style="442" customWidth="1"/>
    <col min="3038" max="3038" width="2.85546875" style="442" customWidth="1"/>
    <col min="3039" max="3039" width="19" style="442" customWidth="1"/>
    <col min="3040" max="3040" width="2.85546875" style="442" customWidth="1"/>
    <col min="3041" max="3041" width="18.42578125" style="442" customWidth="1"/>
    <col min="3042" max="3042" width="2.85546875" style="442" customWidth="1"/>
    <col min="3043" max="3043" width="18.5703125" style="442" customWidth="1"/>
    <col min="3044" max="3044" width="2.85546875" style="442" customWidth="1"/>
    <col min="3045" max="3045" width="18.85546875" style="442" customWidth="1"/>
    <col min="3046" max="3046" width="2.85546875" style="442" customWidth="1"/>
    <col min="3047" max="3047" width="22.5703125" style="442" customWidth="1"/>
    <col min="3048" max="3048" width="2.85546875" style="442" customWidth="1"/>
    <col min="3049" max="3049" width="19.140625" style="442" customWidth="1"/>
    <col min="3050" max="3050" width="2.85546875" style="442" customWidth="1"/>
    <col min="3051" max="3051" width="22.5703125" style="442" customWidth="1"/>
    <col min="3052" max="3052" width="2.85546875" style="442" customWidth="1"/>
    <col min="3053" max="3053" width="24.140625" style="442" customWidth="1"/>
    <col min="3054" max="3054" width="2.85546875" style="442" customWidth="1"/>
    <col min="3055" max="3055" width="22.85546875" style="442" customWidth="1"/>
    <col min="3056" max="3056" width="2.85546875" style="442" customWidth="1"/>
    <col min="3057" max="3057" width="19.5703125" style="442" customWidth="1"/>
    <col min="3058" max="3058" width="2.85546875" style="442" customWidth="1"/>
    <col min="3059" max="3059" width="22.42578125" style="442" customWidth="1"/>
    <col min="3060" max="3060" width="2.85546875" style="442" customWidth="1"/>
    <col min="3061" max="3061" width="21.85546875" style="442" customWidth="1"/>
    <col min="3062" max="3062" width="2.85546875" style="442" customWidth="1"/>
    <col min="3063" max="3063" width="25.140625" style="442" customWidth="1"/>
    <col min="3064" max="3064" width="53.140625" style="442" customWidth="1"/>
    <col min="3065" max="3065" width="2.85546875" style="442" customWidth="1"/>
    <col min="3066" max="3066" width="25.140625" style="442" customWidth="1"/>
    <col min="3067" max="3067" width="2.85546875" style="442" customWidth="1"/>
    <col min="3068" max="3068" width="24" style="442" customWidth="1"/>
    <col min="3069" max="3069" width="2.85546875" style="442" customWidth="1"/>
    <col min="3070" max="3070" width="21.5703125" style="442" customWidth="1"/>
    <col min="3071" max="3071" width="2.85546875" style="442" customWidth="1"/>
    <col min="3072" max="3072" width="22.42578125" style="442" customWidth="1"/>
    <col min="3073" max="3073" width="53.85546875" style="442" customWidth="1"/>
    <col min="3074" max="3074" width="2.85546875" style="442" customWidth="1"/>
    <col min="3075" max="3075" width="23.85546875" style="442" customWidth="1"/>
    <col min="3076" max="3076" width="2.85546875" style="442" customWidth="1"/>
    <col min="3077" max="3077" width="22.5703125" style="442" customWidth="1"/>
    <col min="3078" max="3078" width="2.85546875" style="442" customWidth="1"/>
    <col min="3079" max="3079" width="18.85546875" style="442" customWidth="1"/>
    <col min="3080" max="3080" width="2.85546875" style="442" customWidth="1"/>
    <col min="3081" max="3081" width="19.42578125" style="442" customWidth="1"/>
    <col min="3082" max="3082" width="2.85546875" style="442" customWidth="1"/>
    <col min="3083" max="3083" width="19.5703125" style="442" customWidth="1"/>
    <col min="3084" max="3252" width="8.7109375" style="442"/>
    <col min="3253" max="3253" width="55.42578125" style="442" customWidth="1"/>
    <col min="3254" max="3254" width="2.85546875" style="442" customWidth="1"/>
    <col min="3255" max="3255" width="19.42578125" style="442" customWidth="1"/>
    <col min="3256" max="3256" width="2.85546875" style="442" customWidth="1"/>
    <col min="3257" max="3257" width="20.85546875" style="442" customWidth="1"/>
    <col min="3258" max="3258" width="2.85546875" style="442" customWidth="1"/>
    <col min="3259" max="3259" width="21" style="442" customWidth="1"/>
    <col min="3260" max="3260" width="2.85546875" style="442" customWidth="1"/>
    <col min="3261" max="3261" width="18.85546875" style="442" customWidth="1"/>
    <col min="3262" max="3262" width="2.85546875" style="442" customWidth="1"/>
    <col min="3263" max="3263" width="16.85546875" style="442" customWidth="1"/>
    <col min="3264" max="3264" width="2.85546875" style="442" customWidth="1"/>
    <col min="3265" max="3265" width="16.42578125" style="442" customWidth="1"/>
    <col min="3266" max="3266" width="2.85546875" style="442" customWidth="1"/>
    <col min="3267" max="3267" width="19.85546875" style="442" customWidth="1"/>
    <col min="3268" max="3268" width="2.85546875" style="442" customWidth="1"/>
    <col min="3269" max="3269" width="19.42578125" style="442" customWidth="1"/>
    <col min="3270" max="3270" width="2.85546875" style="442" customWidth="1"/>
    <col min="3271" max="3271" width="17.140625" style="442" customWidth="1"/>
    <col min="3272" max="3272" width="2.85546875" style="442" customWidth="1"/>
    <col min="3273" max="3273" width="19.42578125" style="442" customWidth="1"/>
    <col min="3274" max="3274" width="2.85546875" style="442" customWidth="1"/>
    <col min="3275" max="3275" width="18.42578125" style="442" customWidth="1"/>
    <col min="3276" max="3276" width="2.85546875" style="442" customWidth="1"/>
    <col min="3277" max="3277" width="17.5703125" style="442" customWidth="1"/>
    <col min="3278" max="3278" width="2.85546875" style="442" customWidth="1"/>
    <col min="3279" max="3279" width="20.85546875" style="442" customWidth="1"/>
    <col min="3280" max="3280" width="2.85546875" style="442" customWidth="1"/>
    <col min="3281" max="3281" width="17.5703125" style="442" customWidth="1"/>
    <col min="3282" max="3282" width="2.85546875" style="442" customWidth="1"/>
    <col min="3283" max="3283" width="19.5703125" style="442" customWidth="1"/>
    <col min="3284" max="3284" width="2.85546875" style="442" customWidth="1"/>
    <col min="3285" max="3285" width="16" style="442" customWidth="1"/>
    <col min="3286" max="3286" width="2.85546875" style="442" customWidth="1"/>
    <col min="3287" max="3287" width="18.85546875" style="442" customWidth="1"/>
    <col min="3288" max="3288" width="2.85546875" style="442" customWidth="1"/>
    <col min="3289" max="3289" width="18.140625" style="442" customWidth="1"/>
    <col min="3290" max="3291" width="8.85546875" style="442" customWidth="1"/>
    <col min="3292" max="3292" width="2.85546875" style="442" customWidth="1"/>
    <col min="3293" max="3293" width="18.85546875" style="442" customWidth="1"/>
    <col min="3294" max="3294" width="2.85546875" style="442" customWidth="1"/>
    <col min="3295" max="3295" width="19" style="442" customWidth="1"/>
    <col min="3296" max="3296" width="2.85546875" style="442" customWidth="1"/>
    <col min="3297" max="3297" width="18.42578125" style="442" customWidth="1"/>
    <col min="3298" max="3298" width="2.85546875" style="442" customWidth="1"/>
    <col min="3299" max="3299" width="18.5703125" style="442" customWidth="1"/>
    <col min="3300" max="3300" width="2.85546875" style="442" customWidth="1"/>
    <col min="3301" max="3301" width="18.85546875" style="442" customWidth="1"/>
    <col min="3302" max="3302" width="2.85546875" style="442" customWidth="1"/>
    <col min="3303" max="3303" width="22.5703125" style="442" customWidth="1"/>
    <col min="3304" max="3304" width="2.85546875" style="442" customWidth="1"/>
    <col min="3305" max="3305" width="19.140625" style="442" customWidth="1"/>
    <col min="3306" max="3306" width="2.85546875" style="442" customWidth="1"/>
    <col min="3307" max="3307" width="22.5703125" style="442" customWidth="1"/>
    <col min="3308" max="3308" width="2.85546875" style="442" customWidth="1"/>
    <col min="3309" max="3309" width="24.140625" style="442" customWidth="1"/>
    <col min="3310" max="3310" width="2.85546875" style="442" customWidth="1"/>
    <col min="3311" max="3311" width="22.85546875" style="442" customWidth="1"/>
    <col min="3312" max="3312" width="2.85546875" style="442" customWidth="1"/>
    <col min="3313" max="3313" width="19.5703125" style="442" customWidth="1"/>
    <col min="3314" max="3314" width="2.85546875" style="442" customWidth="1"/>
    <col min="3315" max="3315" width="22.42578125" style="442" customWidth="1"/>
    <col min="3316" max="3316" width="2.85546875" style="442" customWidth="1"/>
    <col min="3317" max="3317" width="21.85546875" style="442" customWidth="1"/>
    <col min="3318" max="3318" width="2.85546875" style="442" customWidth="1"/>
    <col min="3319" max="3319" width="25.140625" style="442" customWidth="1"/>
    <col min="3320" max="3320" width="53.140625" style="442" customWidth="1"/>
    <col min="3321" max="3321" width="2.85546875" style="442" customWidth="1"/>
    <col min="3322" max="3322" width="25.140625" style="442" customWidth="1"/>
    <col min="3323" max="3323" width="2.85546875" style="442" customWidth="1"/>
    <col min="3324" max="3324" width="24" style="442" customWidth="1"/>
    <col min="3325" max="3325" width="2.85546875" style="442" customWidth="1"/>
    <col min="3326" max="3326" width="21.5703125" style="442" customWidth="1"/>
    <col min="3327" max="3327" width="2.85546875" style="442" customWidth="1"/>
    <col min="3328" max="3328" width="22.42578125" style="442" customWidth="1"/>
    <col min="3329" max="3329" width="53.85546875" style="442" customWidth="1"/>
    <col min="3330" max="3330" width="2.85546875" style="442" customWidth="1"/>
    <col min="3331" max="3331" width="23.85546875" style="442" customWidth="1"/>
    <col min="3332" max="3332" width="2.85546875" style="442" customWidth="1"/>
    <col min="3333" max="3333" width="22.5703125" style="442" customWidth="1"/>
    <col min="3334" max="3334" width="2.85546875" style="442" customWidth="1"/>
    <col min="3335" max="3335" width="18.85546875" style="442" customWidth="1"/>
    <col min="3336" max="3336" width="2.85546875" style="442" customWidth="1"/>
    <col min="3337" max="3337" width="19.42578125" style="442" customWidth="1"/>
    <col min="3338" max="3338" width="2.85546875" style="442" customWidth="1"/>
    <col min="3339" max="3339" width="19.5703125" style="442" customWidth="1"/>
    <col min="3340" max="3508" width="8.7109375" style="442"/>
    <col min="3509" max="3509" width="55.42578125" style="442" customWidth="1"/>
    <col min="3510" max="3510" width="2.85546875" style="442" customWidth="1"/>
    <col min="3511" max="3511" width="19.42578125" style="442" customWidth="1"/>
    <col min="3512" max="3512" width="2.85546875" style="442" customWidth="1"/>
    <col min="3513" max="3513" width="20.85546875" style="442" customWidth="1"/>
    <col min="3514" max="3514" width="2.85546875" style="442" customWidth="1"/>
    <col min="3515" max="3515" width="21" style="442" customWidth="1"/>
    <col min="3516" max="3516" width="2.85546875" style="442" customWidth="1"/>
    <col min="3517" max="3517" width="18.85546875" style="442" customWidth="1"/>
    <col min="3518" max="3518" width="2.85546875" style="442" customWidth="1"/>
    <col min="3519" max="3519" width="16.85546875" style="442" customWidth="1"/>
    <col min="3520" max="3520" width="2.85546875" style="442" customWidth="1"/>
    <col min="3521" max="3521" width="16.42578125" style="442" customWidth="1"/>
    <col min="3522" max="3522" width="2.85546875" style="442" customWidth="1"/>
    <col min="3523" max="3523" width="19.85546875" style="442" customWidth="1"/>
    <col min="3524" max="3524" width="2.85546875" style="442" customWidth="1"/>
    <col min="3525" max="3525" width="19.42578125" style="442" customWidth="1"/>
    <col min="3526" max="3526" width="2.85546875" style="442" customWidth="1"/>
    <col min="3527" max="3527" width="17.140625" style="442" customWidth="1"/>
    <col min="3528" max="3528" width="2.85546875" style="442" customWidth="1"/>
    <col min="3529" max="3529" width="19.42578125" style="442" customWidth="1"/>
    <col min="3530" max="3530" width="2.85546875" style="442" customWidth="1"/>
    <col min="3531" max="3531" width="18.42578125" style="442" customWidth="1"/>
    <col min="3532" max="3532" width="2.85546875" style="442" customWidth="1"/>
    <col min="3533" max="3533" width="17.5703125" style="442" customWidth="1"/>
    <col min="3534" max="3534" width="2.85546875" style="442" customWidth="1"/>
    <col min="3535" max="3535" width="20.85546875" style="442" customWidth="1"/>
    <col min="3536" max="3536" width="2.85546875" style="442" customWidth="1"/>
    <col min="3537" max="3537" width="17.5703125" style="442" customWidth="1"/>
    <col min="3538" max="3538" width="2.85546875" style="442" customWidth="1"/>
    <col min="3539" max="3539" width="19.5703125" style="442" customWidth="1"/>
    <col min="3540" max="3540" width="2.85546875" style="442" customWidth="1"/>
    <col min="3541" max="3541" width="16" style="442" customWidth="1"/>
    <col min="3542" max="3542" width="2.85546875" style="442" customWidth="1"/>
    <col min="3543" max="3543" width="18.85546875" style="442" customWidth="1"/>
    <col min="3544" max="3544" width="2.85546875" style="442" customWidth="1"/>
    <col min="3545" max="3545" width="18.140625" style="442" customWidth="1"/>
    <col min="3546" max="3547" width="8.85546875" style="442" customWidth="1"/>
    <col min="3548" max="3548" width="2.85546875" style="442" customWidth="1"/>
    <col min="3549" max="3549" width="18.85546875" style="442" customWidth="1"/>
    <col min="3550" max="3550" width="2.85546875" style="442" customWidth="1"/>
    <col min="3551" max="3551" width="19" style="442" customWidth="1"/>
    <col min="3552" max="3552" width="2.85546875" style="442" customWidth="1"/>
    <col min="3553" max="3553" width="18.42578125" style="442" customWidth="1"/>
    <col min="3554" max="3554" width="2.85546875" style="442" customWidth="1"/>
    <col min="3555" max="3555" width="18.5703125" style="442" customWidth="1"/>
    <col min="3556" max="3556" width="2.85546875" style="442" customWidth="1"/>
    <col min="3557" max="3557" width="18.85546875" style="442" customWidth="1"/>
    <col min="3558" max="3558" width="2.85546875" style="442" customWidth="1"/>
    <col min="3559" max="3559" width="22.5703125" style="442" customWidth="1"/>
    <col min="3560" max="3560" width="2.85546875" style="442" customWidth="1"/>
    <col min="3561" max="3561" width="19.140625" style="442" customWidth="1"/>
    <col min="3562" max="3562" width="2.85546875" style="442" customWidth="1"/>
    <col min="3563" max="3563" width="22.5703125" style="442" customWidth="1"/>
    <col min="3564" max="3564" width="2.85546875" style="442" customWidth="1"/>
    <col min="3565" max="3565" width="24.140625" style="442" customWidth="1"/>
    <col min="3566" max="3566" width="2.85546875" style="442" customWidth="1"/>
    <col min="3567" max="3567" width="22.85546875" style="442" customWidth="1"/>
    <col min="3568" max="3568" width="2.85546875" style="442" customWidth="1"/>
    <col min="3569" max="3569" width="19.5703125" style="442" customWidth="1"/>
    <col min="3570" max="3570" width="2.85546875" style="442" customWidth="1"/>
    <col min="3571" max="3571" width="22.42578125" style="442" customWidth="1"/>
    <col min="3572" max="3572" width="2.85546875" style="442" customWidth="1"/>
    <col min="3573" max="3573" width="21.85546875" style="442" customWidth="1"/>
    <col min="3574" max="3574" width="2.85546875" style="442" customWidth="1"/>
    <col min="3575" max="3575" width="25.140625" style="442" customWidth="1"/>
    <col min="3576" max="3576" width="53.140625" style="442" customWidth="1"/>
    <col min="3577" max="3577" width="2.85546875" style="442" customWidth="1"/>
    <col min="3578" max="3578" width="25.140625" style="442" customWidth="1"/>
    <col min="3579" max="3579" width="2.85546875" style="442" customWidth="1"/>
    <col min="3580" max="3580" width="24" style="442" customWidth="1"/>
    <col min="3581" max="3581" width="2.85546875" style="442" customWidth="1"/>
    <col min="3582" max="3582" width="21.5703125" style="442" customWidth="1"/>
    <col min="3583" max="3583" width="2.85546875" style="442" customWidth="1"/>
    <col min="3584" max="3584" width="22.42578125" style="442" customWidth="1"/>
    <col min="3585" max="3585" width="53.85546875" style="442" customWidth="1"/>
    <col min="3586" max="3586" width="2.85546875" style="442" customWidth="1"/>
    <col min="3587" max="3587" width="23.85546875" style="442" customWidth="1"/>
    <col min="3588" max="3588" width="2.85546875" style="442" customWidth="1"/>
    <col min="3589" max="3589" width="22.5703125" style="442" customWidth="1"/>
    <col min="3590" max="3590" width="2.85546875" style="442" customWidth="1"/>
    <col min="3591" max="3591" width="18.85546875" style="442" customWidth="1"/>
    <col min="3592" max="3592" width="2.85546875" style="442" customWidth="1"/>
    <col min="3593" max="3593" width="19.42578125" style="442" customWidth="1"/>
    <col min="3594" max="3594" width="2.85546875" style="442" customWidth="1"/>
    <col min="3595" max="3595" width="19.5703125" style="442" customWidth="1"/>
    <col min="3596" max="3764" width="8.7109375" style="442"/>
    <col min="3765" max="3765" width="55.42578125" style="442" customWidth="1"/>
    <col min="3766" max="3766" width="2.85546875" style="442" customWidth="1"/>
    <col min="3767" max="3767" width="19.42578125" style="442" customWidth="1"/>
    <col min="3768" max="3768" width="2.85546875" style="442" customWidth="1"/>
    <col min="3769" max="3769" width="20.85546875" style="442" customWidth="1"/>
    <col min="3770" max="3770" width="2.85546875" style="442" customWidth="1"/>
    <col min="3771" max="3771" width="21" style="442" customWidth="1"/>
    <col min="3772" max="3772" width="2.85546875" style="442" customWidth="1"/>
    <col min="3773" max="3773" width="18.85546875" style="442" customWidth="1"/>
    <col min="3774" max="3774" width="2.85546875" style="442" customWidth="1"/>
    <col min="3775" max="3775" width="16.85546875" style="442" customWidth="1"/>
    <col min="3776" max="3776" width="2.85546875" style="442" customWidth="1"/>
    <col min="3777" max="3777" width="16.42578125" style="442" customWidth="1"/>
    <col min="3778" max="3778" width="2.85546875" style="442" customWidth="1"/>
    <col min="3779" max="3779" width="19.85546875" style="442" customWidth="1"/>
    <col min="3780" max="3780" width="2.85546875" style="442" customWidth="1"/>
    <col min="3781" max="3781" width="19.42578125" style="442" customWidth="1"/>
    <col min="3782" max="3782" width="2.85546875" style="442" customWidth="1"/>
    <col min="3783" max="3783" width="17.140625" style="442" customWidth="1"/>
    <col min="3784" max="3784" width="2.85546875" style="442" customWidth="1"/>
    <col min="3785" max="3785" width="19.42578125" style="442" customWidth="1"/>
    <col min="3786" max="3786" width="2.85546875" style="442" customWidth="1"/>
    <col min="3787" max="3787" width="18.42578125" style="442" customWidth="1"/>
    <col min="3788" max="3788" width="2.85546875" style="442" customWidth="1"/>
    <col min="3789" max="3789" width="17.5703125" style="442" customWidth="1"/>
    <col min="3790" max="3790" width="2.85546875" style="442" customWidth="1"/>
    <col min="3791" max="3791" width="20.85546875" style="442" customWidth="1"/>
    <col min="3792" max="3792" width="2.85546875" style="442" customWidth="1"/>
    <col min="3793" max="3793" width="17.5703125" style="442" customWidth="1"/>
    <col min="3794" max="3794" width="2.85546875" style="442" customWidth="1"/>
    <col min="3795" max="3795" width="19.5703125" style="442" customWidth="1"/>
    <col min="3796" max="3796" width="2.85546875" style="442" customWidth="1"/>
    <col min="3797" max="3797" width="16" style="442" customWidth="1"/>
    <col min="3798" max="3798" width="2.85546875" style="442" customWidth="1"/>
    <col min="3799" max="3799" width="18.85546875" style="442" customWidth="1"/>
    <col min="3800" max="3800" width="2.85546875" style="442" customWidth="1"/>
    <col min="3801" max="3801" width="18.140625" style="442" customWidth="1"/>
    <col min="3802" max="3803" width="8.85546875" style="442" customWidth="1"/>
    <col min="3804" max="3804" width="2.85546875" style="442" customWidth="1"/>
    <col min="3805" max="3805" width="18.85546875" style="442" customWidth="1"/>
    <col min="3806" max="3806" width="2.85546875" style="442" customWidth="1"/>
    <col min="3807" max="3807" width="19" style="442" customWidth="1"/>
    <col min="3808" max="3808" width="2.85546875" style="442" customWidth="1"/>
    <col min="3809" max="3809" width="18.42578125" style="442" customWidth="1"/>
    <col min="3810" max="3810" width="2.85546875" style="442" customWidth="1"/>
    <col min="3811" max="3811" width="18.5703125" style="442" customWidth="1"/>
    <col min="3812" max="3812" width="2.85546875" style="442" customWidth="1"/>
    <col min="3813" max="3813" width="18.85546875" style="442" customWidth="1"/>
    <col min="3814" max="3814" width="2.85546875" style="442" customWidth="1"/>
    <col min="3815" max="3815" width="22.5703125" style="442" customWidth="1"/>
    <col min="3816" max="3816" width="2.85546875" style="442" customWidth="1"/>
    <col min="3817" max="3817" width="19.140625" style="442" customWidth="1"/>
    <col min="3818" max="3818" width="2.85546875" style="442" customWidth="1"/>
    <col min="3819" max="3819" width="22.5703125" style="442" customWidth="1"/>
    <col min="3820" max="3820" width="2.85546875" style="442" customWidth="1"/>
    <col min="3821" max="3821" width="24.140625" style="442" customWidth="1"/>
    <col min="3822" max="3822" width="2.85546875" style="442" customWidth="1"/>
    <col min="3823" max="3823" width="22.85546875" style="442" customWidth="1"/>
    <col min="3824" max="3824" width="2.85546875" style="442" customWidth="1"/>
    <col min="3825" max="3825" width="19.5703125" style="442" customWidth="1"/>
    <col min="3826" max="3826" width="2.85546875" style="442" customWidth="1"/>
    <col min="3827" max="3827" width="22.42578125" style="442" customWidth="1"/>
    <col min="3828" max="3828" width="2.85546875" style="442" customWidth="1"/>
    <col min="3829" max="3829" width="21.85546875" style="442" customWidth="1"/>
    <col min="3830" max="3830" width="2.85546875" style="442" customWidth="1"/>
    <col min="3831" max="3831" width="25.140625" style="442" customWidth="1"/>
    <col min="3832" max="3832" width="53.140625" style="442" customWidth="1"/>
    <col min="3833" max="3833" width="2.85546875" style="442" customWidth="1"/>
    <col min="3834" max="3834" width="25.140625" style="442" customWidth="1"/>
    <col min="3835" max="3835" width="2.85546875" style="442" customWidth="1"/>
    <col min="3836" max="3836" width="24" style="442" customWidth="1"/>
    <col min="3837" max="3837" width="2.85546875" style="442" customWidth="1"/>
    <col min="3838" max="3838" width="21.5703125" style="442" customWidth="1"/>
    <col min="3839" max="3839" width="2.85546875" style="442" customWidth="1"/>
    <col min="3840" max="3840" width="22.42578125" style="442" customWidth="1"/>
    <col min="3841" max="3841" width="53.85546875" style="442" customWidth="1"/>
    <col min="3842" max="3842" width="2.85546875" style="442" customWidth="1"/>
    <col min="3843" max="3843" width="23.85546875" style="442" customWidth="1"/>
    <col min="3844" max="3844" width="2.85546875" style="442" customWidth="1"/>
    <col min="3845" max="3845" width="22.5703125" style="442" customWidth="1"/>
    <col min="3846" max="3846" width="2.85546875" style="442" customWidth="1"/>
    <col min="3847" max="3847" width="18.85546875" style="442" customWidth="1"/>
    <col min="3848" max="3848" width="2.85546875" style="442" customWidth="1"/>
    <col min="3849" max="3849" width="19.42578125" style="442" customWidth="1"/>
    <col min="3850" max="3850" width="2.85546875" style="442" customWidth="1"/>
    <col min="3851" max="3851" width="19.5703125" style="442" customWidth="1"/>
    <col min="3852" max="4020" width="8.7109375" style="442"/>
    <col min="4021" max="4021" width="55.42578125" style="442" customWidth="1"/>
    <col min="4022" max="4022" width="2.85546875" style="442" customWidth="1"/>
    <col min="4023" max="4023" width="19.42578125" style="442" customWidth="1"/>
    <col min="4024" max="4024" width="2.85546875" style="442" customWidth="1"/>
    <col min="4025" max="4025" width="20.85546875" style="442" customWidth="1"/>
    <col min="4026" max="4026" width="2.85546875" style="442" customWidth="1"/>
    <col min="4027" max="4027" width="21" style="442" customWidth="1"/>
    <col min="4028" max="4028" width="2.85546875" style="442" customWidth="1"/>
    <col min="4029" max="4029" width="18.85546875" style="442" customWidth="1"/>
    <col min="4030" max="4030" width="2.85546875" style="442" customWidth="1"/>
    <col min="4031" max="4031" width="16.85546875" style="442" customWidth="1"/>
    <col min="4032" max="4032" width="2.85546875" style="442" customWidth="1"/>
    <col min="4033" max="4033" width="16.42578125" style="442" customWidth="1"/>
    <col min="4034" max="4034" width="2.85546875" style="442" customWidth="1"/>
    <col min="4035" max="4035" width="19.85546875" style="442" customWidth="1"/>
    <col min="4036" max="4036" width="2.85546875" style="442" customWidth="1"/>
    <col min="4037" max="4037" width="19.42578125" style="442" customWidth="1"/>
    <col min="4038" max="4038" width="2.85546875" style="442" customWidth="1"/>
    <col min="4039" max="4039" width="17.140625" style="442" customWidth="1"/>
    <col min="4040" max="4040" width="2.85546875" style="442" customWidth="1"/>
    <col min="4041" max="4041" width="19.42578125" style="442" customWidth="1"/>
    <col min="4042" max="4042" width="2.85546875" style="442" customWidth="1"/>
    <col min="4043" max="4043" width="18.42578125" style="442" customWidth="1"/>
    <col min="4044" max="4044" width="2.85546875" style="442" customWidth="1"/>
    <col min="4045" max="4045" width="17.5703125" style="442" customWidth="1"/>
    <col min="4046" max="4046" width="2.85546875" style="442" customWidth="1"/>
    <col min="4047" max="4047" width="20.85546875" style="442" customWidth="1"/>
    <col min="4048" max="4048" width="2.85546875" style="442" customWidth="1"/>
    <col min="4049" max="4049" width="17.5703125" style="442" customWidth="1"/>
    <col min="4050" max="4050" width="2.85546875" style="442" customWidth="1"/>
    <col min="4051" max="4051" width="19.5703125" style="442" customWidth="1"/>
    <col min="4052" max="4052" width="2.85546875" style="442" customWidth="1"/>
    <col min="4053" max="4053" width="16" style="442" customWidth="1"/>
    <col min="4054" max="4054" width="2.85546875" style="442" customWidth="1"/>
    <col min="4055" max="4055" width="18.85546875" style="442" customWidth="1"/>
    <col min="4056" max="4056" width="2.85546875" style="442" customWidth="1"/>
    <col min="4057" max="4057" width="18.140625" style="442" customWidth="1"/>
    <col min="4058" max="4059" width="8.85546875" style="442" customWidth="1"/>
    <col min="4060" max="4060" width="2.85546875" style="442" customWidth="1"/>
    <col min="4061" max="4061" width="18.85546875" style="442" customWidth="1"/>
    <col min="4062" max="4062" width="2.85546875" style="442" customWidth="1"/>
    <col min="4063" max="4063" width="19" style="442" customWidth="1"/>
    <col min="4064" max="4064" width="2.85546875" style="442" customWidth="1"/>
    <col min="4065" max="4065" width="18.42578125" style="442" customWidth="1"/>
    <col min="4066" max="4066" width="2.85546875" style="442" customWidth="1"/>
    <col min="4067" max="4067" width="18.5703125" style="442" customWidth="1"/>
    <col min="4068" max="4068" width="2.85546875" style="442" customWidth="1"/>
    <col min="4069" max="4069" width="18.85546875" style="442" customWidth="1"/>
    <col min="4070" max="4070" width="2.85546875" style="442" customWidth="1"/>
    <col min="4071" max="4071" width="22.5703125" style="442" customWidth="1"/>
    <col min="4072" max="4072" width="2.85546875" style="442" customWidth="1"/>
    <col min="4073" max="4073" width="19.140625" style="442" customWidth="1"/>
    <col min="4074" max="4074" width="2.85546875" style="442" customWidth="1"/>
    <col min="4075" max="4075" width="22.5703125" style="442" customWidth="1"/>
    <col min="4076" max="4076" width="2.85546875" style="442" customWidth="1"/>
    <col min="4077" max="4077" width="24.140625" style="442" customWidth="1"/>
    <col min="4078" max="4078" width="2.85546875" style="442" customWidth="1"/>
    <col min="4079" max="4079" width="22.85546875" style="442" customWidth="1"/>
    <col min="4080" max="4080" width="2.85546875" style="442" customWidth="1"/>
    <col min="4081" max="4081" width="19.5703125" style="442" customWidth="1"/>
    <col min="4082" max="4082" width="2.85546875" style="442" customWidth="1"/>
    <col min="4083" max="4083" width="22.42578125" style="442" customWidth="1"/>
    <col min="4084" max="4084" width="2.85546875" style="442" customWidth="1"/>
    <col min="4085" max="4085" width="21.85546875" style="442" customWidth="1"/>
    <col min="4086" max="4086" width="2.85546875" style="442" customWidth="1"/>
    <col min="4087" max="4087" width="25.140625" style="442" customWidth="1"/>
    <col min="4088" max="4088" width="53.140625" style="442" customWidth="1"/>
    <col min="4089" max="4089" width="2.85546875" style="442" customWidth="1"/>
    <col min="4090" max="4090" width="25.140625" style="442" customWidth="1"/>
    <col min="4091" max="4091" width="2.85546875" style="442" customWidth="1"/>
    <col min="4092" max="4092" width="24" style="442" customWidth="1"/>
    <col min="4093" max="4093" width="2.85546875" style="442" customWidth="1"/>
    <col min="4094" max="4094" width="21.5703125" style="442" customWidth="1"/>
    <col min="4095" max="4095" width="2.85546875" style="442" customWidth="1"/>
    <col min="4096" max="4096" width="22.42578125" style="442" customWidth="1"/>
    <col min="4097" max="4097" width="53.85546875" style="442" customWidth="1"/>
    <col min="4098" max="4098" width="2.85546875" style="442" customWidth="1"/>
    <col min="4099" max="4099" width="23.85546875" style="442" customWidth="1"/>
    <col min="4100" max="4100" width="2.85546875" style="442" customWidth="1"/>
    <col min="4101" max="4101" width="22.5703125" style="442" customWidth="1"/>
    <col min="4102" max="4102" width="2.85546875" style="442" customWidth="1"/>
    <col min="4103" max="4103" width="18.85546875" style="442" customWidth="1"/>
    <col min="4104" max="4104" width="2.85546875" style="442" customWidth="1"/>
    <col min="4105" max="4105" width="19.42578125" style="442" customWidth="1"/>
    <col min="4106" max="4106" width="2.85546875" style="442" customWidth="1"/>
    <col min="4107" max="4107" width="19.5703125" style="442" customWidth="1"/>
    <col min="4108" max="4276" width="8.7109375" style="442"/>
    <col min="4277" max="4277" width="55.42578125" style="442" customWidth="1"/>
    <col min="4278" max="4278" width="2.85546875" style="442" customWidth="1"/>
    <col min="4279" max="4279" width="19.42578125" style="442" customWidth="1"/>
    <col min="4280" max="4280" width="2.85546875" style="442" customWidth="1"/>
    <col min="4281" max="4281" width="20.85546875" style="442" customWidth="1"/>
    <col min="4282" max="4282" width="2.85546875" style="442" customWidth="1"/>
    <col min="4283" max="4283" width="21" style="442" customWidth="1"/>
    <col min="4284" max="4284" width="2.85546875" style="442" customWidth="1"/>
    <col min="4285" max="4285" width="18.85546875" style="442" customWidth="1"/>
    <col min="4286" max="4286" width="2.85546875" style="442" customWidth="1"/>
    <col min="4287" max="4287" width="16.85546875" style="442" customWidth="1"/>
    <col min="4288" max="4288" width="2.85546875" style="442" customWidth="1"/>
    <col min="4289" max="4289" width="16.42578125" style="442" customWidth="1"/>
    <col min="4290" max="4290" width="2.85546875" style="442" customWidth="1"/>
    <col min="4291" max="4291" width="19.85546875" style="442" customWidth="1"/>
    <col min="4292" max="4292" width="2.85546875" style="442" customWidth="1"/>
    <col min="4293" max="4293" width="19.42578125" style="442" customWidth="1"/>
    <col min="4294" max="4294" width="2.85546875" style="442" customWidth="1"/>
    <col min="4295" max="4295" width="17.140625" style="442" customWidth="1"/>
    <col min="4296" max="4296" width="2.85546875" style="442" customWidth="1"/>
    <col min="4297" max="4297" width="19.42578125" style="442" customWidth="1"/>
    <col min="4298" max="4298" width="2.85546875" style="442" customWidth="1"/>
    <col min="4299" max="4299" width="18.42578125" style="442" customWidth="1"/>
    <col min="4300" max="4300" width="2.85546875" style="442" customWidth="1"/>
    <col min="4301" max="4301" width="17.5703125" style="442" customWidth="1"/>
    <col min="4302" max="4302" width="2.85546875" style="442" customWidth="1"/>
    <col min="4303" max="4303" width="20.85546875" style="442" customWidth="1"/>
    <col min="4304" max="4304" width="2.85546875" style="442" customWidth="1"/>
    <col min="4305" max="4305" width="17.5703125" style="442" customWidth="1"/>
    <col min="4306" max="4306" width="2.85546875" style="442" customWidth="1"/>
    <col min="4307" max="4307" width="19.5703125" style="442" customWidth="1"/>
    <col min="4308" max="4308" width="2.85546875" style="442" customWidth="1"/>
    <col min="4309" max="4309" width="16" style="442" customWidth="1"/>
    <col min="4310" max="4310" width="2.85546875" style="442" customWidth="1"/>
    <col min="4311" max="4311" width="18.85546875" style="442" customWidth="1"/>
    <col min="4312" max="4312" width="2.85546875" style="442" customWidth="1"/>
    <col min="4313" max="4313" width="18.140625" style="442" customWidth="1"/>
    <col min="4314" max="4315" width="8.85546875" style="442" customWidth="1"/>
    <col min="4316" max="4316" width="2.85546875" style="442" customWidth="1"/>
    <col min="4317" max="4317" width="18.85546875" style="442" customWidth="1"/>
    <col min="4318" max="4318" width="2.85546875" style="442" customWidth="1"/>
    <col min="4319" max="4319" width="19" style="442" customWidth="1"/>
    <col min="4320" max="4320" width="2.85546875" style="442" customWidth="1"/>
    <col min="4321" max="4321" width="18.42578125" style="442" customWidth="1"/>
    <col min="4322" max="4322" width="2.85546875" style="442" customWidth="1"/>
    <col min="4323" max="4323" width="18.5703125" style="442" customWidth="1"/>
    <col min="4324" max="4324" width="2.85546875" style="442" customWidth="1"/>
    <col min="4325" max="4325" width="18.85546875" style="442" customWidth="1"/>
    <col min="4326" max="4326" width="2.85546875" style="442" customWidth="1"/>
    <col min="4327" max="4327" width="22.5703125" style="442" customWidth="1"/>
    <col min="4328" max="4328" width="2.85546875" style="442" customWidth="1"/>
    <col min="4329" max="4329" width="19.140625" style="442" customWidth="1"/>
    <col min="4330" max="4330" width="2.85546875" style="442" customWidth="1"/>
    <col min="4331" max="4331" width="22.5703125" style="442" customWidth="1"/>
    <col min="4332" max="4332" width="2.85546875" style="442" customWidth="1"/>
    <col min="4333" max="4333" width="24.140625" style="442" customWidth="1"/>
    <col min="4334" max="4334" width="2.85546875" style="442" customWidth="1"/>
    <col min="4335" max="4335" width="22.85546875" style="442" customWidth="1"/>
    <col min="4336" max="4336" width="2.85546875" style="442" customWidth="1"/>
    <col min="4337" max="4337" width="19.5703125" style="442" customWidth="1"/>
    <col min="4338" max="4338" width="2.85546875" style="442" customWidth="1"/>
    <col min="4339" max="4339" width="22.42578125" style="442" customWidth="1"/>
    <col min="4340" max="4340" width="2.85546875" style="442" customWidth="1"/>
    <col min="4341" max="4341" width="21.85546875" style="442" customWidth="1"/>
    <col min="4342" max="4342" width="2.85546875" style="442" customWidth="1"/>
    <col min="4343" max="4343" width="25.140625" style="442" customWidth="1"/>
    <col min="4344" max="4344" width="53.140625" style="442" customWidth="1"/>
    <col min="4345" max="4345" width="2.85546875" style="442" customWidth="1"/>
    <col min="4346" max="4346" width="25.140625" style="442" customWidth="1"/>
    <col min="4347" max="4347" width="2.85546875" style="442" customWidth="1"/>
    <col min="4348" max="4348" width="24" style="442" customWidth="1"/>
    <col min="4349" max="4349" width="2.85546875" style="442" customWidth="1"/>
    <col min="4350" max="4350" width="21.5703125" style="442" customWidth="1"/>
    <col min="4351" max="4351" width="2.85546875" style="442" customWidth="1"/>
    <col min="4352" max="4352" width="22.42578125" style="442" customWidth="1"/>
    <col min="4353" max="4353" width="53.85546875" style="442" customWidth="1"/>
    <col min="4354" max="4354" width="2.85546875" style="442" customWidth="1"/>
    <col min="4355" max="4355" width="23.85546875" style="442" customWidth="1"/>
    <col min="4356" max="4356" width="2.85546875" style="442" customWidth="1"/>
    <col min="4357" max="4357" width="22.5703125" style="442" customWidth="1"/>
    <col min="4358" max="4358" width="2.85546875" style="442" customWidth="1"/>
    <col min="4359" max="4359" width="18.85546875" style="442" customWidth="1"/>
    <col min="4360" max="4360" width="2.85546875" style="442" customWidth="1"/>
    <col min="4361" max="4361" width="19.42578125" style="442" customWidth="1"/>
    <col min="4362" max="4362" width="2.85546875" style="442" customWidth="1"/>
    <col min="4363" max="4363" width="19.5703125" style="442" customWidth="1"/>
    <col min="4364" max="4532" width="8.7109375" style="442"/>
    <col min="4533" max="4533" width="55.42578125" style="442" customWidth="1"/>
    <col min="4534" max="4534" width="2.85546875" style="442" customWidth="1"/>
    <col min="4535" max="4535" width="19.42578125" style="442" customWidth="1"/>
    <col min="4536" max="4536" width="2.85546875" style="442" customWidth="1"/>
    <col min="4537" max="4537" width="20.85546875" style="442" customWidth="1"/>
    <col min="4538" max="4538" width="2.85546875" style="442" customWidth="1"/>
    <col min="4539" max="4539" width="21" style="442" customWidth="1"/>
    <col min="4540" max="4540" width="2.85546875" style="442" customWidth="1"/>
    <col min="4541" max="4541" width="18.85546875" style="442" customWidth="1"/>
    <col min="4542" max="4542" width="2.85546875" style="442" customWidth="1"/>
    <col min="4543" max="4543" width="16.85546875" style="442" customWidth="1"/>
    <col min="4544" max="4544" width="2.85546875" style="442" customWidth="1"/>
    <col min="4545" max="4545" width="16.42578125" style="442" customWidth="1"/>
    <col min="4546" max="4546" width="2.85546875" style="442" customWidth="1"/>
    <col min="4547" max="4547" width="19.85546875" style="442" customWidth="1"/>
    <col min="4548" max="4548" width="2.85546875" style="442" customWidth="1"/>
    <col min="4549" max="4549" width="19.42578125" style="442" customWidth="1"/>
    <col min="4550" max="4550" width="2.85546875" style="442" customWidth="1"/>
    <col min="4551" max="4551" width="17.140625" style="442" customWidth="1"/>
    <col min="4552" max="4552" width="2.85546875" style="442" customWidth="1"/>
    <col min="4553" max="4553" width="19.42578125" style="442" customWidth="1"/>
    <col min="4554" max="4554" width="2.85546875" style="442" customWidth="1"/>
    <col min="4555" max="4555" width="18.42578125" style="442" customWidth="1"/>
    <col min="4556" max="4556" width="2.85546875" style="442" customWidth="1"/>
    <col min="4557" max="4557" width="17.5703125" style="442" customWidth="1"/>
    <col min="4558" max="4558" width="2.85546875" style="442" customWidth="1"/>
    <col min="4559" max="4559" width="20.85546875" style="442" customWidth="1"/>
    <col min="4560" max="4560" width="2.85546875" style="442" customWidth="1"/>
    <col min="4561" max="4561" width="17.5703125" style="442" customWidth="1"/>
    <col min="4562" max="4562" width="2.85546875" style="442" customWidth="1"/>
    <col min="4563" max="4563" width="19.5703125" style="442" customWidth="1"/>
    <col min="4564" max="4564" width="2.85546875" style="442" customWidth="1"/>
    <col min="4565" max="4565" width="16" style="442" customWidth="1"/>
    <col min="4566" max="4566" width="2.85546875" style="442" customWidth="1"/>
    <col min="4567" max="4567" width="18.85546875" style="442" customWidth="1"/>
    <col min="4568" max="4568" width="2.85546875" style="442" customWidth="1"/>
    <col min="4569" max="4569" width="18.140625" style="442" customWidth="1"/>
    <col min="4570" max="4571" width="8.85546875" style="442" customWidth="1"/>
    <col min="4572" max="4572" width="2.85546875" style="442" customWidth="1"/>
    <col min="4573" max="4573" width="18.85546875" style="442" customWidth="1"/>
    <col min="4574" max="4574" width="2.85546875" style="442" customWidth="1"/>
    <col min="4575" max="4575" width="19" style="442" customWidth="1"/>
    <col min="4576" max="4576" width="2.85546875" style="442" customWidth="1"/>
    <col min="4577" max="4577" width="18.42578125" style="442" customWidth="1"/>
    <col min="4578" max="4578" width="2.85546875" style="442" customWidth="1"/>
    <col min="4579" max="4579" width="18.5703125" style="442" customWidth="1"/>
    <col min="4580" max="4580" width="2.85546875" style="442" customWidth="1"/>
    <col min="4581" max="4581" width="18.85546875" style="442" customWidth="1"/>
    <col min="4582" max="4582" width="2.85546875" style="442" customWidth="1"/>
    <col min="4583" max="4583" width="22.5703125" style="442" customWidth="1"/>
    <col min="4584" max="4584" width="2.85546875" style="442" customWidth="1"/>
    <col min="4585" max="4585" width="19.140625" style="442" customWidth="1"/>
    <col min="4586" max="4586" width="2.85546875" style="442" customWidth="1"/>
    <col min="4587" max="4587" width="22.5703125" style="442" customWidth="1"/>
    <col min="4588" max="4588" width="2.85546875" style="442" customWidth="1"/>
    <col min="4589" max="4589" width="24.140625" style="442" customWidth="1"/>
    <col min="4590" max="4590" width="2.85546875" style="442" customWidth="1"/>
    <col min="4591" max="4591" width="22.85546875" style="442" customWidth="1"/>
    <col min="4592" max="4592" width="2.85546875" style="442" customWidth="1"/>
    <col min="4593" max="4593" width="19.5703125" style="442" customWidth="1"/>
    <col min="4594" max="4594" width="2.85546875" style="442" customWidth="1"/>
    <col min="4595" max="4595" width="22.42578125" style="442" customWidth="1"/>
    <col min="4596" max="4596" width="2.85546875" style="442" customWidth="1"/>
    <col min="4597" max="4597" width="21.85546875" style="442" customWidth="1"/>
    <col min="4598" max="4598" width="2.85546875" style="442" customWidth="1"/>
    <col min="4599" max="4599" width="25.140625" style="442" customWidth="1"/>
    <col min="4600" max="4600" width="53.140625" style="442" customWidth="1"/>
    <col min="4601" max="4601" width="2.85546875" style="442" customWidth="1"/>
    <col min="4602" max="4602" width="25.140625" style="442" customWidth="1"/>
    <col min="4603" max="4603" width="2.85546875" style="442" customWidth="1"/>
    <col min="4604" max="4604" width="24" style="442" customWidth="1"/>
    <col min="4605" max="4605" width="2.85546875" style="442" customWidth="1"/>
    <col min="4606" max="4606" width="21.5703125" style="442" customWidth="1"/>
    <col min="4607" max="4607" width="2.85546875" style="442" customWidth="1"/>
    <col min="4608" max="4608" width="22.42578125" style="442" customWidth="1"/>
    <col min="4609" max="4609" width="53.85546875" style="442" customWidth="1"/>
    <col min="4610" max="4610" width="2.85546875" style="442" customWidth="1"/>
    <col min="4611" max="4611" width="23.85546875" style="442" customWidth="1"/>
    <col min="4612" max="4612" width="2.85546875" style="442" customWidth="1"/>
    <col min="4613" max="4613" width="22.5703125" style="442" customWidth="1"/>
    <col min="4614" max="4614" width="2.85546875" style="442" customWidth="1"/>
    <col min="4615" max="4615" width="18.85546875" style="442" customWidth="1"/>
    <col min="4616" max="4616" width="2.85546875" style="442" customWidth="1"/>
    <col min="4617" max="4617" width="19.42578125" style="442" customWidth="1"/>
    <col min="4618" max="4618" width="2.85546875" style="442" customWidth="1"/>
    <col min="4619" max="4619" width="19.5703125" style="442" customWidth="1"/>
    <col min="4620" max="4788" width="8.7109375" style="442"/>
    <col min="4789" max="4789" width="55.42578125" style="442" customWidth="1"/>
    <col min="4790" max="4790" width="2.85546875" style="442" customWidth="1"/>
    <col min="4791" max="4791" width="19.42578125" style="442" customWidth="1"/>
    <col min="4792" max="4792" width="2.85546875" style="442" customWidth="1"/>
    <col min="4793" max="4793" width="20.85546875" style="442" customWidth="1"/>
    <col min="4794" max="4794" width="2.85546875" style="442" customWidth="1"/>
    <col min="4795" max="4795" width="21" style="442" customWidth="1"/>
    <col min="4796" max="4796" width="2.85546875" style="442" customWidth="1"/>
    <col min="4797" max="4797" width="18.85546875" style="442" customWidth="1"/>
    <col min="4798" max="4798" width="2.85546875" style="442" customWidth="1"/>
    <col min="4799" max="4799" width="16.85546875" style="442" customWidth="1"/>
    <col min="4800" max="4800" width="2.85546875" style="442" customWidth="1"/>
    <col min="4801" max="4801" width="16.42578125" style="442" customWidth="1"/>
    <col min="4802" max="4802" width="2.85546875" style="442" customWidth="1"/>
    <col min="4803" max="4803" width="19.85546875" style="442" customWidth="1"/>
    <col min="4804" max="4804" width="2.85546875" style="442" customWidth="1"/>
    <col min="4805" max="4805" width="19.42578125" style="442" customWidth="1"/>
    <col min="4806" max="4806" width="2.85546875" style="442" customWidth="1"/>
    <col min="4807" max="4807" width="17.140625" style="442" customWidth="1"/>
    <col min="4808" max="4808" width="2.85546875" style="442" customWidth="1"/>
    <col min="4809" max="4809" width="19.42578125" style="442" customWidth="1"/>
    <col min="4810" max="4810" width="2.85546875" style="442" customWidth="1"/>
    <col min="4811" max="4811" width="18.42578125" style="442" customWidth="1"/>
    <col min="4812" max="4812" width="2.85546875" style="442" customWidth="1"/>
    <col min="4813" max="4813" width="17.5703125" style="442" customWidth="1"/>
    <col min="4814" max="4814" width="2.85546875" style="442" customWidth="1"/>
    <col min="4815" max="4815" width="20.85546875" style="442" customWidth="1"/>
    <col min="4816" max="4816" width="2.85546875" style="442" customWidth="1"/>
    <col min="4817" max="4817" width="17.5703125" style="442" customWidth="1"/>
    <col min="4818" max="4818" width="2.85546875" style="442" customWidth="1"/>
    <col min="4819" max="4819" width="19.5703125" style="442" customWidth="1"/>
    <col min="4820" max="4820" width="2.85546875" style="442" customWidth="1"/>
    <col min="4821" max="4821" width="16" style="442" customWidth="1"/>
    <col min="4822" max="4822" width="2.85546875" style="442" customWidth="1"/>
    <col min="4823" max="4823" width="18.85546875" style="442" customWidth="1"/>
    <col min="4824" max="4824" width="2.85546875" style="442" customWidth="1"/>
    <col min="4825" max="4825" width="18.140625" style="442" customWidth="1"/>
    <col min="4826" max="4827" width="8.85546875" style="442" customWidth="1"/>
    <col min="4828" max="4828" width="2.85546875" style="442" customWidth="1"/>
    <col min="4829" max="4829" width="18.85546875" style="442" customWidth="1"/>
    <col min="4830" max="4830" width="2.85546875" style="442" customWidth="1"/>
    <col min="4831" max="4831" width="19" style="442" customWidth="1"/>
    <col min="4832" max="4832" width="2.85546875" style="442" customWidth="1"/>
    <col min="4833" max="4833" width="18.42578125" style="442" customWidth="1"/>
    <col min="4834" max="4834" width="2.85546875" style="442" customWidth="1"/>
    <col min="4835" max="4835" width="18.5703125" style="442" customWidth="1"/>
    <col min="4836" max="4836" width="2.85546875" style="442" customWidth="1"/>
    <col min="4837" max="4837" width="18.85546875" style="442" customWidth="1"/>
    <col min="4838" max="4838" width="2.85546875" style="442" customWidth="1"/>
    <col min="4839" max="4839" width="22.5703125" style="442" customWidth="1"/>
    <col min="4840" max="4840" width="2.85546875" style="442" customWidth="1"/>
    <col min="4841" max="4841" width="19.140625" style="442" customWidth="1"/>
    <col min="4842" max="4842" width="2.85546875" style="442" customWidth="1"/>
    <col min="4843" max="4843" width="22.5703125" style="442" customWidth="1"/>
    <col min="4844" max="4844" width="2.85546875" style="442" customWidth="1"/>
    <col min="4845" max="4845" width="24.140625" style="442" customWidth="1"/>
    <col min="4846" max="4846" width="2.85546875" style="442" customWidth="1"/>
    <col min="4847" max="4847" width="22.85546875" style="442" customWidth="1"/>
    <col min="4848" max="4848" width="2.85546875" style="442" customWidth="1"/>
    <col min="4849" max="4849" width="19.5703125" style="442" customWidth="1"/>
    <col min="4850" max="4850" width="2.85546875" style="442" customWidth="1"/>
    <col min="4851" max="4851" width="22.42578125" style="442" customWidth="1"/>
    <col min="4852" max="4852" width="2.85546875" style="442" customWidth="1"/>
    <col min="4853" max="4853" width="21.85546875" style="442" customWidth="1"/>
    <col min="4854" max="4854" width="2.85546875" style="442" customWidth="1"/>
    <col min="4855" max="4855" width="25.140625" style="442" customWidth="1"/>
    <col min="4856" max="4856" width="53.140625" style="442" customWidth="1"/>
    <col min="4857" max="4857" width="2.85546875" style="442" customWidth="1"/>
    <col min="4858" max="4858" width="25.140625" style="442" customWidth="1"/>
    <col min="4859" max="4859" width="2.85546875" style="442" customWidth="1"/>
    <col min="4860" max="4860" width="24" style="442" customWidth="1"/>
    <col min="4861" max="4861" width="2.85546875" style="442" customWidth="1"/>
    <col min="4862" max="4862" width="21.5703125" style="442" customWidth="1"/>
    <col min="4863" max="4863" width="2.85546875" style="442" customWidth="1"/>
    <col min="4864" max="4864" width="22.42578125" style="442" customWidth="1"/>
    <col min="4865" max="4865" width="53.85546875" style="442" customWidth="1"/>
    <col min="4866" max="4866" width="2.85546875" style="442" customWidth="1"/>
    <col min="4867" max="4867" width="23.85546875" style="442" customWidth="1"/>
    <col min="4868" max="4868" width="2.85546875" style="442" customWidth="1"/>
    <col min="4869" max="4869" width="22.5703125" style="442" customWidth="1"/>
    <col min="4870" max="4870" width="2.85546875" style="442" customWidth="1"/>
    <col min="4871" max="4871" width="18.85546875" style="442" customWidth="1"/>
    <col min="4872" max="4872" width="2.85546875" style="442" customWidth="1"/>
    <col min="4873" max="4873" width="19.42578125" style="442" customWidth="1"/>
    <col min="4874" max="4874" width="2.85546875" style="442" customWidth="1"/>
    <col min="4875" max="4875" width="19.5703125" style="442" customWidth="1"/>
    <col min="4876" max="5044" width="8.7109375" style="442"/>
    <col min="5045" max="5045" width="55.42578125" style="442" customWidth="1"/>
    <col min="5046" max="5046" width="2.85546875" style="442" customWidth="1"/>
    <col min="5047" max="5047" width="19.42578125" style="442" customWidth="1"/>
    <col min="5048" max="5048" width="2.85546875" style="442" customWidth="1"/>
    <col min="5049" max="5049" width="20.85546875" style="442" customWidth="1"/>
    <col min="5050" max="5050" width="2.85546875" style="442" customWidth="1"/>
    <col min="5051" max="5051" width="21" style="442" customWidth="1"/>
    <col min="5052" max="5052" width="2.85546875" style="442" customWidth="1"/>
    <col min="5053" max="5053" width="18.85546875" style="442" customWidth="1"/>
    <col min="5054" max="5054" width="2.85546875" style="442" customWidth="1"/>
    <col min="5055" max="5055" width="16.85546875" style="442" customWidth="1"/>
    <col min="5056" max="5056" width="2.85546875" style="442" customWidth="1"/>
    <col min="5057" max="5057" width="16.42578125" style="442" customWidth="1"/>
    <col min="5058" max="5058" width="2.85546875" style="442" customWidth="1"/>
    <col min="5059" max="5059" width="19.85546875" style="442" customWidth="1"/>
    <col min="5060" max="5060" width="2.85546875" style="442" customWidth="1"/>
    <col min="5061" max="5061" width="19.42578125" style="442" customWidth="1"/>
    <col min="5062" max="5062" width="2.85546875" style="442" customWidth="1"/>
    <col min="5063" max="5063" width="17.140625" style="442" customWidth="1"/>
    <col min="5064" max="5064" width="2.85546875" style="442" customWidth="1"/>
    <col min="5065" max="5065" width="19.42578125" style="442" customWidth="1"/>
    <col min="5066" max="5066" width="2.85546875" style="442" customWidth="1"/>
    <col min="5067" max="5067" width="18.42578125" style="442" customWidth="1"/>
    <col min="5068" max="5068" width="2.85546875" style="442" customWidth="1"/>
    <col min="5069" max="5069" width="17.5703125" style="442" customWidth="1"/>
    <col min="5070" max="5070" width="2.85546875" style="442" customWidth="1"/>
    <col min="5071" max="5071" width="20.85546875" style="442" customWidth="1"/>
    <col min="5072" max="5072" width="2.85546875" style="442" customWidth="1"/>
    <col min="5073" max="5073" width="17.5703125" style="442" customWidth="1"/>
    <col min="5074" max="5074" width="2.85546875" style="442" customWidth="1"/>
    <col min="5075" max="5075" width="19.5703125" style="442" customWidth="1"/>
    <col min="5076" max="5076" width="2.85546875" style="442" customWidth="1"/>
    <col min="5077" max="5077" width="16" style="442" customWidth="1"/>
    <col min="5078" max="5078" width="2.85546875" style="442" customWidth="1"/>
    <col min="5079" max="5079" width="18.85546875" style="442" customWidth="1"/>
    <col min="5080" max="5080" width="2.85546875" style="442" customWidth="1"/>
    <col min="5081" max="5081" width="18.140625" style="442" customWidth="1"/>
    <col min="5082" max="5083" width="8.85546875" style="442" customWidth="1"/>
    <col min="5084" max="5084" width="2.85546875" style="442" customWidth="1"/>
    <col min="5085" max="5085" width="18.85546875" style="442" customWidth="1"/>
    <col min="5086" max="5086" width="2.85546875" style="442" customWidth="1"/>
    <col min="5087" max="5087" width="19" style="442" customWidth="1"/>
    <col min="5088" max="5088" width="2.85546875" style="442" customWidth="1"/>
    <col min="5089" max="5089" width="18.42578125" style="442" customWidth="1"/>
    <col min="5090" max="5090" width="2.85546875" style="442" customWidth="1"/>
    <col min="5091" max="5091" width="18.5703125" style="442" customWidth="1"/>
    <col min="5092" max="5092" width="2.85546875" style="442" customWidth="1"/>
    <col min="5093" max="5093" width="18.85546875" style="442" customWidth="1"/>
    <col min="5094" max="5094" width="2.85546875" style="442" customWidth="1"/>
    <col min="5095" max="5095" width="22.5703125" style="442" customWidth="1"/>
    <col min="5096" max="5096" width="2.85546875" style="442" customWidth="1"/>
    <col min="5097" max="5097" width="19.140625" style="442" customWidth="1"/>
    <col min="5098" max="5098" width="2.85546875" style="442" customWidth="1"/>
    <col min="5099" max="5099" width="22.5703125" style="442" customWidth="1"/>
    <col min="5100" max="5100" width="2.85546875" style="442" customWidth="1"/>
    <col min="5101" max="5101" width="24.140625" style="442" customWidth="1"/>
    <col min="5102" max="5102" width="2.85546875" style="442" customWidth="1"/>
    <col min="5103" max="5103" width="22.85546875" style="442" customWidth="1"/>
    <col min="5104" max="5104" width="2.85546875" style="442" customWidth="1"/>
    <col min="5105" max="5105" width="19.5703125" style="442" customWidth="1"/>
    <col min="5106" max="5106" width="2.85546875" style="442" customWidth="1"/>
    <col min="5107" max="5107" width="22.42578125" style="442" customWidth="1"/>
    <col min="5108" max="5108" width="2.85546875" style="442" customWidth="1"/>
    <col min="5109" max="5109" width="21.85546875" style="442" customWidth="1"/>
    <col min="5110" max="5110" width="2.85546875" style="442" customWidth="1"/>
    <col min="5111" max="5111" width="25.140625" style="442" customWidth="1"/>
    <col min="5112" max="5112" width="53.140625" style="442" customWidth="1"/>
    <col min="5113" max="5113" width="2.85546875" style="442" customWidth="1"/>
    <col min="5114" max="5114" width="25.140625" style="442" customWidth="1"/>
    <col min="5115" max="5115" width="2.85546875" style="442" customWidth="1"/>
    <col min="5116" max="5116" width="24" style="442" customWidth="1"/>
    <col min="5117" max="5117" width="2.85546875" style="442" customWidth="1"/>
    <col min="5118" max="5118" width="21.5703125" style="442" customWidth="1"/>
    <col min="5119" max="5119" width="2.85546875" style="442" customWidth="1"/>
    <col min="5120" max="5120" width="22.42578125" style="442" customWidth="1"/>
    <col min="5121" max="5121" width="53.85546875" style="442" customWidth="1"/>
    <col min="5122" max="5122" width="2.85546875" style="442" customWidth="1"/>
    <col min="5123" max="5123" width="23.85546875" style="442" customWidth="1"/>
    <col min="5124" max="5124" width="2.85546875" style="442" customWidth="1"/>
    <col min="5125" max="5125" width="22.5703125" style="442" customWidth="1"/>
    <col min="5126" max="5126" width="2.85546875" style="442" customWidth="1"/>
    <col min="5127" max="5127" width="18.85546875" style="442" customWidth="1"/>
    <col min="5128" max="5128" width="2.85546875" style="442" customWidth="1"/>
    <col min="5129" max="5129" width="19.42578125" style="442" customWidth="1"/>
    <col min="5130" max="5130" width="2.85546875" style="442" customWidth="1"/>
    <col min="5131" max="5131" width="19.5703125" style="442" customWidth="1"/>
    <col min="5132" max="5300" width="8.7109375" style="442"/>
    <col min="5301" max="5301" width="55.42578125" style="442" customWidth="1"/>
    <col min="5302" max="5302" width="2.85546875" style="442" customWidth="1"/>
    <col min="5303" max="5303" width="19.42578125" style="442" customWidth="1"/>
    <col min="5304" max="5304" width="2.85546875" style="442" customWidth="1"/>
    <col min="5305" max="5305" width="20.85546875" style="442" customWidth="1"/>
    <col min="5306" max="5306" width="2.85546875" style="442" customWidth="1"/>
    <col min="5307" max="5307" width="21" style="442" customWidth="1"/>
    <col min="5308" max="5308" width="2.85546875" style="442" customWidth="1"/>
    <col min="5309" max="5309" width="18.85546875" style="442" customWidth="1"/>
    <col min="5310" max="5310" width="2.85546875" style="442" customWidth="1"/>
    <col min="5311" max="5311" width="16.85546875" style="442" customWidth="1"/>
    <col min="5312" max="5312" width="2.85546875" style="442" customWidth="1"/>
    <col min="5313" max="5313" width="16.42578125" style="442" customWidth="1"/>
    <col min="5314" max="5314" width="2.85546875" style="442" customWidth="1"/>
    <col min="5315" max="5315" width="19.85546875" style="442" customWidth="1"/>
    <col min="5316" max="5316" width="2.85546875" style="442" customWidth="1"/>
    <col min="5317" max="5317" width="19.42578125" style="442" customWidth="1"/>
    <col min="5318" max="5318" width="2.85546875" style="442" customWidth="1"/>
    <col min="5319" max="5319" width="17.140625" style="442" customWidth="1"/>
    <col min="5320" max="5320" width="2.85546875" style="442" customWidth="1"/>
    <col min="5321" max="5321" width="19.42578125" style="442" customWidth="1"/>
    <col min="5322" max="5322" width="2.85546875" style="442" customWidth="1"/>
    <col min="5323" max="5323" width="18.42578125" style="442" customWidth="1"/>
    <col min="5324" max="5324" width="2.85546875" style="442" customWidth="1"/>
    <col min="5325" max="5325" width="17.5703125" style="442" customWidth="1"/>
    <col min="5326" max="5326" width="2.85546875" style="442" customWidth="1"/>
    <col min="5327" max="5327" width="20.85546875" style="442" customWidth="1"/>
    <col min="5328" max="5328" width="2.85546875" style="442" customWidth="1"/>
    <col min="5329" max="5329" width="17.5703125" style="442" customWidth="1"/>
    <col min="5330" max="5330" width="2.85546875" style="442" customWidth="1"/>
    <col min="5331" max="5331" width="19.5703125" style="442" customWidth="1"/>
    <col min="5332" max="5332" width="2.85546875" style="442" customWidth="1"/>
    <col min="5333" max="5333" width="16" style="442" customWidth="1"/>
    <col min="5334" max="5334" width="2.85546875" style="442" customWidth="1"/>
    <col min="5335" max="5335" width="18.85546875" style="442" customWidth="1"/>
    <col min="5336" max="5336" width="2.85546875" style="442" customWidth="1"/>
    <col min="5337" max="5337" width="18.140625" style="442" customWidth="1"/>
    <col min="5338" max="5339" width="8.85546875" style="442" customWidth="1"/>
    <col min="5340" max="5340" width="2.85546875" style="442" customWidth="1"/>
    <col min="5341" max="5341" width="18.85546875" style="442" customWidth="1"/>
    <col min="5342" max="5342" width="2.85546875" style="442" customWidth="1"/>
    <col min="5343" max="5343" width="19" style="442" customWidth="1"/>
    <col min="5344" max="5344" width="2.85546875" style="442" customWidth="1"/>
    <col min="5345" max="5345" width="18.42578125" style="442" customWidth="1"/>
    <col min="5346" max="5346" width="2.85546875" style="442" customWidth="1"/>
    <col min="5347" max="5347" width="18.5703125" style="442" customWidth="1"/>
    <col min="5348" max="5348" width="2.85546875" style="442" customWidth="1"/>
    <col min="5349" max="5349" width="18.85546875" style="442" customWidth="1"/>
    <col min="5350" max="5350" width="2.85546875" style="442" customWidth="1"/>
    <col min="5351" max="5351" width="22.5703125" style="442" customWidth="1"/>
    <col min="5352" max="5352" width="2.85546875" style="442" customWidth="1"/>
    <col min="5353" max="5353" width="19.140625" style="442" customWidth="1"/>
    <col min="5354" max="5354" width="2.85546875" style="442" customWidth="1"/>
    <col min="5355" max="5355" width="22.5703125" style="442" customWidth="1"/>
    <col min="5356" max="5356" width="2.85546875" style="442" customWidth="1"/>
    <col min="5357" max="5357" width="24.140625" style="442" customWidth="1"/>
    <col min="5358" max="5358" width="2.85546875" style="442" customWidth="1"/>
    <col min="5359" max="5359" width="22.85546875" style="442" customWidth="1"/>
    <col min="5360" max="5360" width="2.85546875" style="442" customWidth="1"/>
    <col min="5361" max="5361" width="19.5703125" style="442" customWidth="1"/>
    <col min="5362" max="5362" width="2.85546875" style="442" customWidth="1"/>
    <col min="5363" max="5363" width="22.42578125" style="442" customWidth="1"/>
    <col min="5364" max="5364" width="2.85546875" style="442" customWidth="1"/>
    <col min="5365" max="5365" width="21.85546875" style="442" customWidth="1"/>
    <col min="5366" max="5366" width="2.85546875" style="442" customWidth="1"/>
    <col min="5367" max="5367" width="25.140625" style="442" customWidth="1"/>
    <col min="5368" max="5368" width="53.140625" style="442" customWidth="1"/>
    <col min="5369" max="5369" width="2.85546875" style="442" customWidth="1"/>
    <col min="5370" max="5370" width="25.140625" style="442" customWidth="1"/>
    <col min="5371" max="5371" width="2.85546875" style="442" customWidth="1"/>
    <col min="5372" max="5372" width="24" style="442" customWidth="1"/>
    <col min="5373" max="5373" width="2.85546875" style="442" customWidth="1"/>
    <col min="5374" max="5374" width="21.5703125" style="442" customWidth="1"/>
    <col min="5375" max="5375" width="2.85546875" style="442" customWidth="1"/>
    <col min="5376" max="5376" width="22.42578125" style="442" customWidth="1"/>
    <col min="5377" max="5377" width="53.85546875" style="442" customWidth="1"/>
    <col min="5378" max="5378" width="2.85546875" style="442" customWidth="1"/>
    <col min="5379" max="5379" width="23.85546875" style="442" customWidth="1"/>
    <col min="5380" max="5380" width="2.85546875" style="442" customWidth="1"/>
    <col min="5381" max="5381" width="22.5703125" style="442" customWidth="1"/>
    <col min="5382" max="5382" width="2.85546875" style="442" customWidth="1"/>
    <col min="5383" max="5383" width="18.85546875" style="442" customWidth="1"/>
    <col min="5384" max="5384" width="2.85546875" style="442" customWidth="1"/>
    <col min="5385" max="5385" width="19.42578125" style="442" customWidth="1"/>
    <col min="5386" max="5386" width="2.85546875" style="442" customWidth="1"/>
    <col min="5387" max="5387" width="19.5703125" style="442" customWidth="1"/>
    <col min="5388" max="5556" width="8.7109375" style="442"/>
    <col min="5557" max="5557" width="55.42578125" style="442" customWidth="1"/>
    <col min="5558" max="5558" width="2.85546875" style="442" customWidth="1"/>
    <col min="5559" max="5559" width="19.42578125" style="442" customWidth="1"/>
    <col min="5560" max="5560" width="2.85546875" style="442" customWidth="1"/>
    <col min="5561" max="5561" width="20.85546875" style="442" customWidth="1"/>
    <col min="5562" max="5562" width="2.85546875" style="442" customWidth="1"/>
    <col min="5563" max="5563" width="21" style="442" customWidth="1"/>
    <col min="5564" max="5564" width="2.85546875" style="442" customWidth="1"/>
    <col min="5565" max="5565" width="18.85546875" style="442" customWidth="1"/>
    <col min="5566" max="5566" width="2.85546875" style="442" customWidth="1"/>
    <col min="5567" max="5567" width="16.85546875" style="442" customWidth="1"/>
    <col min="5568" max="5568" width="2.85546875" style="442" customWidth="1"/>
    <col min="5569" max="5569" width="16.42578125" style="442" customWidth="1"/>
    <col min="5570" max="5570" width="2.85546875" style="442" customWidth="1"/>
    <col min="5571" max="5571" width="19.85546875" style="442" customWidth="1"/>
    <col min="5572" max="5572" width="2.85546875" style="442" customWidth="1"/>
    <col min="5573" max="5573" width="19.42578125" style="442" customWidth="1"/>
    <col min="5574" max="5574" width="2.85546875" style="442" customWidth="1"/>
    <col min="5575" max="5575" width="17.140625" style="442" customWidth="1"/>
    <col min="5576" max="5576" width="2.85546875" style="442" customWidth="1"/>
    <col min="5577" max="5577" width="19.42578125" style="442" customWidth="1"/>
    <col min="5578" max="5578" width="2.85546875" style="442" customWidth="1"/>
    <col min="5579" max="5579" width="18.42578125" style="442" customWidth="1"/>
    <col min="5580" max="5580" width="2.85546875" style="442" customWidth="1"/>
    <col min="5581" max="5581" width="17.5703125" style="442" customWidth="1"/>
    <col min="5582" max="5582" width="2.85546875" style="442" customWidth="1"/>
    <col min="5583" max="5583" width="20.85546875" style="442" customWidth="1"/>
    <col min="5584" max="5584" width="2.85546875" style="442" customWidth="1"/>
    <col min="5585" max="5585" width="17.5703125" style="442" customWidth="1"/>
    <col min="5586" max="5586" width="2.85546875" style="442" customWidth="1"/>
    <col min="5587" max="5587" width="19.5703125" style="442" customWidth="1"/>
    <col min="5588" max="5588" width="2.85546875" style="442" customWidth="1"/>
    <col min="5589" max="5589" width="16" style="442" customWidth="1"/>
    <col min="5590" max="5590" width="2.85546875" style="442" customWidth="1"/>
    <col min="5591" max="5591" width="18.85546875" style="442" customWidth="1"/>
    <col min="5592" max="5592" width="2.85546875" style="442" customWidth="1"/>
    <col min="5593" max="5593" width="18.140625" style="442" customWidth="1"/>
    <col min="5594" max="5595" width="8.85546875" style="442" customWidth="1"/>
    <col min="5596" max="5596" width="2.85546875" style="442" customWidth="1"/>
    <col min="5597" max="5597" width="18.85546875" style="442" customWidth="1"/>
    <col min="5598" max="5598" width="2.85546875" style="442" customWidth="1"/>
    <col min="5599" max="5599" width="19" style="442" customWidth="1"/>
    <col min="5600" max="5600" width="2.85546875" style="442" customWidth="1"/>
    <col min="5601" max="5601" width="18.42578125" style="442" customWidth="1"/>
    <col min="5602" max="5602" width="2.85546875" style="442" customWidth="1"/>
    <col min="5603" max="5603" width="18.5703125" style="442" customWidth="1"/>
    <col min="5604" max="5604" width="2.85546875" style="442" customWidth="1"/>
    <col min="5605" max="5605" width="18.85546875" style="442" customWidth="1"/>
    <col min="5606" max="5606" width="2.85546875" style="442" customWidth="1"/>
    <col min="5607" max="5607" width="22.5703125" style="442" customWidth="1"/>
    <col min="5608" max="5608" width="2.85546875" style="442" customWidth="1"/>
    <col min="5609" max="5609" width="19.140625" style="442" customWidth="1"/>
    <col min="5610" max="5610" width="2.85546875" style="442" customWidth="1"/>
    <col min="5611" max="5611" width="22.5703125" style="442" customWidth="1"/>
    <col min="5612" max="5612" width="2.85546875" style="442" customWidth="1"/>
    <col min="5613" max="5613" width="24.140625" style="442" customWidth="1"/>
    <col min="5614" max="5614" width="2.85546875" style="442" customWidth="1"/>
    <col min="5615" max="5615" width="22.85546875" style="442" customWidth="1"/>
    <col min="5616" max="5616" width="2.85546875" style="442" customWidth="1"/>
    <col min="5617" max="5617" width="19.5703125" style="442" customWidth="1"/>
    <col min="5618" max="5618" width="2.85546875" style="442" customWidth="1"/>
    <col min="5619" max="5619" width="22.42578125" style="442" customWidth="1"/>
    <col min="5620" max="5620" width="2.85546875" style="442" customWidth="1"/>
    <col min="5621" max="5621" width="21.85546875" style="442" customWidth="1"/>
    <col min="5622" max="5622" width="2.85546875" style="442" customWidth="1"/>
    <col min="5623" max="5623" width="25.140625" style="442" customWidth="1"/>
    <col min="5624" max="5624" width="53.140625" style="442" customWidth="1"/>
    <col min="5625" max="5625" width="2.85546875" style="442" customWidth="1"/>
    <col min="5626" max="5626" width="25.140625" style="442" customWidth="1"/>
    <col min="5627" max="5627" width="2.85546875" style="442" customWidth="1"/>
    <col min="5628" max="5628" width="24" style="442" customWidth="1"/>
    <col min="5629" max="5629" width="2.85546875" style="442" customWidth="1"/>
    <col min="5630" max="5630" width="21.5703125" style="442" customWidth="1"/>
    <col min="5631" max="5631" width="2.85546875" style="442" customWidth="1"/>
    <col min="5632" max="5632" width="22.42578125" style="442" customWidth="1"/>
    <col min="5633" max="5633" width="53.85546875" style="442" customWidth="1"/>
    <col min="5634" max="5634" width="2.85546875" style="442" customWidth="1"/>
    <col min="5635" max="5635" width="23.85546875" style="442" customWidth="1"/>
    <col min="5636" max="5636" width="2.85546875" style="442" customWidth="1"/>
    <col min="5637" max="5637" width="22.5703125" style="442" customWidth="1"/>
    <col min="5638" max="5638" width="2.85546875" style="442" customWidth="1"/>
    <col min="5639" max="5639" width="18.85546875" style="442" customWidth="1"/>
    <col min="5640" max="5640" width="2.85546875" style="442" customWidth="1"/>
    <col min="5641" max="5641" width="19.42578125" style="442" customWidth="1"/>
    <col min="5642" max="5642" width="2.85546875" style="442" customWidth="1"/>
    <col min="5643" max="5643" width="19.5703125" style="442" customWidth="1"/>
    <col min="5644" max="5812" width="8.7109375" style="442"/>
    <col min="5813" max="5813" width="55.42578125" style="442" customWidth="1"/>
    <col min="5814" max="5814" width="2.85546875" style="442" customWidth="1"/>
    <col min="5815" max="5815" width="19.42578125" style="442" customWidth="1"/>
    <col min="5816" max="5816" width="2.85546875" style="442" customWidth="1"/>
    <col min="5817" max="5817" width="20.85546875" style="442" customWidth="1"/>
    <col min="5818" max="5818" width="2.85546875" style="442" customWidth="1"/>
    <col min="5819" max="5819" width="21" style="442" customWidth="1"/>
    <col min="5820" max="5820" width="2.85546875" style="442" customWidth="1"/>
    <col min="5821" max="5821" width="18.85546875" style="442" customWidth="1"/>
    <col min="5822" max="5822" width="2.85546875" style="442" customWidth="1"/>
    <col min="5823" max="5823" width="16.85546875" style="442" customWidth="1"/>
    <col min="5824" max="5824" width="2.85546875" style="442" customWidth="1"/>
    <col min="5825" max="5825" width="16.42578125" style="442" customWidth="1"/>
    <col min="5826" max="5826" width="2.85546875" style="442" customWidth="1"/>
    <col min="5827" max="5827" width="19.85546875" style="442" customWidth="1"/>
    <col min="5828" max="5828" width="2.85546875" style="442" customWidth="1"/>
    <col min="5829" max="5829" width="19.42578125" style="442" customWidth="1"/>
    <col min="5830" max="5830" width="2.85546875" style="442" customWidth="1"/>
    <col min="5831" max="5831" width="17.140625" style="442" customWidth="1"/>
    <col min="5832" max="5832" width="2.85546875" style="442" customWidth="1"/>
    <col min="5833" max="5833" width="19.42578125" style="442" customWidth="1"/>
    <col min="5834" max="5834" width="2.85546875" style="442" customWidth="1"/>
    <col min="5835" max="5835" width="18.42578125" style="442" customWidth="1"/>
    <col min="5836" max="5836" width="2.85546875" style="442" customWidth="1"/>
    <col min="5837" max="5837" width="17.5703125" style="442" customWidth="1"/>
    <col min="5838" max="5838" width="2.85546875" style="442" customWidth="1"/>
    <col min="5839" max="5839" width="20.85546875" style="442" customWidth="1"/>
    <col min="5840" max="5840" width="2.85546875" style="442" customWidth="1"/>
    <col min="5841" max="5841" width="17.5703125" style="442" customWidth="1"/>
    <col min="5842" max="5842" width="2.85546875" style="442" customWidth="1"/>
    <col min="5843" max="5843" width="19.5703125" style="442" customWidth="1"/>
    <col min="5844" max="5844" width="2.85546875" style="442" customWidth="1"/>
    <col min="5845" max="5845" width="16" style="442" customWidth="1"/>
    <col min="5846" max="5846" width="2.85546875" style="442" customWidth="1"/>
    <col min="5847" max="5847" width="18.85546875" style="442" customWidth="1"/>
    <col min="5848" max="5848" width="2.85546875" style="442" customWidth="1"/>
    <col min="5849" max="5849" width="18.140625" style="442" customWidth="1"/>
    <col min="5850" max="5851" width="8.85546875" style="442" customWidth="1"/>
    <col min="5852" max="5852" width="2.85546875" style="442" customWidth="1"/>
    <col min="5853" max="5853" width="18.85546875" style="442" customWidth="1"/>
    <col min="5854" max="5854" width="2.85546875" style="442" customWidth="1"/>
    <col min="5855" max="5855" width="19" style="442" customWidth="1"/>
    <col min="5856" max="5856" width="2.85546875" style="442" customWidth="1"/>
    <col min="5857" max="5857" width="18.42578125" style="442" customWidth="1"/>
    <col min="5858" max="5858" width="2.85546875" style="442" customWidth="1"/>
    <col min="5859" max="5859" width="18.5703125" style="442" customWidth="1"/>
    <col min="5860" max="5860" width="2.85546875" style="442" customWidth="1"/>
    <col min="5861" max="5861" width="18.85546875" style="442" customWidth="1"/>
    <col min="5862" max="5862" width="2.85546875" style="442" customWidth="1"/>
    <col min="5863" max="5863" width="22.5703125" style="442" customWidth="1"/>
    <col min="5864" max="5864" width="2.85546875" style="442" customWidth="1"/>
    <col min="5865" max="5865" width="19.140625" style="442" customWidth="1"/>
    <col min="5866" max="5866" width="2.85546875" style="442" customWidth="1"/>
    <col min="5867" max="5867" width="22.5703125" style="442" customWidth="1"/>
    <col min="5868" max="5868" width="2.85546875" style="442" customWidth="1"/>
    <col min="5869" max="5869" width="24.140625" style="442" customWidth="1"/>
    <col min="5870" max="5870" width="2.85546875" style="442" customWidth="1"/>
    <col min="5871" max="5871" width="22.85546875" style="442" customWidth="1"/>
    <col min="5872" max="5872" width="2.85546875" style="442" customWidth="1"/>
    <col min="5873" max="5873" width="19.5703125" style="442" customWidth="1"/>
    <col min="5874" max="5874" width="2.85546875" style="442" customWidth="1"/>
    <col min="5875" max="5875" width="22.42578125" style="442" customWidth="1"/>
    <col min="5876" max="5876" width="2.85546875" style="442" customWidth="1"/>
    <col min="5877" max="5877" width="21.85546875" style="442" customWidth="1"/>
    <col min="5878" max="5878" width="2.85546875" style="442" customWidth="1"/>
    <col min="5879" max="5879" width="25.140625" style="442" customWidth="1"/>
    <col min="5880" max="5880" width="53.140625" style="442" customWidth="1"/>
    <col min="5881" max="5881" width="2.85546875" style="442" customWidth="1"/>
    <col min="5882" max="5882" width="25.140625" style="442" customWidth="1"/>
    <col min="5883" max="5883" width="2.85546875" style="442" customWidth="1"/>
    <col min="5884" max="5884" width="24" style="442" customWidth="1"/>
    <col min="5885" max="5885" width="2.85546875" style="442" customWidth="1"/>
    <col min="5886" max="5886" width="21.5703125" style="442" customWidth="1"/>
    <col min="5887" max="5887" width="2.85546875" style="442" customWidth="1"/>
    <col min="5888" max="5888" width="22.42578125" style="442" customWidth="1"/>
    <col min="5889" max="5889" width="53.85546875" style="442" customWidth="1"/>
    <col min="5890" max="5890" width="2.85546875" style="442" customWidth="1"/>
    <col min="5891" max="5891" width="23.85546875" style="442" customWidth="1"/>
    <col min="5892" max="5892" width="2.85546875" style="442" customWidth="1"/>
    <col min="5893" max="5893" width="22.5703125" style="442" customWidth="1"/>
    <col min="5894" max="5894" width="2.85546875" style="442" customWidth="1"/>
    <col min="5895" max="5895" width="18.85546875" style="442" customWidth="1"/>
    <col min="5896" max="5896" width="2.85546875" style="442" customWidth="1"/>
    <col min="5897" max="5897" width="19.42578125" style="442" customWidth="1"/>
    <col min="5898" max="5898" width="2.85546875" style="442" customWidth="1"/>
    <col min="5899" max="5899" width="19.5703125" style="442" customWidth="1"/>
    <col min="5900" max="6068" width="8.7109375" style="442"/>
    <col min="6069" max="6069" width="55.42578125" style="442" customWidth="1"/>
    <col min="6070" max="6070" width="2.85546875" style="442" customWidth="1"/>
    <col min="6071" max="6071" width="19.42578125" style="442" customWidth="1"/>
    <col min="6072" max="6072" width="2.85546875" style="442" customWidth="1"/>
    <col min="6073" max="6073" width="20.85546875" style="442" customWidth="1"/>
    <col min="6074" max="6074" width="2.85546875" style="442" customWidth="1"/>
    <col min="6075" max="6075" width="21" style="442" customWidth="1"/>
    <col min="6076" max="6076" width="2.85546875" style="442" customWidth="1"/>
    <col min="6077" max="6077" width="18.85546875" style="442" customWidth="1"/>
    <col min="6078" max="6078" width="2.85546875" style="442" customWidth="1"/>
    <col min="6079" max="6079" width="16.85546875" style="442" customWidth="1"/>
    <col min="6080" max="6080" width="2.85546875" style="442" customWidth="1"/>
    <col min="6081" max="6081" width="16.42578125" style="442" customWidth="1"/>
    <col min="6082" max="6082" width="2.85546875" style="442" customWidth="1"/>
    <col min="6083" max="6083" width="19.85546875" style="442" customWidth="1"/>
    <col min="6084" max="6084" width="2.85546875" style="442" customWidth="1"/>
    <col min="6085" max="6085" width="19.42578125" style="442" customWidth="1"/>
    <col min="6086" max="6086" width="2.85546875" style="442" customWidth="1"/>
    <col min="6087" max="6087" width="17.140625" style="442" customWidth="1"/>
    <col min="6088" max="6088" width="2.85546875" style="442" customWidth="1"/>
    <col min="6089" max="6089" width="19.42578125" style="442" customWidth="1"/>
    <col min="6090" max="6090" width="2.85546875" style="442" customWidth="1"/>
    <col min="6091" max="6091" width="18.42578125" style="442" customWidth="1"/>
    <col min="6092" max="6092" width="2.85546875" style="442" customWidth="1"/>
    <col min="6093" max="6093" width="17.5703125" style="442" customWidth="1"/>
    <col min="6094" max="6094" width="2.85546875" style="442" customWidth="1"/>
    <col min="6095" max="6095" width="20.85546875" style="442" customWidth="1"/>
    <col min="6096" max="6096" width="2.85546875" style="442" customWidth="1"/>
    <col min="6097" max="6097" width="17.5703125" style="442" customWidth="1"/>
    <col min="6098" max="6098" width="2.85546875" style="442" customWidth="1"/>
    <col min="6099" max="6099" width="19.5703125" style="442" customWidth="1"/>
    <col min="6100" max="6100" width="2.85546875" style="442" customWidth="1"/>
    <col min="6101" max="6101" width="16" style="442" customWidth="1"/>
    <col min="6102" max="6102" width="2.85546875" style="442" customWidth="1"/>
    <col min="6103" max="6103" width="18.85546875" style="442" customWidth="1"/>
    <col min="6104" max="6104" width="2.85546875" style="442" customWidth="1"/>
    <col min="6105" max="6105" width="18.140625" style="442" customWidth="1"/>
    <col min="6106" max="6107" width="8.85546875" style="442" customWidth="1"/>
    <col min="6108" max="6108" width="2.85546875" style="442" customWidth="1"/>
    <col min="6109" max="6109" width="18.85546875" style="442" customWidth="1"/>
    <col min="6110" max="6110" width="2.85546875" style="442" customWidth="1"/>
    <col min="6111" max="6111" width="19" style="442" customWidth="1"/>
    <col min="6112" max="6112" width="2.85546875" style="442" customWidth="1"/>
    <col min="6113" max="6113" width="18.42578125" style="442" customWidth="1"/>
    <col min="6114" max="6114" width="2.85546875" style="442" customWidth="1"/>
    <col min="6115" max="6115" width="18.5703125" style="442" customWidth="1"/>
    <col min="6116" max="6116" width="2.85546875" style="442" customWidth="1"/>
    <col min="6117" max="6117" width="18.85546875" style="442" customWidth="1"/>
    <col min="6118" max="6118" width="2.85546875" style="442" customWidth="1"/>
    <col min="6119" max="6119" width="22.5703125" style="442" customWidth="1"/>
    <col min="6120" max="6120" width="2.85546875" style="442" customWidth="1"/>
    <col min="6121" max="6121" width="19.140625" style="442" customWidth="1"/>
    <col min="6122" max="6122" width="2.85546875" style="442" customWidth="1"/>
    <col min="6123" max="6123" width="22.5703125" style="442" customWidth="1"/>
    <col min="6124" max="6124" width="2.85546875" style="442" customWidth="1"/>
    <col min="6125" max="6125" width="24.140625" style="442" customWidth="1"/>
    <col min="6126" max="6126" width="2.85546875" style="442" customWidth="1"/>
    <col min="6127" max="6127" width="22.85546875" style="442" customWidth="1"/>
    <col min="6128" max="6128" width="2.85546875" style="442" customWidth="1"/>
    <col min="6129" max="6129" width="19.5703125" style="442" customWidth="1"/>
    <col min="6130" max="6130" width="2.85546875" style="442" customWidth="1"/>
    <col min="6131" max="6131" width="22.42578125" style="442" customWidth="1"/>
    <col min="6132" max="6132" width="2.85546875" style="442" customWidth="1"/>
    <col min="6133" max="6133" width="21.85546875" style="442" customWidth="1"/>
    <col min="6134" max="6134" width="2.85546875" style="442" customWidth="1"/>
    <col min="6135" max="6135" width="25.140625" style="442" customWidth="1"/>
    <col min="6136" max="6136" width="53.140625" style="442" customWidth="1"/>
    <col min="6137" max="6137" width="2.85546875" style="442" customWidth="1"/>
    <col min="6138" max="6138" width="25.140625" style="442" customWidth="1"/>
    <col min="6139" max="6139" width="2.85546875" style="442" customWidth="1"/>
    <col min="6140" max="6140" width="24" style="442" customWidth="1"/>
    <col min="6141" max="6141" width="2.85546875" style="442" customWidth="1"/>
    <col min="6142" max="6142" width="21.5703125" style="442" customWidth="1"/>
    <col min="6143" max="6143" width="2.85546875" style="442" customWidth="1"/>
    <col min="6144" max="6144" width="22.42578125" style="442" customWidth="1"/>
    <col min="6145" max="6145" width="53.85546875" style="442" customWidth="1"/>
    <col min="6146" max="6146" width="2.85546875" style="442" customWidth="1"/>
    <col min="6147" max="6147" width="23.85546875" style="442" customWidth="1"/>
    <col min="6148" max="6148" width="2.85546875" style="442" customWidth="1"/>
    <col min="6149" max="6149" width="22.5703125" style="442" customWidth="1"/>
    <col min="6150" max="6150" width="2.85546875" style="442" customWidth="1"/>
    <col min="6151" max="6151" width="18.85546875" style="442" customWidth="1"/>
    <col min="6152" max="6152" width="2.85546875" style="442" customWidth="1"/>
    <col min="6153" max="6153" width="19.42578125" style="442" customWidth="1"/>
    <col min="6154" max="6154" width="2.85546875" style="442" customWidth="1"/>
    <col min="6155" max="6155" width="19.5703125" style="442" customWidth="1"/>
    <col min="6156" max="6324" width="8.7109375" style="442"/>
    <col min="6325" max="6325" width="55.42578125" style="442" customWidth="1"/>
    <col min="6326" max="6326" width="2.85546875" style="442" customWidth="1"/>
    <col min="6327" max="6327" width="19.42578125" style="442" customWidth="1"/>
    <col min="6328" max="6328" width="2.85546875" style="442" customWidth="1"/>
    <col min="6329" max="6329" width="20.85546875" style="442" customWidth="1"/>
    <col min="6330" max="6330" width="2.85546875" style="442" customWidth="1"/>
    <col min="6331" max="6331" width="21" style="442" customWidth="1"/>
    <col min="6332" max="6332" width="2.85546875" style="442" customWidth="1"/>
    <col min="6333" max="6333" width="18.85546875" style="442" customWidth="1"/>
    <col min="6334" max="6334" width="2.85546875" style="442" customWidth="1"/>
    <col min="6335" max="6335" width="16.85546875" style="442" customWidth="1"/>
    <col min="6336" max="6336" width="2.85546875" style="442" customWidth="1"/>
    <col min="6337" max="6337" width="16.42578125" style="442" customWidth="1"/>
    <col min="6338" max="6338" width="2.85546875" style="442" customWidth="1"/>
    <col min="6339" max="6339" width="19.85546875" style="442" customWidth="1"/>
    <col min="6340" max="6340" width="2.85546875" style="442" customWidth="1"/>
    <col min="6341" max="6341" width="19.42578125" style="442" customWidth="1"/>
    <col min="6342" max="6342" width="2.85546875" style="442" customWidth="1"/>
    <col min="6343" max="6343" width="17.140625" style="442" customWidth="1"/>
    <col min="6344" max="6344" width="2.85546875" style="442" customWidth="1"/>
    <col min="6345" max="6345" width="19.42578125" style="442" customWidth="1"/>
    <col min="6346" max="6346" width="2.85546875" style="442" customWidth="1"/>
    <col min="6347" max="6347" width="18.42578125" style="442" customWidth="1"/>
    <col min="6348" max="6348" width="2.85546875" style="442" customWidth="1"/>
    <col min="6349" max="6349" width="17.5703125" style="442" customWidth="1"/>
    <col min="6350" max="6350" width="2.85546875" style="442" customWidth="1"/>
    <col min="6351" max="6351" width="20.85546875" style="442" customWidth="1"/>
    <col min="6352" max="6352" width="2.85546875" style="442" customWidth="1"/>
    <col min="6353" max="6353" width="17.5703125" style="442" customWidth="1"/>
    <col min="6354" max="6354" width="2.85546875" style="442" customWidth="1"/>
    <col min="6355" max="6355" width="19.5703125" style="442" customWidth="1"/>
    <col min="6356" max="6356" width="2.85546875" style="442" customWidth="1"/>
    <col min="6357" max="6357" width="16" style="442" customWidth="1"/>
    <col min="6358" max="6358" width="2.85546875" style="442" customWidth="1"/>
    <col min="6359" max="6359" width="18.85546875" style="442" customWidth="1"/>
    <col min="6360" max="6360" width="2.85546875" style="442" customWidth="1"/>
    <col min="6361" max="6361" width="18.140625" style="442" customWidth="1"/>
    <col min="6362" max="6363" width="8.85546875" style="442" customWidth="1"/>
    <col min="6364" max="6364" width="2.85546875" style="442" customWidth="1"/>
    <col min="6365" max="6365" width="18.85546875" style="442" customWidth="1"/>
    <col min="6366" max="6366" width="2.85546875" style="442" customWidth="1"/>
    <col min="6367" max="6367" width="19" style="442" customWidth="1"/>
    <col min="6368" max="6368" width="2.85546875" style="442" customWidth="1"/>
    <col min="6369" max="6369" width="18.42578125" style="442" customWidth="1"/>
    <col min="6370" max="6370" width="2.85546875" style="442" customWidth="1"/>
    <col min="6371" max="6371" width="18.5703125" style="442" customWidth="1"/>
    <col min="6372" max="6372" width="2.85546875" style="442" customWidth="1"/>
    <col min="6373" max="6373" width="18.85546875" style="442" customWidth="1"/>
    <col min="6374" max="6374" width="2.85546875" style="442" customWidth="1"/>
    <col min="6375" max="6375" width="22.5703125" style="442" customWidth="1"/>
    <col min="6376" max="6376" width="2.85546875" style="442" customWidth="1"/>
    <col min="6377" max="6377" width="19.140625" style="442" customWidth="1"/>
    <col min="6378" max="6378" width="2.85546875" style="442" customWidth="1"/>
    <col min="6379" max="6379" width="22.5703125" style="442" customWidth="1"/>
    <col min="6380" max="6380" width="2.85546875" style="442" customWidth="1"/>
    <col min="6381" max="6381" width="24.140625" style="442" customWidth="1"/>
    <col min="6382" max="6382" width="2.85546875" style="442" customWidth="1"/>
    <col min="6383" max="6383" width="22.85546875" style="442" customWidth="1"/>
    <col min="6384" max="6384" width="2.85546875" style="442" customWidth="1"/>
    <col min="6385" max="6385" width="19.5703125" style="442" customWidth="1"/>
    <col min="6386" max="6386" width="2.85546875" style="442" customWidth="1"/>
    <col min="6387" max="6387" width="22.42578125" style="442" customWidth="1"/>
    <col min="6388" max="6388" width="2.85546875" style="442" customWidth="1"/>
    <col min="6389" max="6389" width="21.85546875" style="442" customWidth="1"/>
    <col min="6390" max="6390" width="2.85546875" style="442" customWidth="1"/>
    <col min="6391" max="6391" width="25.140625" style="442" customWidth="1"/>
    <col min="6392" max="6392" width="53.140625" style="442" customWidth="1"/>
    <col min="6393" max="6393" width="2.85546875" style="442" customWidth="1"/>
    <col min="6394" max="6394" width="25.140625" style="442" customWidth="1"/>
    <col min="6395" max="6395" width="2.85546875" style="442" customWidth="1"/>
    <col min="6396" max="6396" width="24" style="442" customWidth="1"/>
    <col min="6397" max="6397" width="2.85546875" style="442" customWidth="1"/>
    <col min="6398" max="6398" width="21.5703125" style="442" customWidth="1"/>
    <col min="6399" max="6399" width="2.85546875" style="442" customWidth="1"/>
    <col min="6400" max="6400" width="22.42578125" style="442" customWidth="1"/>
    <col min="6401" max="6401" width="53.85546875" style="442" customWidth="1"/>
    <col min="6402" max="6402" width="2.85546875" style="442" customWidth="1"/>
    <col min="6403" max="6403" width="23.85546875" style="442" customWidth="1"/>
    <col min="6404" max="6404" width="2.85546875" style="442" customWidth="1"/>
    <col min="6405" max="6405" width="22.5703125" style="442" customWidth="1"/>
    <col min="6406" max="6406" width="2.85546875" style="442" customWidth="1"/>
    <col min="6407" max="6407" width="18.85546875" style="442" customWidth="1"/>
    <col min="6408" max="6408" width="2.85546875" style="442" customWidth="1"/>
    <col min="6409" max="6409" width="19.42578125" style="442" customWidth="1"/>
    <col min="6410" max="6410" width="2.85546875" style="442" customWidth="1"/>
    <col min="6411" max="6411" width="19.5703125" style="442" customWidth="1"/>
    <col min="6412" max="6580" width="8.7109375" style="442"/>
    <col min="6581" max="6581" width="55.42578125" style="442" customWidth="1"/>
    <col min="6582" max="6582" width="2.85546875" style="442" customWidth="1"/>
    <col min="6583" max="6583" width="19.42578125" style="442" customWidth="1"/>
    <col min="6584" max="6584" width="2.85546875" style="442" customWidth="1"/>
    <col min="6585" max="6585" width="20.85546875" style="442" customWidth="1"/>
    <col min="6586" max="6586" width="2.85546875" style="442" customWidth="1"/>
    <col min="6587" max="6587" width="21" style="442" customWidth="1"/>
    <col min="6588" max="6588" width="2.85546875" style="442" customWidth="1"/>
    <col min="6589" max="6589" width="18.85546875" style="442" customWidth="1"/>
    <col min="6590" max="6590" width="2.85546875" style="442" customWidth="1"/>
    <col min="6591" max="6591" width="16.85546875" style="442" customWidth="1"/>
    <col min="6592" max="6592" width="2.85546875" style="442" customWidth="1"/>
    <col min="6593" max="6593" width="16.42578125" style="442" customWidth="1"/>
    <col min="6594" max="6594" width="2.85546875" style="442" customWidth="1"/>
    <col min="6595" max="6595" width="19.85546875" style="442" customWidth="1"/>
    <col min="6596" max="6596" width="2.85546875" style="442" customWidth="1"/>
    <col min="6597" max="6597" width="19.42578125" style="442" customWidth="1"/>
    <col min="6598" max="6598" width="2.85546875" style="442" customWidth="1"/>
    <col min="6599" max="6599" width="17.140625" style="442" customWidth="1"/>
    <col min="6600" max="6600" width="2.85546875" style="442" customWidth="1"/>
    <col min="6601" max="6601" width="19.42578125" style="442" customWidth="1"/>
    <col min="6602" max="6602" width="2.85546875" style="442" customWidth="1"/>
    <col min="6603" max="6603" width="18.42578125" style="442" customWidth="1"/>
    <col min="6604" max="6604" width="2.85546875" style="442" customWidth="1"/>
    <col min="6605" max="6605" width="17.5703125" style="442" customWidth="1"/>
    <col min="6606" max="6606" width="2.85546875" style="442" customWidth="1"/>
    <col min="6607" max="6607" width="20.85546875" style="442" customWidth="1"/>
    <col min="6608" max="6608" width="2.85546875" style="442" customWidth="1"/>
    <col min="6609" max="6609" width="17.5703125" style="442" customWidth="1"/>
    <col min="6610" max="6610" width="2.85546875" style="442" customWidth="1"/>
    <col min="6611" max="6611" width="19.5703125" style="442" customWidth="1"/>
    <col min="6612" max="6612" width="2.85546875" style="442" customWidth="1"/>
    <col min="6613" max="6613" width="16" style="442" customWidth="1"/>
    <col min="6614" max="6614" width="2.85546875" style="442" customWidth="1"/>
    <col min="6615" max="6615" width="18.85546875" style="442" customWidth="1"/>
    <col min="6616" max="6616" width="2.85546875" style="442" customWidth="1"/>
    <col min="6617" max="6617" width="18.140625" style="442" customWidth="1"/>
    <col min="6618" max="6619" width="8.85546875" style="442" customWidth="1"/>
    <col min="6620" max="6620" width="2.85546875" style="442" customWidth="1"/>
    <col min="6621" max="6621" width="18.85546875" style="442" customWidth="1"/>
    <col min="6622" max="6622" width="2.85546875" style="442" customWidth="1"/>
    <col min="6623" max="6623" width="19" style="442" customWidth="1"/>
    <col min="6624" max="6624" width="2.85546875" style="442" customWidth="1"/>
    <col min="6625" max="6625" width="18.42578125" style="442" customWidth="1"/>
    <col min="6626" max="6626" width="2.85546875" style="442" customWidth="1"/>
    <col min="6627" max="6627" width="18.5703125" style="442" customWidth="1"/>
    <col min="6628" max="6628" width="2.85546875" style="442" customWidth="1"/>
    <col min="6629" max="6629" width="18.85546875" style="442" customWidth="1"/>
    <col min="6630" max="6630" width="2.85546875" style="442" customWidth="1"/>
    <col min="6631" max="6631" width="22.5703125" style="442" customWidth="1"/>
    <col min="6632" max="6632" width="2.85546875" style="442" customWidth="1"/>
    <col min="6633" max="6633" width="19.140625" style="442" customWidth="1"/>
    <col min="6634" max="6634" width="2.85546875" style="442" customWidth="1"/>
    <col min="6635" max="6635" width="22.5703125" style="442" customWidth="1"/>
    <col min="6636" max="6636" width="2.85546875" style="442" customWidth="1"/>
    <col min="6637" max="6637" width="24.140625" style="442" customWidth="1"/>
    <col min="6638" max="6638" width="2.85546875" style="442" customWidth="1"/>
    <col min="6639" max="6639" width="22.85546875" style="442" customWidth="1"/>
    <col min="6640" max="6640" width="2.85546875" style="442" customWidth="1"/>
    <col min="6641" max="6641" width="19.5703125" style="442" customWidth="1"/>
    <col min="6642" max="6642" width="2.85546875" style="442" customWidth="1"/>
    <col min="6643" max="6643" width="22.42578125" style="442" customWidth="1"/>
    <col min="6644" max="6644" width="2.85546875" style="442" customWidth="1"/>
    <col min="6645" max="6645" width="21.85546875" style="442" customWidth="1"/>
    <col min="6646" max="6646" width="2.85546875" style="442" customWidth="1"/>
    <col min="6647" max="6647" width="25.140625" style="442" customWidth="1"/>
    <col min="6648" max="6648" width="53.140625" style="442" customWidth="1"/>
    <col min="6649" max="6649" width="2.85546875" style="442" customWidth="1"/>
    <col min="6650" max="6650" width="25.140625" style="442" customWidth="1"/>
    <col min="6651" max="6651" width="2.85546875" style="442" customWidth="1"/>
    <col min="6652" max="6652" width="24" style="442" customWidth="1"/>
    <col min="6653" max="6653" width="2.85546875" style="442" customWidth="1"/>
    <col min="6654" max="6654" width="21.5703125" style="442" customWidth="1"/>
    <col min="6655" max="6655" width="2.85546875" style="442" customWidth="1"/>
    <col min="6656" max="6656" width="22.42578125" style="442" customWidth="1"/>
    <col min="6657" max="6657" width="53.85546875" style="442" customWidth="1"/>
    <col min="6658" max="6658" width="2.85546875" style="442" customWidth="1"/>
    <col min="6659" max="6659" width="23.85546875" style="442" customWidth="1"/>
    <col min="6660" max="6660" width="2.85546875" style="442" customWidth="1"/>
    <col min="6661" max="6661" width="22.5703125" style="442" customWidth="1"/>
    <col min="6662" max="6662" width="2.85546875" style="442" customWidth="1"/>
    <col min="6663" max="6663" width="18.85546875" style="442" customWidth="1"/>
    <col min="6664" max="6664" width="2.85546875" style="442" customWidth="1"/>
    <col min="6665" max="6665" width="19.42578125" style="442" customWidth="1"/>
    <col min="6666" max="6666" width="2.85546875" style="442" customWidth="1"/>
    <col min="6667" max="6667" width="19.5703125" style="442" customWidth="1"/>
    <col min="6668" max="6836" width="8.7109375" style="442"/>
    <col min="6837" max="6837" width="55.42578125" style="442" customWidth="1"/>
    <col min="6838" max="6838" width="2.85546875" style="442" customWidth="1"/>
    <col min="6839" max="6839" width="19.42578125" style="442" customWidth="1"/>
    <col min="6840" max="6840" width="2.85546875" style="442" customWidth="1"/>
    <col min="6841" max="6841" width="20.85546875" style="442" customWidth="1"/>
    <col min="6842" max="6842" width="2.85546875" style="442" customWidth="1"/>
    <col min="6843" max="6843" width="21" style="442" customWidth="1"/>
    <col min="6844" max="6844" width="2.85546875" style="442" customWidth="1"/>
    <col min="6845" max="6845" width="18.85546875" style="442" customWidth="1"/>
    <col min="6846" max="6846" width="2.85546875" style="442" customWidth="1"/>
    <col min="6847" max="6847" width="16.85546875" style="442" customWidth="1"/>
    <col min="6848" max="6848" width="2.85546875" style="442" customWidth="1"/>
    <col min="6849" max="6849" width="16.42578125" style="442" customWidth="1"/>
    <col min="6850" max="6850" width="2.85546875" style="442" customWidth="1"/>
    <col min="6851" max="6851" width="19.85546875" style="442" customWidth="1"/>
    <col min="6852" max="6852" width="2.85546875" style="442" customWidth="1"/>
    <col min="6853" max="6853" width="19.42578125" style="442" customWidth="1"/>
    <col min="6854" max="6854" width="2.85546875" style="442" customWidth="1"/>
    <col min="6855" max="6855" width="17.140625" style="442" customWidth="1"/>
    <col min="6856" max="6856" width="2.85546875" style="442" customWidth="1"/>
    <col min="6857" max="6857" width="19.42578125" style="442" customWidth="1"/>
    <col min="6858" max="6858" width="2.85546875" style="442" customWidth="1"/>
    <col min="6859" max="6859" width="18.42578125" style="442" customWidth="1"/>
    <col min="6860" max="6860" width="2.85546875" style="442" customWidth="1"/>
    <col min="6861" max="6861" width="17.5703125" style="442" customWidth="1"/>
    <col min="6862" max="6862" width="2.85546875" style="442" customWidth="1"/>
    <col min="6863" max="6863" width="20.85546875" style="442" customWidth="1"/>
    <col min="6864" max="6864" width="2.85546875" style="442" customWidth="1"/>
    <col min="6865" max="6865" width="17.5703125" style="442" customWidth="1"/>
    <col min="6866" max="6866" width="2.85546875" style="442" customWidth="1"/>
    <col min="6867" max="6867" width="19.5703125" style="442" customWidth="1"/>
    <col min="6868" max="6868" width="2.85546875" style="442" customWidth="1"/>
    <col min="6869" max="6869" width="16" style="442" customWidth="1"/>
    <col min="6870" max="6870" width="2.85546875" style="442" customWidth="1"/>
    <col min="6871" max="6871" width="18.85546875" style="442" customWidth="1"/>
    <col min="6872" max="6872" width="2.85546875" style="442" customWidth="1"/>
    <col min="6873" max="6873" width="18.140625" style="442" customWidth="1"/>
    <col min="6874" max="6875" width="8.85546875" style="442" customWidth="1"/>
    <col min="6876" max="6876" width="2.85546875" style="442" customWidth="1"/>
    <col min="6877" max="6877" width="18.85546875" style="442" customWidth="1"/>
    <col min="6878" max="6878" width="2.85546875" style="442" customWidth="1"/>
    <col min="6879" max="6879" width="19" style="442" customWidth="1"/>
    <col min="6880" max="6880" width="2.85546875" style="442" customWidth="1"/>
    <col min="6881" max="6881" width="18.42578125" style="442" customWidth="1"/>
    <col min="6882" max="6882" width="2.85546875" style="442" customWidth="1"/>
    <col min="6883" max="6883" width="18.5703125" style="442" customWidth="1"/>
    <col min="6884" max="6884" width="2.85546875" style="442" customWidth="1"/>
    <col min="6885" max="6885" width="18.85546875" style="442" customWidth="1"/>
    <col min="6886" max="6886" width="2.85546875" style="442" customWidth="1"/>
    <col min="6887" max="6887" width="22.5703125" style="442" customWidth="1"/>
    <col min="6888" max="6888" width="2.85546875" style="442" customWidth="1"/>
    <col min="6889" max="6889" width="19.140625" style="442" customWidth="1"/>
    <col min="6890" max="6890" width="2.85546875" style="442" customWidth="1"/>
    <col min="6891" max="6891" width="22.5703125" style="442" customWidth="1"/>
    <col min="6892" max="6892" width="2.85546875" style="442" customWidth="1"/>
    <col min="6893" max="6893" width="24.140625" style="442" customWidth="1"/>
    <col min="6894" max="6894" width="2.85546875" style="442" customWidth="1"/>
    <col min="6895" max="6895" width="22.85546875" style="442" customWidth="1"/>
    <col min="6896" max="6896" width="2.85546875" style="442" customWidth="1"/>
    <col min="6897" max="6897" width="19.5703125" style="442" customWidth="1"/>
    <col min="6898" max="6898" width="2.85546875" style="442" customWidth="1"/>
    <col min="6899" max="6899" width="22.42578125" style="442" customWidth="1"/>
    <col min="6900" max="6900" width="2.85546875" style="442" customWidth="1"/>
    <col min="6901" max="6901" width="21.85546875" style="442" customWidth="1"/>
    <col min="6902" max="6902" width="2.85546875" style="442" customWidth="1"/>
    <col min="6903" max="6903" width="25.140625" style="442" customWidth="1"/>
    <col min="6904" max="6904" width="53.140625" style="442" customWidth="1"/>
    <col min="6905" max="6905" width="2.85546875" style="442" customWidth="1"/>
    <col min="6906" max="6906" width="25.140625" style="442" customWidth="1"/>
    <col min="6907" max="6907" width="2.85546875" style="442" customWidth="1"/>
    <col min="6908" max="6908" width="24" style="442" customWidth="1"/>
    <col min="6909" max="6909" width="2.85546875" style="442" customWidth="1"/>
    <col min="6910" max="6910" width="21.5703125" style="442" customWidth="1"/>
    <col min="6911" max="6911" width="2.85546875" style="442" customWidth="1"/>
    <col min="6912" max="6912" width="22.42578125" style="442" customWidth="1"/>
    <col min="6913" max="6913" width="53.85546875" style="442" customWidth="1"/>
    <col min="6914" max="6914" width="2.85546875" style="442" customWidth="1"/>
    <col min="6915" max="6915" width="23.85546875" style="442" customWidth="1"/>
    <col min="6916" max="6916" width="2.85546875" style="442" customWidth="1"/>
    <col min="6917" max="6917" width="22.5703125" style="442" customWidth="1"/>
    <col min="6918" max="6918" width="2.85546875" style="442" customWidth="1"/>
    <col min="6919" max="6919" width="18.85546875" style="442" customWidth="1"/>
    <col min="6920" max="6920" width="2.85546875" style="442" customWidth="1"/>
    <col min="6921" max="6921" width="19.42578125" style="442" customWidth="1"/>
    <col min="6922" max="6922" width="2.85546875" style="442" customWidth="1"/>
    <col min="6923" max="6923" width="19.5703125" style="442" customWidth="1"/>
    <col min="6924" max="7092" width="8.7109375" style="442"/>
    <col min="7093" max="7093" width="55.42578125" style="442" customWidth="1"/>
    <col min="7094" max="7094" width="2.85546875" style="442" customWidth="1"/>
    <col min="7095" max="7095" width="19.42578125" style="442" customWidth="1"/>
    <col min="7096" max="7096" width="2.85546875" style="442" customWidth="1"/>
    <col min="7097" max="7097" width="20.85546875" style="442" customWidth="1"/>
    <col min="7098" max="7098" width="2.85546875" style="442" customWidth="1"/>
    <col min="7099" max="7099" width="21" style="442" customWidth="1"/>
    <col min="7100" max="7100" width="2.85546875" style="442" customWidth="1"/>
    <col min="7101" max="7101" width="18.85546875" style="442" customWidth="1"/>
    <col min="7102" max="7102" width="2.85546875" style="442" customWidth="1"/>
    <col min="7103" max="7103" width="16.85546875" style="442" customWidth="1"/>
    <col min="7104" max="7104" width="2.85546875" style="442" customWidth="1"/>
    <col min="7105" max="7105" width="16.42578125" style="442" customWidth="1"/>
    <col min="7106" max="7106" width="2.85546875" style="442" customWidth="1"/>
    <col min="7107" max="7107" width="19.85546875" style="442" customWidth="1"/>
    <col min="7108" max="7108" width="2.85546875" style="442" customWidth="1"/>
    <col min="7109" max="7109" width="19.42578125" style="442" customWidth="1"/>
    <col min="7110" max="7110" width="2.85546875" style="442" customWidth="1"/>
    <col min="7111" max="7111" width="17.140625" style="442" customWidth="1"/>
    <col min="7112" max="7112" width="2.85546875" style="442" customWidth="1"/>
    <col min="7113" max="7113" width="19.42578125" style="442" customWidth="1"/>
    <col min="7114" max="7114" width="2.85546875" style="442" customWidth="1"/>
    <col min="7115" max="7115" width="18.42578125" style="442" customWidth="1"/>
    <col min="7116" max="7116" width="2.85546875" style="442" customWidth="1"/>
    <col min="7117" max="7117" width="17.5703125" style="442" customWidth="1"/>
    <col min="7118" max="7118" width="2.85546875" style="442" customWidth="1"/>
    <col min="7119" max="7119" width="20.85546875" style="442" customWidth="1"/>
    <col min="7120" max="7120" width="2.85546875" style="442" customWidth="1"/>
    <col min="7121" max="7121" width="17.5703125" style="442" customWidth="1"/>
    <col min="7122" max="7122" width="2.85546875" style="442" customWidth="1"/>
    <col min="7123" max="7123" width="19.5703125" style="442" customWidth="1"/>
    <col min="7124" max="7124" width="2.85546875" style="442" customWidth="1"/>
    <col min="7125" max="7125" width="16" style="442" customWidth="1"/>
    <col min="7126" max="7126" width="2.85546875" style="442" customWidth="1"/>
    <col min="7127" max="7127" width="18.85546875" style="442" customWidth="1"/>
    <col min="7128" max="7128" width="2.85546875" style="442" customWidth="1"/>
    <col min="7129" max="7129" width="18.140625" style="442" customWidth="1"/>
    <col min="7130" max="7131" width="8.85546875" style="442" customWidth="1"/>
    <col min="7132" max="7132" width="2.85546875" style="442" customWidth="1"/>
    <col min="7133" max="7133" width="18.85546875" style="442" customWidth="1"/>
    <col min="7134" max="7134" width="2.85546875" style="442" customWidth="1"/>
    <col min="7135" max="7135" width="19" style="442" customWidth="1"/>
    <col min="7136" max="7136" width="2.85546875" style="442" customWidth="1"/>
    <col min="7137" max="7137" width="18.42578125" style="442" customWidth="1"/>
    <col min="7138" max="7138" width="2.85546875" style="442" customWidth="1"/>
    <col min="7139" max="7139" width="18.5703125" style="442" customWidth="1"/>
    <col min="7140" max="7140" width="2.85546875" style="442" customWidth="1"/>
    <col min="7141" max="7141" width="18.85546875" style="442" customWidth="1"/>
    <col min="7142" max="7142" width="2.85546875" style="442" customWidth="1"/>
    <col min="7143" max="7143" width="22.5703125" style="442" customWidth="1"/>
    <col min="7144" max="7144" width="2.85546875" style="442" customWidth="1"/>
    <col min="7145" max="7145" width="19.140625" style="442" customWidth="1"/>
    <col min="7146" max="7146" width="2.85546875" style="442" customWidth="1"/>
    <col min="7147" max="7147" width="22.5703125" style="442" customWidth="1"/>
    <col min="7148" max="7148" width="2.85546875" style="442" customWidth="1"/>
    <col min="7149" max="7149" width="24.140625" style="442" customWidth="1"/>
    <col min="7150" max="7150" width="2.85546875" style="442" customWidth="1"/>
    <col min="7151" max="7151" width="22.85546875" style="442" customWidth="1"/>
    <col min="7152" max="7152" width="2.85546875" style="442" customWidth="1"/>
    <col min="7153" max="7153" width="19.5703125" style="442" customWidth="1"/>
    <col min="7154" max="7154" width="2.85546875" style="442" customWidth="1"/>
    <col min="7155" max="7155" width="22.42578125" style="442" customWidth="1"/>
    <col min="7156" max="7156" width="2.85546875" style="442" customWidth="1"/>
    <col min="7157" max="7157" width="21.85546875" style="442" customWidth="1"/>
    <col min="7158" max="7158" width="2.85546875" style="442" customWidth="1"/>
    <col min="7159" max="7159" width="25.140625" style="442" customWidth="1"/>
    <col min="7160" max="7160" width="53.140625" style="442" customWidth="1"/>
    <col min="7161" max="7161" width="2.85546875" style="442" customWidth="1"/>
    <col min="7162" max="7162" width="25.140625" style="442" customWidth="1"/>
    <col min="7163" max="7163" width="2.85546875" style="442" customWidth="1"/>
    <col min="7164" max="7164" width="24" style="442" customWidth="1"/>
    <col min="7165" max="7165" width="2.85546875" style="442" customWidth="1"/>
    <col min="7166" max="7166" width="21.5703125" style="442" customWidth="1"/>
    <col min="7167" max="7167" width="2.85546875" style="442" customWidth="1"/>
    <col min="7168" max="7168" width="22.42578125" style="442" customWidth="1"/>
    <col min="7169" max="7169" width="53.85546875" style="442" customWidth="1"/>
    <col min="7170" max="7170" width="2.85546875" style="442" customWidth="1"/>
    <col min="7171" max="7171" width="23.85546875" style="442" customWidth="1"/>
    <col min="7172" max="7172" width="2.85546875" style="442" customWidth="1"/>
    <col min="7173" max="7173" width="22.5703125" style="442" customWidth="1"/>
    <col min="7174" max="7174" width="2.85546875" style="442" customWidth="1"/>
    <col min="7175" max="7175" width="18.85546875" style="442" customWidth="1"/>
    <col min="7176" max="7176" width="2.85546875" style="442" customWidth="1"/>
    <col min="7177" max="7177" width="19.42578125" style="442" customWidth="1"/>
    <col min="7178" max="7178" width="2.85546875" style="442" customWidth="1"/>
    <col min="7179" max="7179" width="19.5703125" style="442" customWidth="1"/>
    <col min="7180" max="7348" width="8.7109375" style="442"/>
    <col min="7349" max="7349" width="55.42578125" style="442" customWidth="1"/>
    <col min="7350" max="7350" width="2.85546875" style="442" customWidth="1"/>
    <col min="7351" max="7351" width="19.42578125" style="442" customWidth="1"/>
    <col min="7352" max="7352" width="2.85546875" style="442" customWidth="1"/>
    <col min="7353" max="7353" width="20.85546875" style="442" customWidth="1"/>
    <col min="7354" max="7354" width="2.85546875" style="442" customWidth="1"/>
    <col min="7355" max="7355" width="21" style="442" customWidth="1"/>
    <col min="7356" max="7356" width="2.85546875" style="442" customWidth="1"/>
    <col min="7357" max="7357" width="18.85546875" style="442" customWidth="1"/>
    <col min="7358" max="7358" width="2.85546875" style="442" customWidth="1"/>
    <col min="7359" max="7359" width="16.85546875" style="442" customWidth="1"/>
    <col min="7360" max="7360" width="2.85546875" style="442" customWidth="1"/>
    <col min="7361" max="7361" width="16.42578125" style="442" customWidth="1"/>
    <col min="7362" max="7362" width="2.85546875" style="442" customWidth="1"/>
    <col min="7363" max="7363" width="19.85546875" style="442" customWidth="1"/>
    <col min="7364" max="7364" width="2.85546875" style="442" customWidth="1"/>
    <col min="7365" max="7365" width="19.42578125" style="442" customWidth="1"/>
    <col min="7366" max="7366" width="2.85546875" style="442" customWidth="1"/>
    <col min="7367" max="7367" width="17.140625" style="442" customWidth="1"/>
    <col min="7368" max="7368" width="2.85546875" style="442" customWidth="1"/>
    <col min="7369" max="7369" width="19.42578125" style="442" customWidth="1"/>
    <col min="7370" max="7370" width="2.85546875" style="442" customWidth="1"/>
    <col min="7371" max="7371" width="18.42578125" style="442" customWidth="1"/>
    <col min="7372" max="7372" width="2.85546875" style="442" customWidth="1"/>
    <col min="7373" max="7373" width="17.5703125" style="442" customWidth="1"/>
    <col min="7374" max="7374" width="2.85546875" style="442" customWidth="1"/>
    <col min="7375" max="7375" width="20.85546875" style="442" customWidth="1"/>
    <col min="7376" max="7376" width="2.85546875" style="442" customWidth="1"/>
    <col min="7377" max="7377" width="17.5703125" style="442" customWidth="1"/>
    <col min="7378" max="7378" width="2.85546875" style="442" customWidth="1"/>
    <col min="7379" max="7379" width="19.5703125" style="442" customWidth="1"/>
    <col min="7380" max="7380" width="2.85546875" style="442" customWidth="1"/>
    <col min="7381" max="7381" width="16" style="442" customWidth="1"/>
    <col min="7382" max="7382" width="2.85546875" style="442" customWidth="1"/>
    <col min="7383" max="7383" width="18.85546875" style="442" customWidth="1"/>
    <col min="7384" max="7384" width="2.85546875" style="442" customWidth="1"/>
    <col min="7385" max="7385" width="18.140625" style="442" customWidth="1"/>
    <col min="7386" max="7387" width="8.85546875" style="442" customWidth="1"/>
    <col min="7388" max="7388" width="2.85546875" style="442" customWidth="1"/>
    <col min="7389" max="7389" width="18.85546875" style="442" customWidth="1"/>
    <col min="7390" max="7390" width="2.85546875" style="442" customWidth="1"/>
    <col min="7391" max="7391" width="19" style="442" customWidth="1"/>
    <col min="7392" max="7392" width="2.85546875" style="442" customWidth="1"/>
    <col min="7393" max="7393" width="18.42578125" style="442" customWidth="1"/>
    <col min="7394" max="7394" width="2.85546875" style="442" customWidth="1"/>
    <col min="7395" max="7395" width="18.5703125" style="442" customWidth="1"/>
    <col min="7396" max="7396" width="2.85546875" style="442" customWidth="1"/>
    <col min="7397" max="7397" width="18.85546875" style="442" customWidth="1"/>
    <col min="7398" max="7398" width="2.85546875" style="442" customWidth="1"/>
    <col min="7399" max="7399" width="22.5703125" style="442" customWidth="1"/>
    <col min="7400" max="7400" width="2.85546875" style="442" customWidth="1"/>
    <col min="7401" max="7401" width="19.140625" style="442" customWidth="1"/>
    <col min="7402" max="7402" width="2.85546875" style="442" customWidth="1"/>
    <col min="7403" max="7403" width="22.5703125" style="442" customWidth="1"/>
    <col min="7404" max="7404" width="2.85546875" style="442" customWidth="1"/>
    <col min="7405" max="7405" width="24.140625" style="442" customWidth="1"/>
    <col min="7406" max="7406" width="2.85546875" style="442" customWidth="1"/>
    <col min="7407" max="7407" width="22.85546875" style="442" customWidth="1"/>
    <col min="7408" max="7408" width="2.85546875" style="442" customWidth="1"/>
    <col min="7409" max="7409" width="19.5703125" style="442" customWidth="1"/>
    <col min="7410" max="7410" width="2.85546875" style="442" customWidth="1"/>
    <col min="7411" max="7411" width="22.42578125" style="442" customWidth="1"/>
    <col min="7412" max="7412" width="2.85546875" style="442" customWidth="1"/>
    <col min="7413" max="7413" width="21.85546875" style="442" customWidth="1"/>
    <col min="7414" max="7414" width="2.85546875" style="442" customWidth="1"/>
    <col min="7415" max="7415" width="25.140625" style="442" customWidth="1"/>
    <col min="7416" max="7416" width="53.140625" style="442" customWidth="1"/>
    <col min="7417" max="7417" width="2.85546875" style="442" customWidth="1"/>
    <col min="7418" max="7418" width="25.140625" style="442" customWidth="1"/>
    <col min="7419" max="7419" width="2.85546875" style="442" customWidth="1"/>
    <col min="7420" max="7420" width="24" style="442" customWidth="1"/>
    <col min="7421" max="7421" width="2.85546875" style="442" customWidth="1"/>
    <col min="7422" max="7422" width="21.5703125" style="442" customWidth="1"/>
    <col min="7423" max="7423" width="2.85546875" style="442" customWidth="1"/>
    <col min="7424" max="7424" width="22.42578125" style="442" customWidth="1"/>
    <col min="7425" max="7425" width="53.85546875" style="442" customWidth="1"/>
    <col min="7426" max="7426" width="2.85546875" style="442" customWidth="1"/>
    <col min="7427" max="7427" width="23.85546875" style="442" customWidth="1"/>
    <col min="7428" max="7428" width="2.85546875" style="442" customWidth="1"/>
    <col min="7429" max="7429" width="22.5703125" style="442" customWidth="1"/>
    <col min="7430" max="7430" width="2.85546875" style="442" customWidth="1"/>
    <col min="7431" max="7431" width="18.85546875" style="442" customWidth="1"/>
    <col min="7432" max="7432" width="2.85546875" style="442" customWidth="1"/>
    <col min="7433" max="7433" width="19.42578125" style="442" customWidth="1"/>
    <col min="7434" max="7434" width="2.85546875" style="442" customWidth="1"/>
    <col min="7435" max="7435" width="19.5703125" style="442" customWidth="1"/>
    <col min="7436" max="7604" width="8.7109375" style="442"/>
    <col min="7605" max="7605" width="55.42578125" style="442" customWidth="1"/>
    <col min="7606" max="7606" width="2.85546875" style="442" customWidth="1"/>
    <col min="7607" max="7607" width="19.42578125" style="442" customWidth="1"/>
    <col min="7608" max="7608" width="2.85546875" style="442" customWidth="1"/>
    <col min="7609" max="7609" width="20.85546875" style="442" customWidth="1"/>
    <col min="7610" max="7610" width="2.85546875" style="442" customWidth="1"/>
    <col min="7611" max="7611" width="21" style="442" customWidth="1"/>
    <col min="7612" max="7612" width="2.85546875" style="442" customWidth="1"/>
    <col min="7613" max="7613" width="18.85546875" style="442" customWidth="1"/>
    <col min="7614" max="7614" width="2.85546875" style="442" customWidth="1"/>
    <col min="7615" max="7615" width="16.85546875" style="442" customWidth="1"/>
    <col min="7616" max="7616" width="2.85546875" style="442" customWidth="1"/>
    <col min="7617" max="7617" width="16.42578125" style="442" customWidth="1"/>
    <col min="7618" max="7618" width="2.85546875" style="442" customWidth="1"/>
    <col min="7619" max="7619" width="19.85546875" style="442" customWidth="1"/>
    <col min="7620" max="7620" width="2.85546875" style="442" customWidth="1"/>
    <col min="7621" max="7621" width="19.42578125" style="442" customWidth="1"/>
    <col min="7622" max="7622" width="2.85546875" style="442" customWidth="1"/>
    <col min="7623" max="7623" width="17.140625" style="442" customWidth="1"/>
    <col min="7624" max="7624" width="2.85546875" style="442" customWidth="1"/>
    <col min="7625" max="7625" width="19.42578125" style="442" customWidth="1"/>
    <col min="7626" max="7626" width="2.85546875" style="442" customWidth="1"/>
    <col min="7627" max="7627" width="18.42578125" style="442" customWidth="1"/>
    <col min="7628" max="7628" width="2.85546875" style="442" customWidth="1"/>
    <col min="7629" max="7629" width="17.5703125" style="442" customWidth="1"/>
    <col min="7630" max="7630" width="2.85546875" style="442" customWidth="1"/>
    <col min="7631" max="7631" width="20.85546875" style="442" customWidth="1"/>
    <col min="7632" max="7632" width="2.85546875" style="442" customWidth="1"/>
    <col min="7633" max="7633" width="17.5703125" style="442" customWidth="1"/>
    <col min="7634" max="7634" width="2.85546875" style="442" customWidth="1"/>
    <col min="7635" max="7635" width="19.5703125" style="442" customWidth="1"/>
    <col min="7636" max="7636" width="2.85546875" style="442" customWidth="1"/>
    <col min="7637" max="7637" width="16" style="442" customWidth="1"/>
    <col min="7638" max="7638" width="2.85546875" style="442" customWidth="1"/>
    <col min="7639" max="7639" width="18.85546875" style="442" customWidth="1"/>
    <col min="7640" max="7640" width="2.85546875" style="442" customWidth="1"/>
    <col min="7641" max="7641" width="18.140625" style="442" customWidth="1"/>
    <col min="7642" max="7643" width="8.85546875" style="442" customWidth="1"/>
    <col min="7644" max="7644" width="2.85546875" style="442" customWidth="1"/>
    <col min="7645" max="7645" width="18.85546875" style="442" customWidth="1"/>
    <col min="7646" max="7646" width="2.85546875" style="442" customWidth="1"/>
    <col min="7647" max="7647" width="19" style="442" customWidth="1"/>
    <col min="7648" max="7648" width="2.85546875" style="442" customWidth="1"/>
    <col min="7649" max="7649" width="18.42578125" style="442" customWidth="1"/>
    <col min="7650" max="7650" width="2.85546875" style="442" customWidth="1"/>
    <col min="7651" max="7651" width="18.5703125" style="442" customWidth="1"/>
    <col min="7652" max="7652" width="2.85546875" style="442" customWidth="1"/>
    <col min="7653" max="7653" width="18.85546875" style="442" customWidth="1"/>
    <col min="7654" max="7654" width="2.85546875" style="442" customWidth="1"/>
    <col min="7655" max="7655" width="22.5703125" style="442" customWidth="1"/>
    <col min="7656" max="7656" width="2.85546875" style="442" customWidth="1"/>
    <col min="7657" max="7657" width="19.140625" style="442" customWidth="1"/>
    <col min="7658" max="7658" width="2.85546875" style="442" customWidth="1"/>
    <col min="7659" max="7659" width="22.5703125" style="442" customWidth="1"/>
    <col min="7660" max="7660" width="2.85546875" style="442" customWidth="1"/>
    <col min="7661" max="7661" width="24.140625" style="442" customWidth="1"/>
    <col min="7662" max="7662" width="2.85546875" style="442" customWidth="1"/>
    <col min="7663" max="7663" width="22.85546875" style="442" customWidth="1"/>
    <col min="7664" max="7664" width="2.85546875" style="442" customWidth="1"/>
    <col min="7665" max="7665" width="19.5703125" style="442" customWidth="1"/>
    <col min="7666" max="7666" width="2.85546875" style="442" customWidth="1"/>
    <col min="7667" max="7667" width="22.42578125" style="442" customWidth="1"/>
    <col min="7668" max="7668" width="2.85546875" style="442" customWidth="1"/>
    <col min="7669" max="7669" width="21.85546875" style="442" customWidth="1"/>
    <col min="7670" max="7670" width="2.85546875" style="442" customWidth="1"/>
    <col min="7671" max="7671" width="25.140625" style="442" customWidth="1"/>
    <col min="7672" max="7672" width="53.140625" style="442" customWidth="1"/>
    <col min="7673" max="7673" width="2.85546875" style="442" customWidth="1"/>
    <col min="7674" max="7674" width="25.140625" style="442" customWidth="1"/>
    <col min="7675" max="7675" width="2.85546875" style="442" customWidth="1"/>
    <col min="7676" max="7676" width="24" style="442" customWidth="1"/>
    <col min="7677" max="7677" width="2.85546875" style="442" customWidth="1"/>
    <col min="7678" max="7678" width="21.5703125" style="442" customWidth="1"/>
    <col min="7679" max="7679" width="2.85546875" style="442" customWidth="1"/>
    <col min="7680" max="7680" width="22.42578125" style="442" customWidth="1"/>
    <col min="7681" max="7681" width="53.85546875" style="442" customWidth="1"/>
    <col min="7682" max="7682" width="2.85546875" style="442" customWidth="1"/>
    <col min="7683" max="7683" width="23.85546875" style="442" customWidth="1"/>
    <col min="7684" max="7684" width="2.85546875" style="442" customWidth="1"/>
    <col min="7685" max="7685" width="22.5703125" style="442" customWidth="1"/>
    <col min="7686" max="7686" width="2.85546875" style="442" customWidth="1"/>
    <col min="7687" max="7687" width="18.85546875" style="442" customWidth="1"/>
    <col min="7688" max="7688" width="2.85546875" style="442" customWidth="1"/>
    <col min="7689" max="7689" width="19.42578125" style="442" customWidth="1"/>
    <col min="7690" max="7690" width="2.85546875" style="442" customWidth="1"/>
    <col min="7691" max="7691" width="19.5703125" style="442" customWidth="1"/>
    <col min="7692" max="7860" width="8.7109375" style="442"/>
    <col min="7861" max="7861" width="55.42578125" style="442" customWidth="1"/>
    <col min="7862" max="7862" width="2.85546875" style="442" customWidth="1"/>
    <col min="7863" max="7863" width="19.42578125" style="442" customWidth="1"/>
    <col min="7864" max="7864" width="2.85546875" style="442" customWidth="1"/>
    <col min="7865" max="7865" width="20.85546875" style="442" customWidth="1"/>
    <col min="7866" max="7866" width="2.85546875" style="442" customWidth="1"/>
    <col min="7867" max="7867" width="21" style="442" customWidth="1"/>
    <col min="7868" max="7868" width="2.85546875" style="442" customWidth="1"/>
    <col min="7869" max="7869" width="18.85546875" style="442" customWidth="1"/>
    <col min="7870" max="7870" width="2.85546875" style="442" customWidth="1"/>
    <col min="7871" max="7871" width="16.85546875" style="442" customWidth="1"/>
    <col min="7872" max="7872" width="2.85546875" style="442" customWidth="1"/>
    <col min="7873" max="7873" width="16.42578125" style="442" customWidth="1"/>
    <col min="7874" max="7874" width="2.85546875" style="442" customWidth="1"/>
    <col min="7875" max="7875" width="19.85546875" style="442" customWidth="1"/>
    <col min="7876" max="7876" width="2.85546875" style="442" customWidth="1"/>
    <col min="7877" max="7877" width="19.42578125" style="442" customWidth="1"/>
    <col min="7878" max="7878" width="2.85546875" style="442" customWidth="1"/>
    <col min="7879" max="7879" width="17.140625" style="442" customWidth="1"/>
    <col min="7880" max="7880" width="2.85546875" style="442" customWidth="1"/>
    <col min="7881" max="7881" width="19.42578125" style="442" customWidth="1"/>
    <col min="7882" max="7882" width="2.85546875" style="442" customWidth="1"/>
    <col min="7883" max="7883" width="18.42578125" style="442" customWidth="1"/>
    <col min="7884" max="7884" width="2.85546875" style="442" customWidth="1"/>
    <col min="7885" max="7885" width="17.5703125" style="442" customWidth="1"/>
    <col min="7886" max="7886" width="2.85546875" style="442" customWidth="1"/>
    <col min="7887" max="7887" width="20.85546875" style="442" customWidth="1"/>
    <col min="7888" max="7888" width="2.85546875" style="442" customWidth="1"/>
    <col min="7889" max="7889" width="17.5703125" style="442" customWidth="1"/>
    <col min="7890" max="7890" width="2.85546875" style="442" customWidth="1"/>
    <col min="7891" max="7891" width="19.5703125" style="442" customWidth="1"/>
    <col min="7892" max="7892" width="2.85546875" style="442" customWidth="1"/>
    <col min="7893" max="7893" width="16" style="442" customWidth="1"/>
    <col min="7894" max="7894" width="2.85546875" style="442" customWidth="1"/>
    <col min="7895" max="7895" width="18.85546875" style="442" customWidth="1"/>
    <col min="7896" max="7896" width="2.85546875" style="442" customWidth="1"/>
    <col min="7897" max="7897" width="18.140625" style="442" customWidth="1"/>
    <col min="7898" max="7899" width="8.85546875" style="442" customWidth="1"/>
    <col min="7900" max="7900" width="2.85546875" style="442" customWidth="1"/>
    <col min="7901" max="7901" width="18.85546875" style="442" customWidth="1"/>
    <col min="7902" max="7902" width="2.85546875" style="442" customWidth="1"/>
    <col min="7903" max="7903" width="19" style="442" customWidth="1"/>
    <col min="7904" max="7904" width="2.85546875" style="442" customWidth="1"/>
    <col min="7905" max="7905" width="18.42578125" style="442" customWidth="1"/>
    <col min="7906" max="7906" width="2.85546875" style="442" customWidth="1"/>
    <col min="7907" max="7907" width="18.5703125" style="442" customWidth="1"/>
    <col min="7908" max="7908" width="2.85546875" style="442" customWidth="1"/>
    <col min="7909" max="7909" width="18.85546875" style="442" customWidth="1"/>
    <col min="7910" max="7910" width="2.85546875" style="442" customWidth="1"/>
    <col min="7911" max="7911" width="22.5703125" style="442" customWidth="1"/>
    <col min="7912" max="7912" width="2.85546875" style="442" customWidth="1"/>
    <col min="7913" max="7913" width="19.140625" style="442" customWidth="1"/>
    <col min="7914" max="7914" width="2.85546875" style="442" customWidth="1"/>
    <col min="7915" max="7915" width="22.5703125" style="442" customWidth="1"/>
    <col min="7916" max="7916" width="2.85546875" style="442" customWidth="1"/>
    <col min="7917" max="7917" width="24.140625" style="442" customWidth="1"/>
    <col min="7918" max="7918" width="2.85546875" style="442" customWidth="1"/>
    <col min="7919" max="7919" width="22.85546875" style="442" customWidth="1"/>
    <col min="7920" max="7920" width="2.85546875" style="442" customWidth="1"/>
    <col min="7921" max="7921" width="19.5703125" style="442" customWidth="1"/>
    <col min="7922" max="7922" width="2.85546875" style="442" customWidth="1"/>
    <col min="7923" max="7923" width="22.42578125" style="442" customWidth="1"/>
    <col min="7924" max="7924" width="2.85546875" style="442" customWidth="1"/>
    <col min="7925" max="7925" width="21.85546875" style="442" customWidth="1"/>
    <col min="7926" max="7926" width="2.85546875" style="442" customWidth="1"/>
    <col min="7927" max="7927" width="25.140625" style="442" customWidth="1"/>
    <col min="7928" max="7928" width="53.140625" style="442" customWidth="1"/>
    <col min="7929" max="7929" width="2.85546875" style="442" customWidth="1"/>
    <col min="7930" max="7930" width="25.140625" style="442" customWidth="1"/>
    <col min="7931" max="7931" width="2.85546875" style="442" customWidth="1"/>
    <col min="7932" max="7932" width="24" style="442" customWidth="1"/>
    <col min="7933" max="7933" width="2.85546875" style="442" customWidth="1"/>
    <col min="7934" max="7934" width="21.5703125" style="442" customWidth="1"/>
    <col min="7935" max="7935" width="2.85546875" style="442" customWidth="1"/>
    <col min="7936" max="7936" width="22.42578125" style="442" customWidth="1"/>
    <col min="7937" max="7937" width="53.85546875" style="442" customWidth="1"/>
    <col min="7938" max="7938" width="2.85546875" style="442" customWidth="1"/>
    <col min="7939" max="7939" width="23.85546875" style="442" customWidth="1"/>
    <col min="7940" max="7940" width="2.85546875" style="442" customWidth="1"/>
    <col min="7941" max="7941" width="22.5703125" style="442" customWidth="1"/>
    <col min="7942" max="7942" width="2.85546875" style="442" customWidth="1"/>
    <col min="7943" max="7943" width="18.85546875" style="442" customWidth="1"/>
    <col min="7944" max="7944" width="2.85546875" style="442" customWidth="1"/>
    <col min="7945" max="7945" width="19.42578125" style="442" customWidth="1"/>
    <col min="7946" max="7946" width="2.85546875" style="442" customWidth="1"/>
    <col min="7947" max="7947" width="19.5703125" style="442" customWidth="1"/>
    <col min="7948" max="8116" width="8.7109375" style="442"/>
    <col min="8117" max="8117" width="55.42578125" style="442" customWidth="1"/>
    <col min="8118" max="8118" width="2.85546875" style="442" customWidth="1"/>
    <col min="8119" max="8119" width="19.42578125" style="442" customWidth="1"/>
    <col min="8120" max="8120" width="2.85546875" style="442" customWidth="1"/>
    <col min="8121" max="8121" width="20.85546875" style="442" customWidth="1"/>
    <col min="8122" max="8122" width="2.85546875" style="442" customWidth="1"/>
    <col min="8123" max="8123" width="21" style="442" customWidth="1"/>
    <col min="8124" max="8124" width="2.85546875" style="442" customWidth="1"/>
    <col min="8125" max="8125" width="18.85546875" style="442" customWidth="1"/>
    <col min="8126" max="8126" width="2.85546875" style="442" customWidth="1"/>
    <col min="8127" max="8127" width="16.85546875" style="442" customWidth="1"/>
    <col min="8128" max="8128" width="2.85546875" style="442" customWidth="1"/>
    <col min="8129" max="8129" width="16.42578125" style="442" customWidth="1"/>
    <col min="8130" max="8130" width="2.85546875" style="442" customWidth="1"/>
    <col min="8131" max="8131" width="19.85546875" style="442" customWidth="1"/>
    <col min="8132" max="8132" width="2.85546875" style="442" customWidth="1"/>
    <col min="8133" max="8133" width="19.42578125" style="442" customWidth="1"/>
    <col min="8134" max="8134" width="2.85546875" style="442" customWidth="1"/>
    <col min="8135" max="8135" width="17.140625" style="442" customWidth="1"/>
    <col min="8136" max="8136" width="2.85546875" style="442" customWidth="1"/>
    <col min="8137" max="8137" width="19.42578125" style="442" customWidth="1"/>
    <col min="8138" max="8138" width="2.85546875" style="442" customWidth="1"/>
    <col min="8139" max="8139" width="18.42578125" style="442" customWidth="1"/>
    <col min="8140" max="8140" width="2.85546875" style="442" customWidth="1"/>
    <col min="8141" max="8141" width="17.5703125" style="442" customWidth="1"/>
    <col min="8142" max="8142" width="2.85546875" style="442" customWidth="1"/>
    <col min="8143" max="8143" width="20.85546875" style="442" customWidth="1"/>
    <col min="8144" max="8144" width="2.85546875" style="442" customWidth="1"/>
    <col min="8145" max="8145" width="17.5703125" style="442" customWidth="1"/>
    <col min="8146" max="8146" width="2.85546875" style="442" customWidth="1"/>
    <col min="8147" max="8147" width="19.5703125" style="442" customWidth="1"/>
    <col min="8148" max="8148" width="2.85546875" style="442" customWidth="1"/>
    <col min="8149" max="8149" width="16" style="442" customWidth="1"/>
    <col min="8150" max="8150" width="2.85546875" style="442" customWidth="1"/>
    <col min="8151" max="8151" width="18.85546875" style="442" customWidth="1"/>
    <col min="8152" max="8152" width="2.85546875" style="442" customWidth="1"/>
    <col min="8153" max="8153" width="18.140625" style="442" customWidth="1"/>
    <col min="8154" max="8155" width="8.85546875" style="442" customWidth="1"/>
    <col min="8156" max="8156" width="2.85546875" style="442" customWidth="1"/>
    <col min="8157" max="8157" width="18.85546875" style="442" customWidth="1"/>
    <col min="8158" max="8158" width="2.85546875" style="442" customWidth="1"/>
    <col min="8159" max="8159" width="19" style="442" customWidth="1"/>
    <col min="8160" max="8160" width="2.85546875" style="442" customWidth="1"/>
    <col min="8161" max="8161" width="18.42578125" style="442" customWidth="1"/>
    <col min="8162" max="8162" width="2.85546875" style="442" customWidth="1"/>
    <col min="8163" max="8163" width="18.5703125" style="442" customWidth="1"/>
    <col min="8164" max="8164" width="2.85546875" style="442" customWidth="1"/>
    <col min="8165" max="8165" width="18.85546875" style="442" customWidth="1"/>
    <col min="8166" max="8166" width="2.85546875" style="442" customWidth="1"/>
    <col min="8167" max="8167" width="22.5703125" style="442" customWidth="1"/>
    <col min="8168" max="8168" width="2.85546875" style="442" customWidth="1"/>
    <col min="8169" max="8169" width="19.140625" style="442" customWidth="1"/>
    <col min="8170" max="8170" width="2.85546875" style="442" customWidth="1"/>
    <col min="8171" max="8171" width="22.5703125" style="442" customWidth="1"/>
    <col min="8172" max="8172" width="2.85546875" style="442" customWidth="1"/>
    <col min="8173" max="8173" width="24.140625" style="442" customWidth="1"/>
    <col min="8174" max="8174" width="2.85546875" style="442" customWidth="1"/>
    <col min="8175" max="8175" width="22.85546875" style="442" customWidth="1"/>
    <col min="8176" max="8176" width="2.85546875" style="442" customWidth="1"/>
    <col min="8177" max="8177" width="19.5703125" style="442" customWidth="1"/>
    <col min="8178" max="8178" width="2.85546875" style="442" customWidth="1"/>
    <col min="8179" max="8179" width="22.42578125" style="442" customWidth="1"/>
    <col min="8180" max="8180" width="2.85546875" style="442" customWidth="1"/>
    <col min="8181" max="8181" width="21.85546875" style="442" customWidth="1"/>
    <col min="8182" max="8182" width="2.85546875" style="442" customWidth="1"/>
    <col min="8183" max="8183" width="25.140625" style="442" customWidth="1"/>
    <col min="8184" max="8184" width="53.140625" style="442" customWidth="1"/>
    <col min="8185" max="8185" width="2.85546875" style="442" customWidth="1"/>
    <col min="8186" max="8186" width="25.140625" style="442" customWidth="1"/>
    <col min="8187" max="8187" width="2.85546875" style="442" customWidth="1"/>
    <col min="8188" max="8188" width="24" style="442" customWidth="1"/>
    <col min="8189" max="8189" width="2.85546875" style="442" customWidth="1"/>
    <col min="8190" max="8190" width="21.5703125" style="442" customWidth="1"/>
    <col min="8191" max="8191" width="2.85546875" style="442" customWidth="1"/>
    <col min="8192" max="8192" width="22.42578125" style="442" customWidth="1"/>
    <col min="8193" max="8193" width="53.85546875" style="442" customWidth="1"/>
    <col min="8194" max="8194" width="2.85546875" style="442" customWidth="1"/>
    <col min="8195" max="8195" width="23.85546875" style="442" customWidth="1"/>
    <col min="8196" max="8196" width="2.85546875" style="442" customWidth="1"/>
    <col min="8197" max="8197" width="22.5703125" style="442" customWidth="1"/>
    <col min="8198" max="8198" width="2.85546875" style="442" customWidth="1"/>
    <col min="8199" max="8199" width="18.85546875" style="442" customWidth="1"/>
    <col min="8200" max="8200" width="2.85546875" style="442" customWidth="1"/>
    <col min="8201" max="8201" width="19.42578125" style="442" customWidth="1"/>
    <col min="8202" max="8202" width="2.85546875" style="442" customWidth="1"/>
    <col min="8203" max="8203" width="19.5703125" style="442" customWidth="1"/>
    <col min="8204" max="8372" width="8.7109375" style="442"/>
    <col min="8373" max="8373" width="55.42578125" style="442" customWidth="1"/>
    <col min="8374" max="8374" width="2.85546875" style="442" customWidth="1"/>
    <col min="8375" max="8375" width="19.42578125" style="442" customWidth="1"/>
    <col min="8376" max="8376" width="2.85546875" style="442" customWidth="1"/>
    <col min="8377" max="8377" width="20.85546875" style="442" customWidth="1"/>
    <col min="8378" max="8378" width="2.85546875" style="442" customWidth="1"/>
    <col min="8379" max="8379" width="21" style="442" customWidth="1"/>
    <col min="8380" max="8380" width="2.85546875" style="442" customWidth="1"/>
    <col min="8381" max="8381" width="18.85546875" style="442" customWidth="1"/>
    <col min="8382" max="8382" width="2.85546875" style="442" customWidth="1"/>
    <col min="8383" max="8383" width="16.85546875" style="442" customWidth="1"/>
    <col min="8384" max="8384" width="2.85546875" style="442" customWidth="1"/>
    <col min="8385" max="8385" width="16.42578125" style="442" customWidth="1"/>
    <col min="8386" max="8386" width="2.85546875" style="442" customWidth="1"/>
    <col min="8387" max="8387" width="19.85546875" style="442" customWidth="1"/>
    <col min="8388" max="8388" width="2.85546875" style="442" customWidth="1"/>
    <col min="8389" max="8389" width="19.42578125" style="442" customWidth="1"/>
    <col min="8390" max="8390" width="2.85546875" style="442" customWidth="1"/>
    <col min="8391" max="8391" width="17.140625" style="442" customWidth="1"/>
    <col min="8392" max="8392" width="2.85546875" style="442" customWidth="1"/>
    <col min="8393" max="8393" width="19.42578125" style="442" customWidth="1"/>
    <col min="8394" max="8394" width="2.85546875" style="442" customWidth="1"/>
    <col min="8395" max="8395" width="18.42578125" style="442" customWidth="1"/>
    <col min="8396" max="8396" width="2.85546875" style="442" customWidth="1"/>
    <col min="8397" max="8397" width="17.5703125" style="442" customWidth="1"/>
    <col min="8398" max="8398" width="2.85546875" style="442" customWidth="1"/>
    <col min="8399" max="8399" width="20.85546875" style="442" customWidth="1"/>
    <col min="8400" max="8400" width="2.85546875" style="442" customWidth="1"/>
    <col min="8401" max="8401" width="17.5703125" style="442" customWidth="1"/>
    <col min="8402" max="8402" width="2.85546875" style="442" customWidth="1"/>
    <col min="8403" max="8403" width="19.5703125" style="442" customWidth="1"/>
    <col min="8404" max="8404" width="2.85546875" style="442" customWidth="1"/>
    <col min="8405" max="8405" width="16" style="442" customWidth="1"/>
    <col min="8406" max="8406" width="2.85546875" style="442" customWidth="1"/>
    <col min="8407" max="8407" width="18.85546875" style="442" customWidth="1"/>
    <col min="8408" max="8408" width="2.85546875" style="442" customWidth="1"/>
    <col min="8409" max="8409" width="18.140625" style="442" customWidth="1"/>
    <col min="8410" max="8411" width="8.85546875" style="442" customWidth="1"/>
    <col min="8412" max="8412" width="2.85546875" style="442" customWidth="1"/>
    <col min="8413" max="8413" width="18.85546875" style="442" customWidth="1"/>
    <col min="8414" max="8414" width="2.85546875" style="442" customWidth="1"/>
    <col min="8415" max="8415" width="19" style="442" customWidth="1"/>
    <col min="8416" max="8416" width="2.85546875" style="442" customWidth="1"/>
    <col min="8417" max="8417" width="18.42578125" style="442" customWidth="1"/>
    <col min="8418" max="8418" width="2.85546875" style="442" customWidth="1"/>
    <col min="8419" max="8419" width="18.5703125" style="442" customWidth="1"/>
    <col min="8420" max="8420" width="2.85546875" style="442" customWidth="1"/>
    <col min="8421" max="8421" width="18.85546875" style="442" customWidth="1"/>
    <col min="8422" max="8422" width="2.85546875" style="442" customWidth="1"/>
    <col min="8423" max="8423" width="22.5703125" style="442" customWidth="1"/>
    <col min="8424" max="8424" width="2.85546875" style="442" customWidth="1"/>
    <col min="8425" max="8425" width="19.140625" style="442" customWidth="1"/>
    <col min="8426" max="8426" width="2.85546875" style="442" customWidth="1"/>
    <col min="8427" max="8427" width="22.5703125" style="442" customWidth="1"/>
    <col min="8428" max="8428" width="2.85546875" style="442" customWidth="1"/>
    <col min="8429" max="8429" width="24.140625" style="442" customWidth="1"/>
    <col min="8430" max="8430" width="2.85546875" style="442" customWidth="1"/>
    <col min="8431" max="8431" width="22.85546875" style="442" customWidth="1"/>
    <col min="8432" max="8432" width="2.85546875" style="442" customWidth="1"/>
    <col min="8433" max="8433" width="19.5703125" style="442" customWidth="1"/>
    <col min="8434" max="8434" width="2.85546875" style="442" customWidth="1"/>
    <col min="8435" max="8435" width="22.42578125" style="442" customWidth="1"/>
    <col min="8436" max="8436" width="2.85546875" style="442" customWidth="1"/>
    <col min="8437" max="8437" width="21.85546875" style="442" customWidth="1"/>
    <col min="8438" max="8438" width="2.85546875" style="442" customWidth="1"/>
    <col min="8439" max="8439" width="25.140625" style="442" customWidth="1"/>
    <col min="8440" max="8440" width="53.140625" style="442" customWidth="1"/>
    <col min="8441" max="8441" width="2.85546875" style="442" customWidth="1"/>
    <col min="8442" max="8442" width="25.140625" style="442" customWidth="1"/>
    <col min="8443" max="8443" width="2.85546875" style="442" customWidth="1"/>
    <col min="8444" max="8444" width="24" style="442" customWidth="1"/>
    <col min="8445" max="8445" width="2.85546875" style="442" customWidth="1"/>
    <col min="8446" max="8446" width="21.5703125" style="442" customWidth="1"/>
    <col min="8447" max="8447" width="2.85546875" style="442" customWidth="1"/>
    <col min="8448" max="8448" width="22.42578125" style="442" customWidth="1"/>
    <col min="8449" max="8449" width="53.85546875" style="442" customWidth="1"/>
    <col min="8450" max="8450" width="2.85546875" style="442" customWidth="1"/>
    <col min="8451" max="8451" width="23.85546875" style="442" customWidth="1"/>
    <col min="8452" max="8452" width="2.85546875" style="442" customWidth="1"/>
    <col min="8453" max="8453" width="22.5703125" style="442" customWidth="1"/>
    <col min="8454" max="8454" width="2.85546875" style="442" customWidth="1"/>
    <col min="8455" max="8455" width="18.85546875" style="442" customWidth="1"/>
    <col min="8456" max="8456" width="2.85546875" style="442" customWidth="1"/>
    <col min="8457" max="8457" width="19.42578125" style="442" customWidth="1"/>
    <col min="8458" max="8458" width="2.85546875" style="442" customWidth="1"/>
    <col min="8459" max="8459" width="19.5703125" style="442" customWidth="1"/>
    <col min="8460" max="8628" width="8.7109375" style="442"/>
    <col min="8629" max="8629" width="55.42578125" style="442" customWidth="1"/>
    <col min="8630" max="8630" width="2.85546875" style="442" customWidth="1"/>
    <col min="8631" max="8631" width="19.42578125" style="442" customWidth="1"/>
    <col min="8632" max="8632" width="2.85546875" style="442" customWidth="1"/>
    <col min="8633" max="8633" width="20.85546875" style="442" customWidth="1"/>
    <col min="8634" max="8634" width="2.85546875" style="442" customWidth="1"/>
    <col min="8635" max="8635" width="21" style="442" customWidth="1"/>
    <col min="8636" max="8636" width="2.85546875" style="442" customWidth="1"/>
    <col min="8637" max="8637" width="18.85546875" style="442" customWidth="1"/>
    <col min="8638" max="8638" width="2.85546875" style="442" customWidth="1"/>
    <col min="8639" max="8639" width="16.85546875" style="442" customWidth="1"/>
    <col min="8640" max="8640" width="2.85546875" style="442" customWidth="1"/>
    <col min="8641" max="8641" width="16.42578125" style="442" customWidth="1"/>
    <col min="8642" max="8642" width="2.85546875" style="442" customWidth="1"/>
    <col min="8643" max="8643" width="19.85546875" style="442" customWidth="1"/>
    <col min="8644" max="8644" width="2.85546875" style="442" customWidth="1"/>
    <col min="8645" max="8645" width="19.42578125" style="442" customWidth="1"/>
    <col min="8646" max="8646" width="2.85546875" style="442" customWidth="1"/>
    <col min="8647" max="8647" width="17.140625" style="442" customWidth="1"/>
    <col min="8648" max="8648" width="2.85546875" style="442" customWidth="1"/>
    <col min="8649" max="8649" width="19.42578125" style="442" customWidth="1"/>
    <col min="8650" max="8650" width="2.85546875" style="442" customWidth="1"/>
    <col min="8651" max="8651" width="18.42578125" style="442" customWidth="1"/>
    <col min="8652" max="8652" width="2.85546875" style="442" customWidth="1"/>
    <col min="8653" max="8653" width="17.5703125" style="442" customWidth="1"/>
    <col min="8654" max="8654" width="2.85546875" style="442" customWidth="1"/>
    <col min="8655" max="8655" width="20.85546875" style="442" customWidth="1"/>
    <col min="8656" max="8656" width="2.85546875" style="442" customWidth="1"/>
    <col min="8657" max="8657" width="17.5703125" style="442" customWidth="1"/>
    <col min="8658" max="8658" width="2.85546875" style="442" customWidth="1"/>
    <col min="8659" max="8659" width="19.5703125" style="442" customWidth="1"/>
    <col min="8660" max="8660" width="2.85546875" style="442" customWidth="1"/>
    <col min="8661" max="8661" width="16" style="442" customWidth="1"/>
    <col min="8662" max="8662" width="2.85546875" style="442" customWidth="1"/>
    <col min="8663" max="8663" width="18.85546875" style="442" customWidth="1"/>
    <col min="8664" max="8664" width="2.85546875" style="442" customWidth="1"/>
    <col min="8665" max="8665" width="18.140625" style="442" customWidth="1"/>
    <col min="8666" max="8667" width="8.85546875" style="442" customWidth="1"/>
    <col min="8668" max="8668" width="2.85546875" style="442" customWidth="1"/>
    <col min="8669" max="8669" width="18.85546875" style="442" customWidth="1"/>
    <col min="8670" max="8670" width="2.85546875" style="442" customWidth="1"/>
    <col min="8671" max="8671" width="19" style="442" customWidth="1"/>
    <col min="8672" max="8672" width="2.85546875" style="442" customWidth="1"/>
    <col min="8673" max="8673" width="18.42578125" style="442" customWidth="1"/>
    <col min="8674" max="8674" width="2.85546875" style="442" customWidth="1"/>
    <col min="8675" max="8675" width="18.5703125" style="442" customWidth="1"/>
    <col min="8676" max="8676" width="2.85546875" style="442" customWidth="1"/>
    <col min="8677" max="8677" width="18.85546875" style="442" customWidth="1"/>
    <col min="8678" max="8678" width="2.85546875" style="442" customWidth="1"/>
    <col min="8679" max="8679" width="22.5703125" style="442" customWidth="1"/>
    <col min="8680" max="8680" width="2.85546875" style="442" customWidth="1"/>
    <col min="8681" max="8681" width="19.140625" style="442" customWidth="1"/>
    <col min="8682" max="8682" width="2.85546875" style="442" customWidth="1"/>
    <col min="8683" max="8683" width="22.5703125" style="442" customWidth="1"/>
    <col min="8684" max="8684" width="2.85546875" style="442" customWidth="1"/>
    <col min="8685" max="8685" width="24.140625" style="442" customWidth="1"/>
    <col min="8686" max="8686" width="2.85546875" style="442" customWidth="1"/>
    <col min="8687" max="8687" width="22.85546875" style="442" customWidth="1"/>
    <col min="8688" max="8688" width="2.85546875" style="442" customWidth="1"/>
    <col min="8689" max="8689" width="19.5703125" style="442" customWidth="1"/>
    <col min="8690" max="8690" width="2.85546875" style="442" customWidth="1"/>
    <col min="8691" max="8691" width="22.42578125" style="442" customWidth="1"/>
    <col min="8692" max="8692" width="2.85546875" style="442" customWidth="1"/>
    <col min="8693" max="8693" width="21.85546875" style="442" customWidth="1"/>
    <col min="8694" max="8694" width="2.85546875" style="442" customWidth="1"/>
    <col min="8695" max="8695" width="25.140625" style="442" customWidth="1"/>
    <col min="8696" max="8696" width="53.140625" style="442" customWidth="1"/>
    <col min="8697" max="8697" width="2.85546875" style="442" customWidth="1"/>
    <col min="8698" max="8698" width="25.140625" style="442" customWidth="1"/>
    <col min="8699" max="8699" width="2.85546875" style="442" customWidth="1"/>
    <col min="8700" max="8700" width="24" style="442" customWidth="1"/>
    <col min="8701" max="8701" width="2.85546875" style="442" customWidth="1"/>
    <col min="8702" max="8702" width="21.5703125" style="442" customWidth="1"/>
    <col min="8703" max="8703" width="2.85546875" style="442" customWidth="1"/>
    <col min="8704" max="8704" width="22.42578125" style="442" customWidth="1"/>
    <col min="8705" max="8705" width="53.85546875" style="442" customWidth="1"/>
    <col min="8706" max="8706" width="2.85546875" style="442" customWidth="1"/>
    <col min="8707" max="8707" width="23.85546875" style="442" customWidth="1"/>
    <col min="8708" max="8708" width="2.85546875" style="442" customWidth="1"/>
    <col min="8709" max="8709" width="22.5703125" style="442" customWidth="1"/>
    <col min="8710" max="8710" width="2.85546875" style="442" customWidth="1"/>
    <col min="8711" max="8711" width="18.85546875" style="442" customWidth="1"/>
    <col min="8712" max="8712" width="2.85546875" style="442" customWidth="1"/>
    <col min="8713" max="8713" width="19.42578125" style="442" customWidth="1"/>
    <col min="8714" max="8714" width="2.85546875" style="442" customWidth="1"/>
    <col min="8715" max="8715" width="19.5703125" style="442" customWidth="1"/>
    <col min="8716" max="8884" width="8.7109375" style="442"/>
    <col min="8885" max="8885" width="55.42578125" style="442" customWidth="1"/>
    <col min="8886" max="8886" width="2.85546875" style="442" customWidth="1"/>
    <col min="8887" max="8887" width="19.42578125" style="442" customWidth="1"/>
    <col min="8888" max="8888" width="2.85546875" style="442" customWidth="1"/>
    <col min="8889" max="8889" width="20.85546875" style="442" customWidth="1"/>
    <col min="8890" max="8890" width="2.85546875" style="442" customWidth="1"/>
    <col min="8891" max="8891" width="21" style="442" customWidth="1"/>
    <col min="8892" max="8892" width="2.85546875" style="442" customWidth="1"/>
    <col min="8893" max="8893" width="18.85546875" style="442" customWidth="1"/>
    <col min="8894" max="8894" width="2.85546875" style="442" customWidth="1"/>
    <col min="8895" max="8895" width="16.85546875" style="442" customWidth="1"/>
    <col min="8896" max="8896" width="2.85546875" style="442" customWidth="1"/>
    <col min="8897" max="8897" width="16.42578125" style="442" customWidth="1"/>
    <col min="8898" max="8898" width="2.85546875" style="442" customWidth="1"/>
    <col min="8899" max="8899" width="19.85546875" style="442" customWidth="1"/>
    <col min="8900" max="8900" width="2.85546875" style="442" customWidth="1"/>
    <col min="8901" max="8901" width="19.42578125" style="442" customWidth="1"/>
    <col min="8902" max="8902" width="2.85546875" style="442" customWidth="1"/>
    <col min="8903" max="8903" width="17.140625" style="442" customWidth="1"/>
    <col min="8904" max="8904" width="2.85546875" style="442" customWidth="1"/>
    <col min="8905" max="8905" width="19.42578125" style="442" customWidth="1"/>
    <col min="8906" max="8906" width="2.85546875" style="442" customWidth="1"/>
    <col min="8907" max="8907" width="18.42578125" style="442" customWidth="1"/>
    <col min="8908" max="8908" width="2.85546875" style="442" customWidth="1"/>
    <col min="8909" max="8909" width="17.5703125" style="442" customWidth="1"/>
    <col min="8910" max="8910" width="2.85546875" style="442" customWidth="1"/>
    <col min="8911" max="8911" width="20.85546875" style="442" customWidth="1"/>
    <col min="8912" max="8912" width="2.85546875" style="442" customWidth="1"/>
    <col min="8913" max="8913" width="17.5703125" style="442" customWidth="1"/>
    <col min="8914" max="8914" width="2.85546875" style="442" customWidth="1"/>
    <col min="8915" max="8915" width="19.5703125" style="442" customWidth="1"/>
    <col min="8916" max="8916" width="2.85546875" style="442" customWidth="1"/>
    <col min="8917" max="8917" width="16" style="442" customWidth="1"/>
    <col min="8918" max="8918" width="2.85546875" style="442" customWidth="1"/>
    <col min="8919" max="8919" width="18.85546875" style="442" customWidth="1"/>
    <col min="8920" max="8920" width="2.85546875" style="442" customWidth="1"/>
    <col min="8921" max="8921" width="18.140625" style="442" customWidth="1"/>
    <col min="8922" max="8923" width="8.85546875" style="442" customWidth="1"/>
    <col min="8924" max="8924" width="2.85546875" style="442" customWidth="1"/>
    <col min="8925" max="8925" width="18.85546875" style="442" customWidth="1"/>
    <col min="8926" max="8926" width="2.85546875" style="442" customWidth="1"/>
    <col min="8927" max="8927" width="19" style="442" customWidth="1"/>
    <col min="8928" max="8928" width="2.85546875" style="442" customWidth="1"/>
    <col min="8929" max="8929" width="18.42578125" style="442" customWidth="1"/>
    <col min="8930" max="8930" width="2.85546875" style="442" customWidth="1"/>
    <col min="8931" max="8931" width="18.5703125" style="442" customWidth="1"/>
    <col min="8932" max="8932" width="2.85546875" style="442" customWidth="1"/>
    <col min="8933" max="8933" width="18.85546875" style="442" customWidth="1"/>
    <col min="8934" max="8934" width="2.85546875" style="442" customWidth="1"/>
    <col min="8935" max="8935" width="22.5703125" style="442" customWidth="1"/>
    <col min="8936" max="8936" width="2.85546875" style="442" customWidth="1"/>
    <col min="8937" max="8937" width="19.140625" style="442" customWidth="1"/>
    <col min="8938" max="8938" width="2.85546875" style="442" customWidth="1"/>
    <col min="8939" max="8939" width="22.5703125" style="442" customWidth="1"/>
    <col min="8940" max="8940" width="2.85546875" style="442" customWidth="1"/>
    <col min="8941" max="8941" width="24.140625" style="442" customWidth="1"/>
    <col min="8942" max="8942" width="2.85546875" style="442" customWidth="1"/>
    <col min="8943" max="8943" width="22.85546875" style="442" customWidth="1"/>
    <col min="8944" max="8944" width="2.85546875" style="442" customWidth="1"/>
    <col min="8945" max="8945" width="19.5703125" style="442" customWidth="1"/>
    <col min="8946" max="8946" width="2.85546875" style="442" customWidth="1"/>
    <col min="8947" max="8947" width="22.42578125" style="442" customWidth="1"/>
    <col min="8948" max="8948" width="2.85546875" style="442" customWidth="1"/>
    <col min="8949" max="8949" width="21.85546875" style="442" customWidth="1"/>
    <col min="8950" max="8950" width="2.85546875" style="442" customWidth="1"/>
    <col min="8951" max="8951" width="25.140625" style="442" customWidth="1"/>
    <col min="8952" max="8952" width="53.140625" style="442" customWidth="1"/>
    <col min="8953" max="8953" width="2.85546875" style="442" customWidth="1"/>
    <col min="8954" max="8954" width="25.140625" style="442" customWidth="1"/>
    <col min="8955" max="8955" width="2.85546875" style="442" customWidth="1"/>
    <col min="8956" max="8956" width="24" style="442" customWidth="1"/>
    <col min="8957" max="8957" width="2.85546875" style="442" customWidth="1"/>
    <col min="8958" max="8958" width="21.5703125" style="442" customWidth="1"/>
    <col min="8959" max="8959" width="2.85546875" style="442" customWidth="1"/>
    <col min="8960" max="8960" width="22.42578125" style="442" customWidth="1"/>
    <col min="8961" max="8961" width="53.85546875" style="442" customWidth="1"/>
    <col min="8962" max="8962" width="2.85546875" style="442" customWidth="1"/>
    <col min="8963" max="8963" width="23.85546875" style="442" customWidth="1"/>
    <col min="8964" max="8964" width="2.85546875" style="442" customWidth="1"/>
    <col min="8965" max="8965" width="22.5703125" style="442" customWidth="1"/>
    <col min="8966" max="8966" width="2.85546875" style="442" customWidth="1"/>
    <col min="8967" max="8967" width="18.85546875" style="442" customWidth="1"/>
    <col min="8968" max="8968" width="2.85546875" style="442" customWidth="1"/>
    <col min="8969" max="8969" width="19.42578125" style="442" customWidth="1"/>
    <col min="8970" max="8970" width="2.85546875" style="442" customWidth="1"/>
    <col min="8971" max="8971" width="19.5703125" style="442" customWidth="1"/>
    <col min="8972" max="9140" width="8.7109375" style="442"/>
    <col min="9141" max="9141" width="55.42578125" style="442" customWidth="1"/>
    <col min="9142" max="9142" width="2.85546875" style="442" customWidth="1"/>
    <col min="9143" max="9143" width="19.42578125" style="442" customWidth="1"/>
    <col min="9144" max="9144" width="2.85546875" style="442" customWidth="1"/>
    <col min="9145" max="9145" width="20.85546875" style="442" customWidth="1"/>
    <col min="9146" max="9146" width="2.85546875" style="442" customWidth="1"/>
    <col min="9147" max="9147" width="21" style="442" customWidth="1"/>
    <col min="9148" max="9148" width="2.85546875" style="442" customWidth="1"/>
    <col min="9149" max="9149" width="18.85546875" style="442" customWidth="1"/>
    <col min="9150" max="9150" width="2.85546875" style="442" customWidth="1"/>
    <col min="9151" max="9151" width="16.85546875" style="442" customWidth="1"/>
    <col min="9152" max="9152" width="2.85546875" style="442" customWidth="1"/>
    <col min="9153" max="9153" width="16.42578125" style="442" customWidth="1"/>
    <col min="9154" max="9154" width="2.85546875" style="442" customWidth="1"/>
    <col min="9155" max="9155" width="19.85546875" style="442" customWidth="1"/>
    <col min="9156" max="9156" width="2.85546875" style="442" customWidth="1"/>
    <col min="9157" max="9157" width="19.42578125" style="442" customWidth="1"/>
    <col min="9158" max="9158" width="2.85546875" style="442" customWidth="1"/>
    <col min="9159" max="9159" width="17.140625" style="442" customWidth="1"/>
    <col min="9160" max="9160" width="2.85546875" style="442" customWidth="1"/>
    <col min="9161" max="9161" width="19.42578125" style="442" customWidth="1"/>
    <col min="9162" max="9162" width="2.85546875" style="442" customWidth="1"/>
    <col min="9163" max="9163" width="18.42578125" style="442" customWidth="1"/>
    <col min="9164" max="9164" width="2.85546875" style="442" customWidth="1"/>
    <col min="9165" max="9165" width="17.5703125" style="442" customWidth="1"/>
    <col min="9166" max="9166" width="2.85546875" style="442" customWidth="1"/>
    <col min="9167" max="9167" width="20.85546875" style="442" customWidth="1"/>
    <col min="9168" max="9168" width="2.85546875" style="442" customWidth="1"/>
    <col min="9169" max="9169" width="17.5703125" style="442" customWidth="1"/>
    <col min="9170" max="9170" width="2.85546875" style="442" customWidth="1"/>
    <col min="9171" max="9171" width="19.5703125" style="442" customWidth="1"/>
    <col min="9172" max="9172" width="2.85546875" style="442" customWidth="1"/>
    <col min="9173" max="9173" width="16" style="442" customWidth="1"/>
    <col min="9174" max="9174" width="2.85546875" style="442" customWidth="1"/>
    <col min="9175" max="9175" width="18.85546875" style="442" customWidth="1"/>
    <col min="9176" max="9176" width="2.85546875" style="442" customWidth="1"/>
    <col min="9177" max="9177" width="18.140625" style="442" customWidth="1"/>
    <col min="9178" max="9179" width="8.85546875" style="442" customWidth="1"/>
    <col min="9180" max="9180" width="2.85546875" style="442" customWidth="1"/>
    <col min="9181" max="9181" width="18.85546875" style="442" customWidth="1"/>
    <col min="9182" max="9182" width="2.85546875" style="442" customWidth="1"/>
    <col min="9183" max="9183" width="19" style="442" customWidth="1"/>
    <col min="9184" max="9184" width="2.85546875" style="442" customWidth="1"/>
    <col min="9185" max="9185" width="18.42578125" style="442" customWidth="1"/>
    <col min="9186" max="9186" width="2.85546875" style="442" customWidth="1"/>
    <col min="9187" max="9187" width="18.5703125" style="442" customWidth="1"/>
    <col min="9188" max="9188" width="2.85546875" style="442" customWidth="1"/>
    <col min="9189" max="9189" width="18.85546875" style="442" customWidth="1"/>
    <col min="9190" max="9190" width="2.85546875" style="442" customWidth="1"/>
    <col min="9191" max="9191" width="22.5703125" style="442" customWidth="1"/>
    <col min="9192" max="9192" width="2.85546875" style="442" customWidth="1"/>
    <col min="9193" max="9193" width="19.140625" style="442" customWidth="1"/>
    <col min="9194" max="9194" width="2.85546875" style="442" customWidth="1"/>
    <col min="9195" max="9195" width="22.5703125" style="442" customWidth="1"/>
    <col min="9196" max="9196" width="2.85546875" style="442" customWidth="1"/>
    <col min="9197" max="9197" width="24.140625" style="442" customWidth="1"/>
    <col min="9198" max="9198" width="2.85546875" style="442" customWidth="1"/>
    <col min="9199" max="9199" width="22.85546875" style="442" customWidth="1"/>
    <col min="9200" max="9200" width="2.85546875" style="442" customWidth="1"/>
    <col min="9201" max="9201" width="19.5703125" style="442" customWidth="1"/>
    <col min="9202" max="9202" width="2.85546875" style="442" customWidth="1"/>
    <col min="9203" max="9203" width="22.42578125" style="442" customWidth="1"/>
    <col min="9204" max="9204" width="2.85546875" style="442" customWidth="1"/>
    <col min="9205" max="9205" width="21.85546875" style="442" customWidth="1"/>
    <col min="9206" max="9206" width="2.85546875" style="442" customWidth="1"/>
    <col min="9207" max="9207" width="25.140625" style="442" customWidth="1"/>
    <col min="9208" max="9208" width="53.140625" style="442" customWidth="1"/>
    <col min="9209" max="9209" width="2.85546875" style="442" customWidth="1"/>
    <col min="9210" max="9210" width="25.140625" style="442" customWidth="1"/>
    <col min="9211" max="9211" width="2.85546875" style="442" customWidth="1"/>
    <col min="9212" max="9212" width="24" style="442" customWidth="1"/>
    <col min="9213" max="9213" width="2.85546875" style="442" customWidth="1"/>
    <col min="9214" max="9214" width="21.5703125" style="442" customWidth="1"/>
    <col min="9215" max="9215" width="2.85546875" style="442" customWidth="1"/>
    <col min="9216" max="9216" width="22.42578125" style="442" customWidth="1"/>
    <col min="9217" max="9217" width="53.85546875" style="442" customWidth="1"/>
    <col min="9218" max="9218" width="2.85546875" style="442" customWidth="1"/>
    <col min="9219" max="9219" width="23.85546875" style="442" customWidth="1"/>
    <col min="9220" max="9220" width="2.85546875" style="442" customWidth="1"/>
    <col min="9221" max="9221" width="22.5703125" style="442" customWidth="1"/>
    <col min="9222" max="9222" width="2.85546875" style="442" customWidth="1"/>
    <col min="9223" max="9223" width="18.85546875" style="442" customWidth="1"/>
    <col min="9224" max="9224" width="2.85546875" style="442" customWidth="1"/>
    <col min="9225" max="9225" width="19.42578125" style="442" customWidth="1"/>
    <col min="9226" max="9226" width="2.85546875" style="442" customWidth="1"/>
    <col min="9227" max="9227" width="19.5703125" style="442" customWidth="1"/>
    <col min="9228" max="9396" width="8.7109375" style="442"/>
    <col min="9397" max="9397" width="55.42578125" style="442" customWidth="1"/>
    <col min="9398" max="9398" width="2.85546875" style="442" customWidth="1"/>
    <col min="9399" max="9399" width="19.42578125" style="442" customWidth="1"/>
    <col min="9400" max="9400" width="2.85546875" style="442" customWidth="1"/>
    <col min="9401" max="9401" width="20.85546875" style="442" customWidth="1"/>
    <col min="9402" max="9402" width="2.85546875" style="442" customWidth="1"/>
    <col min="9403" max="9403" width="21" style="442" customWidth="1"/>
    <col min="9404" max="9404" width="2.85546875" style="442" customWidth="1"/>
    <col min="9405" max="9405" width="18.85546875" style="442" customWidth="1"/>
    <col min="9406" max="9406" width="2.85546875" style="442" customWidth="1"/>
    <col min="9407" max="9407" width="16.85546875" style="442" customWidth="1"/>
    <col min="9408" max="9408" width="2.85546875" style="442" customWidth="1"/>
    <col min="9409" max="9409" width="16.42578125" style="442" customWidth="1"/>
    <col min="9410" max="9410" width="2.85546875" style="442" customWidth="1"/>
    <col min="9411" max="9411" width="19.85546875" style="442" customWidth="1"/>
    <col min="9412" max="9412" width="2.85546875" style="442" customWidth="1"/>
    <col min="9413" max="9413" width="19.42578125" style="442" customWidth="1"/>
    <col min="9414" max="9414" width="2.85546875" style="442" customWidth="1"/>
    <col min="9415" max="9415" width="17.140625" style="442" customWidth="1"/>
    <col min="9416" max="9416" width="2.85546875" style="442" customWidth="1"/>
    <col min="9417" max="9417" width="19.42578125" style="442" customWidth="1"/>
    <col min="9418" max="9418" width="2.85546875" style="442" customWidth="1"/>
    <col min="9419" max="9419" width="18.42578125" style="442" customWidth="1"/>
    <col min="9420" max="9420" width="2.85546875" style="442" customWidth="1"/>
    <col min="9421" max="9421" width="17.5703125" style="442" customWidth="1"/>
    <col min="9422" max="9422" width="2.85546875" style="442" customWidth="1"/>
    <col min="9423" max="9423" width="20.85546875" style="442" customWidth="1"/>
    <col min="9424" max="9424" width="2.85546875" style="442" customWidth="1"/>
    <col min="9425" max="9425" width="17.5703125" style="442" customWidth="1"/>
    <col min="9426" max="9426" width="2.85546875" style="442" customWidth="1"/>
    <col min="9427" max="9427" width="19.5703125" style="442" customWidth="1"/>
    <col min="9428" max="9428" width="2.85546875" style="442" customWidth="1"/>
    <col min="9429" max="9429" width="16" style="442" customWidth="1"/>
    <col min="9430" max="9430" width="2.85546875" style="442" customWidth="1"/>
    <col min="9431" max="9431" width="18.85546875" style="442" customWidth="1"/>
    <col min="9432" max="9432" width="2.85546875" style="442" customWidth="1"/>
    <col min="9433" max="9433" width="18.140625" style="442" customWidth="1"/>
    <col min="9434" max="9435" width="8.85546875" style="442" customWidth="1"/>
    <col min="9436" max="9436" width="2.85546875" style="442" customWidth="1"/>
    <col min="9437" max="9437" width="18.85546875" style="442" customWidth="1"/>
    <col min="9438" max="9438" width="2.85546875" style="442" customWidth="1"/>
    <col min="9439" max="9439" width="19" style="442" customWidth="1"/>
    <col min="9440" max="9440" width="2.85546875" style="442" customWidth="1"/>
    <col min="9441" max="9441" width="18.42578125" style="442" customWidth="1"/>
    <col min="9442" max="9442" width="2.85546875" style="442" customWidth="1"/>
    <col min="9443" max="9443" width="18.5703125" style="442" customWidth="1"/>
    <col min="9444" max="9444" width="2.85546875" style="442" customWidth="1"/>
    <col min="9445" max="9445" width="18.85546875" style="442" customWidth="1"/>
    <col min="9446" max="9446" width="2.85546875" style="442" customWidth="1"/>
    <col min="9447" max="9447" width="22.5703125" style="442" customWidth="1"/>
    <col min="9448" max="9448" width="2.85546875" style="442" customWidth="1"/>
    <col min="9449" max="9449" width="19.140625" style="442" customWidth="1"/>
    <col min="9450" max="9450" width="2.85546875" style="442" customWidth="1"/>
    <col min="9451" max="9451" width="22.5703125" style="442" customWidth="1"/>
    <col min="9452" max="9452" width="2.85546875" style="442" customWidth="1"/>
    <col min="9453" max="9453" width="24.140625" style="442" customWidth="1"/>
    <col min="9454" max="9454" width="2.85546875" style="442" customWidth="1"/>
    <col min="9455" max="9455" width="22.85546875" style="442" customWidth="1"/>
    <col min="9456" max="9456" width="2.85546875" style="442" customWidth="1"/>
    <col min="9457" max="9457" width="19.5703125" style="442" customWidth="1"/>
    <col min="9458" max="9458" width="2.85546875" style="442" customWidth="1"/>
    <col min="9459" max="9459" width="22.42578125" style="442" customWidth="1"/>
    <col min="9460" max="9460" width="2.85546875" style="442" customWidth="1"/>
    <col min="9461" max="9461" width="21.85546875" style="442" customWidth="1"/>
    <col min="9462" max="9462" width="2.85546875" style="442" customWidth="1"/>
    <col min="9463" max="9463" width="25.140625" style="442" customWidth="1"/>
    <col min="9464" max="9464" width="53.140625" style="442" customWidth="1"/>
    <col min="9465" max="9465" width="2.85546875" style="442" customWidth="1"/>
    <col min="9466" max="9466" width="25.140625" style="442" customWidth="1"/>
    <col min="9467" max="9467" width="2.85546875" style="442" customWidth="1"/>
    <col min="9468" max="9468" width="24" style="442" customWidth="1"/>
    <col min="9469" max="9469" width="2.85546875" style="442" customWidth="1"/>
    <col min="9470" max="9470" width="21.5703125" style="442" customWidth="1"/>
    <col min="9471" max="9471" width="2.85546875" style="442" customWidth="1"/>
    <col min="9472" max="9472" width="22.42578125" style="442" customWidth="1"/>
    <col min="9473" max="9473" width="53.85546875" style="442" customWidth="1"/>
    <col min="9474" max="9474" width="2.85546875" style="442" customWidth="1"/>
    <col min="9475" max="9475" width="23.85546875" style="442" customWidth="1"/>
    <col min="9476" max="9476" width="2.85546875" style="442" customWidth="1"/>
    <col min="9477" max="9477" width="22.5703125" style="442" customWidth="1"/>
    <col min="9478" max="9478" width="2.85546875" style="442" customWidth="1"/>
    <col min="9479" max="9479" width="18.85546875" style="442" customWidth="1"/>
    <col min="9480" max="9480" width="2.85546875" style="442" customWidth="1"/>
    <col min="9481" max="9481" width="19.42578125" style="442" customWidth="1"/>
    <col min="9482" max="9482" width="2.85546875" style="442" customWidth="1"/>
    <col min="9483" max="9483" width="19.5703125" style="442" customWidth="1"/>
    <col min="9484" max="9652" width="8.7109375" style="442"/>
    <col min="9653" max="9653" width="55.42578125" style="442" customWidth="1"/>
    <col min="9654" max="9654" width="2.85546875" style="442" customWidth="1"/>
    <col min="9655" max="9655" width="19.42578125" style="442" customWidth="1"/>
    <col min="9656" max="9656" width="2.85546875" style="442" customWidth="1"/>
    <col min="9657" max="9657" width="20.85546875" style="442" customWidth="1"/>
    <col min="9658" max="9658" width="2.85546875" style="442" customWidth="1"/>
    <col min="9659" max="9659" width="21" style="442" customWidth="1"/>
    <col min="9660" max="9660" width="2.85546875" style="442" customWidth="1"/>
    <col min="9661" max="9661" width="18.85546875" style="442" customWidth="1"/>
    <col min="9662" max="9662" width="2.85546875" style="442" customWidth="1"/>
    <col min="9663" max="9663" width="16.85546875" style="442" customWidth="1"/>
    <col min="9664" max="9664" width="2.85546875" style="442" customWidth="1"/>
    <col min="9665" max="9665" width="16.42578125" style="442" customWidth="1"/>
    <col min="9666" max="9666" width="2.85546875" style="442" customWidth="1"/>
    <col min="9667" max="9667" width="19.85546875" style="442" customWidth="1"/>
    <col min="9668" max="9668" width="2.85546875" style="442" customWidth="1"/>
    <col min="9669" max="9669" width="19.42578125" style="442" customWidth="1"/>
    <col min="9670" max="9670" width="2.85546875" style="442" customWidth="1"/>
    <col min="9671" max="9671" width="17.140625" style="442" customWidth="1"/>
    <col min="9672" max="9672" width="2.85546875" style="442" customWidth="1"/>
    <col min="9673" max="9673" width="19.42578125" style="442" customWidth="1"/>
    <col min="9674" max="9674" width="2.85546875" style="442" customWidth="1"/>
    <col min="9675" max="9675" width="18.42578125" style="442" customWidth="1"/>
    <col min="9676" max="9676" width="2.85546875" style="442" customWidth="1"/>
    <col min="9677" max="9677" width="17.5703125" style="442" customWidth="1"/>
    <col min="9678" max="9678" width="2.85546875" style="442" customWidth="1"/>
    <col min="9679" max="9679" width="20.85546875" style="442" customWidth="1"/>
    <col min="9680" max="9680" width="2.85546875" style="442" customWidth="1"/>
    <col min="9681" max="9681" width="17.5703125" style="442" customWidth="1"/>
    <col min="9682" max="9682" width="2.85546875" style="442" customWidth="1"/>
    <col min="9683" max="9683" width="19.5703125" style="442" customWidth="1"/>
    <col min="9684" max="9684" width="2.85546875" style="442" customWidth="1"/>
    <col min="9685" max="9685" width="16" style="442" customWidth="1"/>
    <col min="9686" max="9686" width="2.85546875" style="442" customWidth="1"/>
    <col min="9687" max="9687" width="18.85546875" style="442" customWidth="1"/>
    <col min="9688" max="9688" width="2.85546875" style="442" customWidth="1"/>
    <col min="9689" max="9689" width="18.140625" style="442" customWidth="1"/>
    <col min="9690" max="9691" width="8.85546875" style="442" customWidth="1"/>
    <col min="9692" max="9692" width="2.85546875" style="442" customWidth="1"/>
    <col min="9693" max="9693" width="18.85546875" style="442" customWidth="1"/>
    <col min="9694" max="9694" width="2.85546875" style="442" customWidth="1"/>
    <col min="9695" max="9695" width="19" style="442" customWidth="1"/>
    <col min="9696" max="9696" width="2.85546875" style="442" customWidth="1"/>
    <col min="9697" max="9697" width="18.42578125" style="442" customWidth="1"/>
    <col min="9698" max="9698" width="2.85546875" style="442" customWidth="1"/>
    <col min="9699" max="9699" width="18.5703125" style="442" customWidth="1"/>
    <col min="9700" max="9700" width="2.85546875" style="442" customWidth="1"/>
    <col min="9701" max="9701" width="18.85546875" style="442" customWidth="1"/>
    <col min="9702" max="9702" width="2.85546875" style="442" customWidth="1"/>
    <col min="9703" max="9703" width="22.5703125" style="442" customWidth="1"/>
    <col min="9704" max="9704" width="2.85546875" style="442" customWidth="1"/>
    <col min="9705" max="9705" width="19.140625" style="442" customWidth="1"/>
    <col min="9706" max="9706" width="2.85546875" style="442" customWidth="1"/>
    <col min="9707" max="9707" width="22.5703125" style="442" customWidth="1"/>
    <col min="9708" max="9708" width="2.85546875" style="442" customWidth="1"/>
    <col min="9709" max="9709" width="24.140625" style="442" customWidth="1"/>
    <col min="9710" max="9710" width="2.85546875" style="442" customWidth="1"/>
    <col min="9711" max="9711" width="22.85546875" style="442" customWidth="1"/>
    <col min="9712" max="9712" width="2.85546875" style="442" customWidth="1"/>
    <col min="9713" max="9713" width="19.5703125" style="442" customWidth="1"/>
    <col min="9714" max="9714" width="2.85546875" style="442" customWidth="1"/>
    <col min="9715" max="9715" width="22.42578125" style="442" customWidth="1"/>
    <col min="9716" max="9716" width="2.85546875" style="442" customWidth="1"/>
    <col min="9717" max="9717" width="21.85546875" style="442" customWidth="1"/>
    <col min="9718" max="9718" width="2.85546875" style="442" customWidth="1"/>
    <col min="9719" max="9719" width="25.140625" style="442" customWidth="1"/>
    <col min="9720" max="9720" width="53.140625" style="442" customWidth="1"/>
    <col min="9721" max="9721" width="2.85546875" style="442" customWidth="1"/>
    <col min="9722" max="9722" width="25.140625" style="442" customWidth="1"/>
    <col min="9723" max="9723" width="2.85546875" style="442" customWidth="1"/>
    <col min="9724" max="9724" width="24" style="442" customWidth="1"/>
    <col min="9725" max="9725" width="2.85546875" style="442" customWidth="1"/>
    <col min="9726" max="9726" width="21.5703125" style="442" customWidth="1"/>
    <col min="9727" max="9727" width="2.85546875" style="442" customWidth="1"/>
    <col min="9728" max="9728" width="22.42578125" style="442" customWidth="1"/>
    <col min="9729" max="9729" width="53.85546875" style="442" customWidth="1"/>
    <col min="9730" max="9730" width="2.85546875" style="442" customWidth="1"/>
    <col min="9731" max="9731" width="23.85546875" style="442" customWidth="1"/>
    <col min="9732" max="9732" width="2.85546875" style="442" customWidth="1"/>
    <col min="9733" max="9733" width="22.5703125" style="442" customWidth="1"/>
    <col min="9734" max="9734" width="2.85546875" style="442" customWidth="1"/>
    <col min="9735" max="9735" width="18.85546875" style="442" customWidth="1"/>
    <col min="9736" max="9736" width="2.85546875" style="442" customWidth="1"/>
    <col min="9737" max="9737" width="19.42578125" style="442" customWidth="1"/>
    <col min="9738" max="9738" width="2.85546875" style="442" customWidth="1"/>
    <col min="9739" max="9739" width="19.5703125" style="442" customWidth="1"/>
    <col min="9740" max="9908" width="8.7109375" style="442"/>
    <col min="9909" max="9909" width="55.42578125" style="442" customWidth="1"/>
    <col min="9910" max="9910" width="2.85546875" style="442" customWidth="1"/>
    <col min="9911" max="9911" width="19.42578125" style="442" customWidth="1"/>
    <col min="9912" max="9912" width="2.85546875" style="442" customWidth="1"/>
    <col min="9913" max="9913" width="20.85546875" style="442" customWidth="1"/>
    <col min="9914" max="9914" width="2.85546875" style="442" customWidth="1"/>
    <col min="9915" max="9915" width="21" style="442" customWidth="1"/>
    <col min="9916" max="9916" width="2.85546875" style="442" customWidth="1"/>
    <col min="9917" max="9917" width="18.85546875" style="442" customWidth="1"/>
    <col min="9918" max="9918" width="2.85546875" style="442" customWidth="1"/>
    <col min="9919" max="9919" width="16.85546875" style="442" customWidth="1"/>
    <col min="9920" max="9920" width="2.85546875" style="442" customWidth="1"/>
    <col min="9921" max="9921" width="16.42578125" style="442" customWidth="1"/>
    <col min="9922" max="9922" width="2.85546875" style="442" customWidth="1"/>
    <col min="9923" max="9923" width="19.85546875" style="442" customWidth="1"/>
    <col min="9924" max="9924" width="2.85546875" style="442" customWidth="1"/>
    <col min="9925" max="9925" width="19.42578125" style="442" customWidth="1"/>
    <col min="9926" max="9926" width="2.85546875" style="442" customWidth="1"/>
    <col min="9927" max="9927" width="17.140625" style="442" customWidth="1"/>
    <col min="9928" max="9928" width="2.85546875" style="442" customWidth="1"/>
    <col min="9929" max="9929" width="19.42578125" style="442" customWidth="1"/>
    <col min="9930" max="9930" width="2.85546875" style="442" customWidth="1"/>
    <col min="9931" max="9931" width="18.42578125" style="442" customWidth="1"/>
    <col min="9932" max="9932" width="2.85546875" style="442" customWidth="1"/>
    <col min="9933" max="9933" width="17.5703125" style="442" customWidth="1"/>
    <col min="9934" max="9934" width="2.85546875" style="442" customWidth="1"/>
    <col min="9935" max="9935" width="20.85546875" style="442" customWidth="1"/>
    <col min="9936" max="9936" width="2.85546875" style="442" customWidth="1"/>
    <col min="9937" max="9937" width="17.5703125" style="442" customWidth="1"/>
    <col min="9938" max="9938" width="2.85546875" style="442" customWidth="1"/>
    <col min="9939" max="9939" width="19.5703125" style="442" customWidth="1"/>
    <col min="9940" max="9940" width="2.85546875" style="442" customWidth="1"/>
    <col min="9941" max="9941" width="16" style="442" customWidth="1"/>
    <col min="9942" max="9942" width="2.85546875" style="442" customWidth="1"/>
    <col min="9943" max="9943" width="18.85546875" style="442" customWidth="1"/>
    <col min="9944" max="9944" width="2.85546875" style="442" customWidth="1"/>
    <col min="9945" max="9945" width="18.140625" style="442" customWidth="1"/>
    <col min="9946" max="9947" width="8.85546875" style="442" customWidth="1"/>
    <col min="9948" max="9948" width="2.85546875" style="442" customWidth="1"/>
    <col min="9949" max="9949" width="18.85546875" style="442" customWidth="1"/>
    <col min="9950" max="9950" width="2.85546875" style="442" customWidth="1"/>
    <col min="9951" max="9951" width="19" style="442" customWidth="1"/>
    <col min="9952" max="9952" width="2.85546875" style="442" customWidth="1"/>
    <col min="9953" max="9953" width="18.42578125" style="442" customWidth="1"/>
    <col min="9954" max="9954" width="2.85546875" style="442" customWidth="1"/>
    <col min="9955" max="9955" width="18.5703125" style="442" customWidth="1"/>
    <col min="9956" max="9956" width="2.85546875" style="442" customWidth="1"/>
    <col min="9957" max="9957" width="18.85546875" style="442" customWidth="1"/>
    <col min="9958" max="9958" width="2.85546875" style="442" customWidth="1"/>
    <col min="9959" max="9959" width="22.5703125" style="442" customWidth="1"/>
    <col min="9960" max="9960" width="2.85546875" style="442" customWidth="1"/>
    <col min="9961" max="9961" width="19.140625" style="442" customWidth="1"/>
    <col min="9962" max="9962" width="2.85546875" style="442" customWidth="1"/>
    <col min="9963" max="9963" width="22.5703125" style="442" customWidth="1"/>
    <col min="9964" max="9964" width="2.85546875" style="442" customWidth="1"/>
    <col min="9965" max="9965" width="24.140625" style="442" customWidth="1"/>
    <col min="9966" max="9966" width="2.85546875" style="442" customWidth="1"/>
    <col min="9967" max="9967" width="22.85546875" style="442" customWidth="1"/>
    <col min="9968" max="9968" width="2.85546875" style="442" customWidth="1"/>
    <col min="9969" max="9969" width="19.5703125" style="442" customWidth="1"/>
    <col min="9970" max="9970" width="2.85546875" style="442" customWidth="1"/>
    <col min="9971" max="9971" width="22.42578125" style="442" customWidth="1"/>
    <col min="9972" max="9972" width="2.85546875" style="442" customWidth="1"/>
    <col min="9973" max="9973" width="21.85546875" style="442" customWidth="1"/>
    <col min="9974" max="9974" width="2.85546875" style="442" customWidth="1"/>
    <col min="9975" max="9975" width="25.140625" style="442" customWidth="1"/>
    <col min="9976" max="9976" width="53.140625" style="442" customWidth="1"/>
    <col min="9977" max="9977" width="2.85546875" style="442" customWidth="1"/>
    <col min="9978" max="9978" width="25.140625" style="442" customWidth="1"/>
    <col min="9979" max="9979" width="2.85546875" style="442" customWidth="1"/>
    <col min="9980" max="9980" width="24" style="442" customWidth="1"/>
    <col min="9981" max="9981" width="2.85546875" style="442" customWidth="1"/>
    <col min="9982" max="9982" width="21.5703125" style="442" customWidth="1"/>
    <col min="9983" max="9983" width="2.85546875" style="442" customWidth="1"/>
    <col min="9984" max="9984" width="22.42578125" style="442" customWidth="1"/>
    <col min="9985" max="9985" width="53.85546875" style="442" customWidth="1"/>
    <col min="9986" max="9986" width="2.85546875" style="442" customWidth="1"/>
    <col min="9987" max="9987" width="23.85546875" style="442" customWidth="1"/>
    <col min="9988" max="9988" width="2.85546875" style="442" customWidth="1"/>
    <col min="9989" max="9989" width="22.5703125" style="442" customWidth="1"/>
    <col min="9990" max="9990" width="2.85546875" style="442" customWidth="1"/>
    <col min="9991" max="9991" width="18.85546875" style="442" customWidth="1"/>
    <col min="9992" max="9992" width="2.85546875" style="442" customWidth="1"/>
    <col min="9993" max="9993" width="19.42578125" style="442" customWidth="1"/>
    <col min="9994" max="9994" width="2.85546875" style="442" customWidth="1"/>
    <col min="9995" max="9995" width="19.5703125" style="442" customWidth="1"/>
    <col min="9996" max="10164" width="8.7109375" style="442"/>
    <col min="10165" max="10165" width="55.42578125" style="442" customWidth="1"/>
    <col min="10166" max="10166" width="2.85546875" style="442" customWidth="1"/>
    <col min="10167" max="10167" width="19.42578125" style="442" customWidth="1"/>
    <col min="10168" max="10168" width="2.85546875" style="442" customWidth="1"/>
    <col min="10169" max="10169" width="20.85546875" style="442" customWidth="1"/>
    <col min="10170" max="10170" width="2.85546875" style="442" customWidth="1"/>
    <col min="10171" max="10171" width="21" style="442" customWidth="1"/>
    <col min="10172" max="10172" width="2.85546875" style="442" customWidth="1"/>
    <col min="10173" max="10173" width="18.85546875" style="442" customWidth="1"/>
    <col min="10174" max="10174" width="2.85546875" style="442" customWidth="1"/>
    <col min="10175" max="10175" width="16.85546875" style="442" customWidth="1"/>
    <col min="10176" max="10176" width="2.85546875" style="442" customWidth="1"/>
    <col min="10177" max="10177" width="16.42578125" style="442" customWidth="1"/>
    <col min="10178" max="10178" width="2.85546875" style="442" customWidth="1"/>
    <col min="10179" max="10179" width="19.85546875" style="442" customWidth="1"/>
    <col min="10180" max="10180" width="2.85546875" style="442" customWidth="1"/>
    <col min="10181" max="10181" width="19.42578125" style="442" customWidth="1"/>
    <col min="10182" max="10182" width="2.85546875" style="442" customWidth="1"/>
    <col min="10183" max="10183" width="17.140625" style="442" customWidth="1"/>
    <col min="10184" max="10184" width="2.85546875" style="442" customWidth="1"/>
    <col min="10185" max="10185" width="19.42578125" style="442" customWidth="1"/>
    <col min="10186" max="10186" width="2.85546875" style="442" customWidth="1"/>
    <col min="10187" max="10187" width="18.42578125" style="442" customWidth="1"/>
    <col min="10188" max="10188" width="2.85546875" style="442" customWidth="1"/>
    <col min="10189" max="10189" width="17.5703125" style="442" customWidth="1"/>
    <col min="10190" max="10190" width="2.85546875" style="442" customWidth="1"/>
    <col min="10191" max="10191" width="20.85546875" style="442" customWidth="1"/>
    <col min="10192" max="10192" width="2.85546875" style="442" customWidth="1"/>
    <col min="10193" max="10193" width="17.5703125" style="442" customWidth="1"/>
    <col min="10194" max="10194" width="2.85546875" style="442" customWidth="1"/>
    <col min="10195" max="10195" width="19.5703125" style="442" customWidth="1"/>
    <col min="10196" max="10196" width="2.85546875" style="442" customWidth="1"/>
    <col min="10197" max="10197" width="16" style="442" customWidth="1"/>
    <col min="10198" max="10198" width="2.85546875" style="442" customWidth="1"/>
    <col min="10199" max="10199" width="18.85546875" style="442" customWidth="1"/>
    <col min="10200" max="10200" width="2.85546875" style="442" customWidth="1"/>
    <col min="10201" max="10201" width="18.140625" style="442" customWidth="1"/>
    <col min="10202" max="10203" width="8.85546875" style="442" customWidth="1"/>
    <col min="10204" max="10204" width="2.85546875" style="442" customWidth="1"/>
    <col min="10205" max="10205" width="18.85546875" style="442" customWidth="1"/>
    <col min="10206" max="10206" width="2.85546875" style="442" customWidth="1"/>
    <col min="10207" max="10207" width="19" style="442" customWidth="1"/>
    <col min="10208" max="10208" width="2.85546875" style="442" customWidth="1"/>
    <col min="10209" max="10209" width="18.42578125" style="442" customWidth="1"/>
    <col min="10210" max="10210" width="2.85546875" style="442" customWidth="1"/>
    <col min="10211" max="10211" width="18.5703125" style="442" customWidth="1"/>
    <col min="10212" max="10212" width="2.85546875" style="442" customWidth="1"/>
    <col min="10213" max="10213" width="18.85546875" style="442" customWidth="1"/>
    <col min="10214" max="10214" width="2.85546875" style="442" customWidth="1"/>
    <col min="10215" max="10215" width="22.5703125" style="442" customWidth="1"/>
    <col min="10216" max="10216" width="2.85546875" style="442" customWidth="1"/>
    <col min="10217" max="10217" width="19.140625" style="442" customWidth="1"/>
    <col min="10218" max="10218" width="2.85546875" style="442" customWidth="1"/>
    <col min="10219" max="10219" width="22.5703125" style="442" customWidth="1"/>
    <col min="10220" max="10220" width="2.85546875" style="442" customWidth="1"/>
    <col min="10221" max="10221" width="24.140625" style="442" customWidth="1"/>
    <col min="10222" max="10222" width="2.85546875" style="442" customWidth="1"/>
    <col min="10223" max="10223" width="22.85546875" style="442" customWidth="1"/>
    <col min="10224" max="10224" width="2.85546875" style="442" customWidth="1"/>
    <col min="10225" max="10225" width="19.5703125" style="442" customWidth="1"/>
    <col min="10226" max="10226" width="2.85546875" style="442" customWidth="1"/>
    <col min="10227" max="10227" width="22.42578125" style="442" customWidth="1"/>
    <col min="10228" max="10228" width="2.85546875" style="442" customWidth="1"/>
    <col min="10229" max="10229" width="21.85546875" style="442" customWidth="1"/>
    <col min="10230" max="10230" width="2.85546875" style="442" customWidth="1"/>
    <col min="10231" max="10231" width="25.140625" style="442" customWidth="1"/>
    <col min="10232" max="10232" width="53.140625" style="442" customWidth="1"/>
    <col min="10233" max="10233" width="2.85546875" style="442" customWidth="1"/>
    <col min="10234" max="10234" width="25.140625" style="442" customWidth="1"/>
    <col min="10235" max="10235" width="2.85546875" style="442" customWidth="1"/>
    <col min="10236" max="10236" width="24" style="442" customWidth="1"/>
    <col min="10237" max="10237" width="2.85546875" style="442" customWidth="1"/>
    <col min="10238" max="10238" width="21.5703125" style="442" customWidth="1"/>
    <col min="10239" max="10239" width="2.85546875" style="442" customWidth="1"/>
    <col min="10240" max="10240" width="22.42578125" style="442" customWidth="1"/>
    <col min="10241" max="10241" width="53.85546875" style="442" customWidth="1"/>
    <col min="10242" max="10242" width="2.85546875" style="442" customWidth="1"/>
    <col min="10243" max="10243" width="23.85546875" style="442" customWidth="1"/>
    <col min="10244" max="10244" width="2.85546875" style="442" customWidth="1"/>
    <col min="10245" max="10245" width="22.5703125" style="442" customWidth="1"/>
    <col min="10246" max="10246" width="2.85546875" style="442" customWidth="1"/>
    <col min="10247" max="10247" width="18.85546875" style="442" customWidth="1"/>
    <col min="10248" max="10248" width="2.85546875" style="442" customWidth="1"/>
    <col min="10249" max="10249" width="19.42578125" style="442" customWidth="1"/>
    <col min="10250" max="10250" width="2.85546875" style="442" customWidth="1"/>
    <col min="10251" max="10251" width="19.5703125" style="442" customWidth="1"/>
    <col min="10252" max="10420" width="8.7109375" style="442"/>
    <col min="10421" max="10421" width="55.42578125" style="442" customWidth="1"/>
    <col min="10422" max="10422" width="2.85546875" style="442" customWidth="1"/>
    <col min="10423" max="10423" width="19.42578125" style="442" customWidth="1"/>
    <col min="10424" max="10424" width="2.85546875" style="442" customWidth="1"/>
    <col min="10425" max="10425" width="20.85546875" style="442" customWidth="1"/>
    <col min="10426" max="10426" width="2.85546875" style="442" customWidth="1"/>
    <col min="10427" max="10427" width="21" style="442" customWidth="1"/>
    <col min="10428" max="10428" width="2.85546875" style="442" customWidth="1"/>
    <col min="10429" max="10429" width="18.85546875" style="442" customWidth="1"/>
    <col min="10430" max="10430" width="2.85546875" style="442" customWidth="1"/>
    <col min="10431" max="10431" width="16.85546875" style="442" customWidth="1"/>
    <col min="10432" max="10432" width="2.85546875" style="442" customWidth="1"/>
    <col min="10433" max="10433" width="16.42578125" style="442" customWidth="1"/>
    <col min="10434" max="10434" width="2.85546875" style="442" customWidth="1"/>
    <col min="10435" max="10435" width="19.85546875" style="442" customWidth="1"/>
    <col min="10436" max="10436" width="2.85546875" style="442" customWidth="1"/>
    <col min="10437" max="10437" width="19.42578125" style="442" customWidth="1"/>
    <col min="10438" max="10438" width="2.85546875" style="442" customWidth="1"/>
    <col min="10439" max="10439" width="17.140625" style="442" customWidth="1"/>
    <col min="10440" max="10440" width="2.85546875" style="442" customWidth="1"/>
    <col min="10441" max="10441" width="19.42578125" style="442" customWidth="1"/>
    <col min="10442" max="10442" width="2.85546875" style="442" customWidth="1"/>
    <col min="10443" max="10443" width="18.42578125" style="442" customWidth="1"/>
    <col min="10444" max="10444" width="2.85546875" style="442" customWidth="1"/>
    <col min="10445" max="10445" width="17.5703125" style="442" customWidth="1"/>
    <col min="10446" max="10446" width="2.85546875" style="442" customWidth="1"/>
    <col min="10447" max="10447" width="20.85546875" style="442" customWidth="1"/>
    <col min="10448" max="10448" width="2.85546875" style="442" customWidth="1"/>
    <col min="10449" max="10449" width="17.5703125" style="442" customWidth="1"/>
    <col min="10450" max="10450" width="2.85546875" style="442" customWidth="1"/>
    <col min="10451" max="10451" width="19.5703125" style="442" customWidth="1"/>
    <col min="10452" max="10452" width="2.85546875" style="442" customWidth="1"/>
    <col min="10453" max="10453" width="16" style="442" customWidth="1"/>
    <col min="10454" max="10454" width="2.85546875" style="442" customWidth="1"/>
    <col min="10455" max="10455" width="18.85546875" style="442" customWidth="1"/>
    <col min="10456" max="10456" width="2.85546875" style="442" customWidth="1"/>
    <col min="10457" max="10457" width="18.140625" style="442" customWidth="1"/>
    <col min="10458" max="10459" width="8.85546875" style="442" customWidth="1"/>
    <col min="10460" max="10460" width="2.85546875" style="442" customWidth="1"/>
    <col min="10461" max="10461" width="18.85546875" style="442" customWidth="1"/>
    <col min="10462" max="10462" width="2.85546875" style="442" customWidth="1"/>
    <col min="10463" max="10463" width="19" style="442" customWidth="1"/>
    <col min="10464" max="10464" width="2.85546875" style="442" customWidth="1"/>
    <col min="10465" max="10465" width="18.42578125" style="442" customWidth="1"/>
    <col min="10466" max="10466" width="2.85546875" style="442" customWidth="1"/>
    <col min="10467" max="10467" width="18.5703125" style="442" customWidth="1"/>
    <col min="10468" max="10468" width="2.85546875" style="442" customWidth="1"/>
    <col min="10469" max="10469" width="18.85546875" style="442" customWidth="1"/>
    <col min="10470" max="10470" width="2.85546875" style="442" customWidth="1"/>
    <col min="10471" max="10471" width="22.5703125" style="442" customWidth="1"/>
    <col min="10472" max="10472" width="2.85546875" style="442" customWidth="1"/>
    <col min="10473" max="10473" width="19.140625" style="442" customWidth="1"/>
    <col min="10474" max="10474" width="2.85546875" style="442" customWidth="1"/>
    <col min="10475" max="10475" width="22.5703125" style="442" customWidth="1"/>
    <col min="10476" max="10476" width="2.85546875" style="442" customWidth="1"/>
    <col min="10477" max="10477" width="24.140625" style="442" customWidth="1"/>
    <col min="10478" max="10478" width="2.85546875" style="442" customWidth="1"/>
    <col min="10479" max="10479" width="22.85546875" style="442" customWidth="1"/>
    <col min="10480" max="10480" width="2.85546875" style="442" customWidth="1"/>
    <col min="10481" max="10481" width="19.5703125" style="442" customWidth="1"/>
    <col min="10482" max="10482" width="2.85546875" style="442" customWidth="1"/>
    <col min="10483" max="10483" width="22.42578125" style="442" customWidth="1"/>
    <col min="10484" max="10484" width="2.85546875" style="442" customWidth="1"/>
    <col min="10485" max="10485" width="21.85546875" style="442" customWidth="1"/>
    <col min="10486" max="10486" width="2.85546875" style="442" customWidth="1"/>
    <col min="10487" max="10487" width="25.140625" style="442" customWidth="1"/>
    <col min="10488" max="10488" width="53.140625" style="442" customWidth="1"/>
    <col min="10489" max="10489" width="2.85546875" style="442" customWidth="1"/>
    <col min="10490" max="10490" width="25.140625" style="442" customWidth="1"/>
    <col min="10491" max="10491" width="2.85546875" style="442" customWidth="1"/>
    <col min="10492" max="10492" width="24" style="442" customWidth="1"/>
    <col min="10493" max="10493" width="2.85546875" style="442" customWidth="1"/>
    <col min="10494" max="10494" width="21.5703125" style="442" customWidth="1"/>
    <col min="10495" max="10495" width="2.85546875" style="442" customWidth="1"/>
    <col min="10496" max="10496" width="22.42578125" style="442" customWidth="1"/>
    <col min="10497" max="10497" width="53.85546875" style="442" customWidth="1"/>
    <col min="10498" max="10498" width="2.85546875" style="442" customWidth="1"/>
    <col min="10499" max="10499" width="23.85546875" style="442" customWidth="1"/>
    <col min="10500" max="10500" width="2.85546875" style="442" customWidth="1"/>
    <col min="10501" max="10501" width="22.5703125" style="442" customWidth="1"/>
    <col min="10502" max="10502" width="2.85546875" style="442" customWidth="1"/>
    <col min="10503" max="10503" width="18.85546875" style="442" customWidth="1"/>
    <col min="10504" max="10504" width="2.85546875" style="442" customWidth="1"/>
    <col min="10505" max="10505" width="19.42578125" style="442" customWidth="1"/>
    <col min="10506" max="10506" width="2.85546875" style="442" customWidth="1"/>
    <col min="10507" max="10507" width="19.5703125" style="442" customWidth="1"/>
    <col min="10508" max="10676" width="8.7109375" style="442"/>
    <col min="10677" max="10677" width="55.42578125" style="442" customWidth="1"/>
    <col min="10678" max="10678" width="2.85546875" style="442" customWidth="1"/>
    <col min="10679" max="10679" width="19.42578125" style="442" customWidth="1"/>
    <col min="10680" max="10680" width="2.85546875" style="442" customWidth="1"/>
    <col min="10681" max="10681" width="20.85546875" style="442" customWidth="1"/>
    <col min="10682" max="10682" width="2.85546875" style="442" customWidth="1"/>
    <col min="10683" max="10683" width="21" style="442" customWidth="1"/>
    <col min="10684" max="10684" width="2.85546875" style="442" customWidth="1"/>
    <col min="10685" max="10685" width="18.85546875" style="442" customWidth="1"/>
    <col min="10686" max="10686" width="2.85546875" style="442" customWidth="1"/>
    <col min="10687" max="10687" width="16.85546875" style="442" customWidth="1"/>
    <col min="10688" max="10688" width="2.85546875" style="442" customWidth="1"/>
    <col min="10689" max="10689" width="16.42578125" style="442" customWidth="1"/>
    <col min="10690" max="10690" width="2.85546875" style="442" customWidth="1"/>
    <col min="10691" max="10691" width="19.85546875" style="442" customWidth="1"/>
    <col min="10692" max="10692" width="2.85546875" style="442" customWidth="1"/>
    <col min="10693" max="10693" width="19.42578125" style="442" customWidth="1"/>
    <col min="10694" max="10694" width="2.85546875" style="442" customWidth="1"/>
    <col min="10695" max="10695" width="17.140625" style="442" customWidth="1"/>
    <col min="10696" max="10696" width="2.85546875" style="442" customWidth="1"/>
    <col min="10697" max="10697" width="19.42578125" style="442" customWidth="1"/>
    <col min="10698" max="10698" width="2.85546875" style="442" customWidth="1"/>
    <col min="10699" max="10699" width="18.42578125" style="442" customWidth="1"/>
    <col min="10700" max="10700" width="2.85546875" style="442" customWidth="1"/>
    <col min="10701" max="10701" width="17.5703125" style="442" customWidth="1"/>
    <col min="10702" max="10702" width="2.85546875" style="442" customWidth="1"/>
    <col min="10703" max="10703" width="20.85546875" style="442" customWidth="1"/>
    <col min="10704" max="10704" width="2.85546875" style="442" customWidth="1"/>
    <col min="10705" max="10705" width="17.5703125" style="442" customWidth="1"/>
    <col min="10706" max="10706" width="2.85546875" style="442" customWidth="1"/>
    <col min="10707" max="10707" width="19.5703125" style="442" customWidth="1"/>
    <col min="10708" max="10708" width="2.85546875" style="442" customWidth="1"/>
    <col min="10709" max="10709" width="16" style="442" customWidth="1"/>
    <col min="10710" max="10710" width="2.85546875" style="442" customWidth="1"/>
    <col min="10711" max="10711" width="18.85546875" style="442" customWidth="1"/>
    <col min="10712" max="10712" width="2.85546875" style="442" customWidth="1"/>
    <col min="10713" max="10713" width="18.140625" style="442" customWidth="1"/>
    <col min="10714" max="10715" width="8.85546875" style="442" customWidth="1"/>
    <col min="10716" max="10716" width="2.85546875" style="442" customWidth="1"/>
    <col min="10717" max="10717" width="18.85546875" style="442" customWidth="1"/>
    <col min="10718" max="10718" width="2.85546875" style="442" customWidth="1"/>
    <col min="10719" max="10719" width="19" style="442" customWidth="1"/>
    <col min="10720" max="10720" width="2.85546875" style="442" customWidth="1"/>
    <col min="10721" max="10721" width="18.42578125" style="442" customWidth="1"/>
    <col min="10722" max="10722" width="2.85546875" style="442" customWidth="1"/>
    <col min="10723" max="10723" width="18.5703125" style="442" customWidth="1"/>
    <col min="10724" max="10724" width="2.85546875" style="442" customWidth="1"/>
    <col min="10725" max="10725" width="18.85546875" style="442" customWidth="1"/>
    <col min="10726" max="10726" width="2.85546875" style="442" customWidth="1"/>
    <col min="10727" max="10727" width="22.5703125" style="442" customWidth="1"/>
    <col min="10728" max="10728" width="2.85546875" style="442" customWidth="1"/>
    <col min="10729" max="10729" width="19.140625" style="442" customWidth="1"/>
    <col min="10730" max="10730" width="2.85546875" style="442" customWidth="1"/>
    <col min="10731" max="10731" width="22.5703125" style="442" customWidth="1"/>
    <col min="10732" max="10732" width="2.85546875" style="442" customWidth="1"/>
    <col min="10733" max="10733" width="24.140625" style="442" customWidth="1"/>
    <col min="10734" max="10734" width="2.85546875" style="442" customWidth="1"/>
    <col min="10735" max="10735" width="22.85546875" style="442" customWidth="1"/>
    <col min="10736" max="10736" width="2.85546875" style="442" customWidth="1"/>
    <col min="10737" max="10737" width="19.5703125" style="442" customWidth="1"/>
    <col min="10738" max="10738" width="2.85546875" style="442" customWidth="1"/>
    <col min="10739" max="10739" width="22.42578125" style="442" customWidth="1"/>
    <col min="10740" max="10740" width="2.85546875" style="442" customWidth="1"/>
    <col min="10741" max="10741" width="21.85546875" style="442" customWidth="1"/>
    <col min="10742" max="10742" width="2.85546875" style="442" customWidth="1"/>
    <col min="10743" max="10743" width="25.140625" style="442" customWidth="1"/>
    <col min="10744" max="10744" width="53.140625" style="442" customWidth="1"/>
    <col min="10745" max="10745" width="2.85546875" style="442" customWidth="1"/>
    <col min="10746" max="10746" width="25.140625" style="442" customWidth="1"/>
    <col min="10747" max="10747" width="2.85546875" style="442" customWidth="1"/>
    <col min="10748" max="10748" width="24" style="442" customWidth="1"/>
    <col min="10749" max="10749" width="2.85546875" style="442" customWidth="1"/>
    <col min="10750" max="10750" width="21.5703125" style="442" customWidth="1"/>
    <col min="10751" max="10751" width="2.85546875" style="442" customWidth="1"/>
    <col min="10752" max="10752" width="22.42578125" style="442" customWidth="1"/>
    <col min="10753" max="10753" width="53.85546875" style="442" customWidth="1"/>
    <col min="10754" max="10754" width="2.85546875" style="442" customWidth="1"/>
    <col min="10755" max="10755" width="23.85546875" style="442" customWidth="1"/>
    <col min="10756" max="10756" width="2.85546875" style="442" customWidth="1"/>
    <col min="10757" max="10757" width="22.5703125" style="442" customWidth="1"/>
    <col min="10758" max="10758" width="2.85546875" style="442" customWidth="1"/>
    <col min="10759" max="10759" width="18.85546875" style="442" customWidth="1"/>
    <col min="10760" max="10760" width="2.85546875" style="442" customWidth="1"/>
    <col min="10761" max="10761" width="19.42578125" style="442" customWidth="1"/>
    <col min="10762" max="10762" width="2.85546875" style="442" customWidth="1"/>
    <col min="10763" max="10763" width="19.5703125" style="442" customWidth="1"/>
    <col min="10764" max="10932" width="8.7109375" style="442"/>
    <col min="10933" max="10933" width="55.42578125" style="442" customWidth="1"/>
    <col min="10934" max="10934" width="2.85546875" style="442" customWidth="1"/>
    <col min="10935" max="10935" width="19.42578125" style="442" customWidth="1"/>
    <col min="10936" max="10936" width="2.85546875" style="442" customWidth="1"/>
    <col min="10937" max="10937" width="20.85546875" style="442" customWidth="1"/>
    <col min="10938" max="10938" width="2.85546875" style="442" customWidth="1"/>
    <col min="10939" max="10939" width="21" style="442" customWidth="1"/>
    <col min="10940" max="10940" width="2.85546875" style="442" customWidth="1"/>
    <col min="10941" max="10941" width="18.85546875" style="442" customWidth="1"/>
    <col min="10942" max="10942" width="2.85546875" style="442" customWidth="1"/>
    <col min="10943" max="10943" width="16.85546875" style="442" customWidth="1"/>
    <col min="10944" max="10944" width="2.85546875" style="442" customWidth="1"/>
    <col min="10945" max="10945" width="16.42578125" style="442" customWidth="1"/>
    <col min="10946" max="10946" width="2.85546875" style="442" customWidth="1"/>
    <col min="10947" max="10947" width="19.85546875" style="442" customWidth="1"/>
    <col min="10948" max="10948" width="2.85546875" style="442" customWidth="1"/>
    <col min="10949" max="10949" width="19.42578125" style="442" customWidth="1"/>
    <col min="10950" max="10950" width="2.85546875" style="442" customWidth="1"/>
    <col min="10951" max="10951" width="17.140625" style="442" customWidth="1"/>
    <col min="10952" max="10952" width="2.85546875" style="442" customWidth="1"/>
    <col min="10953" max="10953" width="19.42578125" style="442" customWidth="1"/>
    <col min="10954" max="10954" width="2.85546875" style="442" customWidth="1"/>
    <col min="10955" max="10955" width="18.42578125" style="442" customWidth="1"/>
    <col min="10956" max="10956" width="2.85546875" style="442" customWidth="1"/>
    <col min="10957" max="10957" width="17.5703125" style="442" customWidth="1"/>
    <col min="10958" max="10958" width="2.85546875" style="442" customWidth="1"/>
    <col min="10959" max="10959" width="20.85546875" style="442" customWidth="1"/>
    <col min="10960" max="10960" width="2.85546875" style="442" customWidth="1"/>
    <col min="10961" max="10961" width="17.5703125" style="442" customWidth="1"/>
    <col min="10962" max="10962" width="2.85546875" style="442" customWidth="1"/>
    <col min="10963" max="10963" width="19.5703125" style="442" customWidth="1"/>
    <col min="10964" max="10964" width="2.85546875" style="442" customWidth="1"/>
    <col min="10965" max="10965" width="16" style="442" customWidth="1"/>
    <col min="10966" max="10966" width="2.85546875" style="442" customWidth="1"/>
    <col min="10967" max="10967" width="18.85546875" style="442" customWidth="1"/>
    <col min="10968" max="10968" width="2.85546875" style="442" customWidth="1"/>
    <col min="10969" max="10969" width="18.140625" style="442" customWidth="1"/>
    <col min="10970" max="10971" width="8.85546875" style="442" customWidth="1"/>
    <col min="10972" max="10972" width="2.85546875" style="442" customWidth="1"/>
    <col min="10973" max="10973" width="18.85546875" style="442" customWidth="1"/>
    <col min="10974" max="10974" width="2.85546875" style="442" customWidth="1"/>
    <col min="10975" max="10975" width="19" style="442" customWidth="1"/>
    <col min="10976" max="10976" width="2.85546875" style="442" customWidth="1"/>
    <col min="10977" max="10977" width="18.42578125" style="442" customWidth="1"/>
    <col min="10978" max="10978" width="2.85546875" style="442" customWidth="1"/>
    <col min="10979" max="10979" width="18.5703125" style="442" customWidth="1"/>
    <col min="10980" max="10980" width="2.85546875" style="442" customWidth="1"/>
    <col min="10981" max="10981" width="18.85546875" style="442" customWidth="1"/>
    <col min="10982" max="10982" width="2.85546875" style="442" customWidth="1"/>
    <col min="10983" max="10983" width="22.5703125" style="442" customWidth="1"/>
    <col min="10984" max="10984" width="2.85546875" style="442" customWidth="1"/>
    <col min="10985" max="10985" width="19.140625" style="442" customWidth="1"/>
    <col min="10986" max="10986" width="2.85546875" style="442" customWidth="1"/>
    <col min="10987" max="10987" width="22.5703125" style="442" customWidth="1"/>
    <col min="10988" max="10988" width="2.85546875" style="442" customWidth="1"/>
    <col min="10989" max="10989" width="24.140625" style="442" customWidth="1"/>
    <col min="10990" max="10990" width="2.85546875" style="442" customWidth="1"/>
    <col min="10991" max="10991" width="22.85546875" style="442" customWidth="1"/>
    <col min="10992" max="10992" width="2.85546875" style="442" customWidth="1"/>
    <col min="10993" max="10993" width="19.5703125" style="442" customWidth="1"/>
    <col min="10994" max="10994" width="2.85546875" style="442" customWidth="1"/>
    <col min="10995" max="10995" width="22.42578125" style="442" customWidth="1"/>
    <col min="10996" max="10996" width="2.85546875" style="442" customWidth="1"/>
    <col min="10997" max="10997" width="21.85546875" style="442" customWidth="1"/>
    <col min="10998" max="10998" width="2.85546875" style="442" customWidth="1"/>
    <col min="10999" max="10999" width="25.140625" style="442" customWidth="1"/>
    <col min="11000" max="11000" width="53.140625" style="442" customWidth="1"/>
    <col min="11001" max="11001" width="2.85546875" style="442" customWidth="1"/>
    <col min="11002" max="11002" width="25.140625" style="442" customWidth="1"/>
    <col min="11003" max="11003" width="2.85546875" style="442" customWidth="1"/>
    <col min="11004" max="11004" width="24" style="442" customWidth="1"/>
    <col min="11005" max="11005" width="2.85546875" style="442" customWidth="1"/>
    <col min="11006" max="11006" width="21.5703125" style="442" customWidth="1"/>
    <col min="11007" max="11007" width="2.85546875" style="442" customWidth="1"/>
    <col min="11008" max="11008" width="22.42578125" style="442" customWidth="1"/>
    <col min="11009" max="11009" width="53.85546875" style="442" customWidth="1"/>
    <col min="11010" max="11010" width="2.85546875" style="442" customWidth="1"/>
    <col min="11011" max="11011" width="23.85546875" style="442" customWidth="1"/>
    <col min="11012" max="11012" width="2.85546875" style="442" customWidth="1"/>
    <col min="11013" max="11013" width="22.5703125" style="442" customWidth="1"/>
    <col min="11014" max="11014" width="2.85546875" style="442" customWidth="1"/>
    <col min="11015" max="11015" width="18.85546875" style="442" customWidth="1"/>
    <col min="11016" max="11016" width="2.85546875" style="442" customWidth="1"/>
    <col min="11017" max="11017" width="19.42578125" style="442" customWidth="1"/>
    <col min="11018" max="11018" width="2.85546875" style="442" customWidth="1"/>
    <col min="11019" max="11019" width="19.5703125" style="442" customWidth="1"/>
    <col min="11020" max="11188" width="8.7109375" style="442"/>
    <col min="11189" max="11189" width="55.42578125" style="442" customWidth="1"/>
    <col min="11190" max="11190" width="2.85546875" style="442" customWidth="1"/>
    <col min="11191" max="11191" width="19.42578125" style="442" customWidth="1"/>
    <col min="11192" max="11192" width="2.85546875" style="442" customWidth="1"/>
    <col min="11193" max="11193" width="20.85546875" style="442" customWidth="1"/>
    <col min="11194" max="11194" width="2.85546875" style="442" customWidth="1"/>
    <col min="11195" max="11195" width="21" style="442" customWidth="1"/>
    <col min="11196" max="11196" width="2.85546875" style="442" customWidth="1"/>
    <col min="11197" max="11197" width="18.85546875" style="442" customWidth="1"/>
    <col min="11198" max="11198" width="2.85546875" style="442" customWidth="1"/>
    <col min="11199" max="11199" width="16.85546875" style="442" customWidth="1"/>
    <col min="11200" max="11200" width="2.85546875" style="442" customWidth="1"/>
    <col min="11201" max="11201" width="16.42578125" style="442" customWidth="1"/>
    <col min="11202" max="11202" width="2.85546875" style="442" customWidth="1"/>
    <col min="11203" max="11203" width="19.85546875" style="442" customWidth="1"/>
    <col min="11204" max="11204" width="2.85546875" style="442" customWidth="1"/>
    <col min="11205" max="11205" width="19.42578125" style="442" customWidth="1"/>
    <col min="11206" max="11206" width="2.85546875" style="442" customWidth="1"/>
    <col min="11207" max="11207" width="17.140625" style="442" customWidth="1"/>
    <col min="11208" max="11208" width="2.85546875" style="442" customWidth="1"/>
    <col min="11209" max="11209" width="19.42578125" style="442" customWidth="1"/>
    <col min="11210" max="11210" width="2.85546875" style="442" customWidth="1"/>
    <col min="11211" max="11211" width="18.42578125" style="442" customWidth="1"/>
    <col min="11212" max="11212" width="2.85546875" style="442" customWidth="1"/>
    <col min="11213" max="11213" width="17.5703125" style="442" customWidth="1"/>
    <col min="11214" max="11214" width="2.85546875" style="442" customWidth="1"/>
    <col min="11215" max="11215" width="20.85546875" style="442" customWidth="1"/>
    <col min="11216" max="11216" width="2.85546875" style="442" customWidth="1"/>
    <col min="11217" max="11217" width="17.5703125" style="442" customWidth="1"/>
    <col min="11218" max="11218" width="2.85546875" style="442" customWidth="1"/>
    <col min="11219" max="11219" width="19.5703125" style="442" customWidth="1"/>
    <col min="11220" max="11220" width="2.85546875" style="442" customWidth="1"/>
    <col min="11221" max="11221" width="16" style="442" customWidth="1"/>
    <col min="11222" max="11222" width="2.85546875" style="442" customWidth="1"/>
    <col min="11223" max="11223" width="18.85546875" style="442" customWidth="1"/>
    <col min="11224" max="11224" width="2.85546875" style="442" customWidth="1"/>
    <col min="11225" max="11225" width="18.140625" style="442" customWidth="1"/>
    <col min="11226" max="11227" width="8.85546875" style="442" customWidth="1"/>
    <col min="11228" max="11228" width="2.85546875" style="442" customWidth="1"/>
    <col min="11229" max="11229" width="18.85546875" style="442" customWidth="1"/>
    <col min="11230" max="11230" width="2.85546875" style="442" customWidth="1"/>
    <col min="11231" max="11231" width="19" style="442" customWidth="1"/>
    <col min="11232" max="11232" width="2.85546875" style="442" customWidth="1"/>
    <col min="11233" max="11233" width="18.42578125" style="442" customWidth="1"/>
    <col min="11234" max="11234" width="2.85546875" style="442" customWidth="1"/>
    <col min="11235" max="11235" width="18.5703125" style="442" customWidth="1"/>
    <col min="11236" max="11236" width="2.85546875" style="442" customWidth="1"/>
    <col min="11237" max="11237" width="18.85546875" style="442" customWidth="1"/>
    <col min="11238" max="11238" width="2.85546875" style="442" customWidth="1"/>
    <col min="11239" max="11239" width="22.5703125" style="442" customWidth="1"/>
    <col min="11240" max="11240" width="2.85546875" style="442" customWidth="1"/>
    <col min="11241" max="11241" width="19.140625" style="442" customWidth="1"/>
    <col min="11242" max="11242" width="2.85546875" style="442" customWidth="1"/>
    <col min="11243" max="11243" width="22.5703125" style="442" customWidth="1"/>
    <col min="11244" max="11244" width="2.85546875" style="442" customWidth="1"/>
    <col min="11245" max="11245" width="24.140625" style="442" customWidth="1"/>
    <col min="11246" max="11246" width="2.85546875" style="442" customWidth="1"/>
    <col min="11247" max="11247" width="22.85546875" style="442" customWidth="1"/>
    <col min="11248" max="11248" width="2.85546875" style="442" customWidth="1"/>
    <col min="11249" max="11249" width="19.5703125" style="442" customWidth="1"/>
    <col min="11250" max="11250" width="2.85546875" style="442" customWidth="1"/>
    <col min="11251" max="11251" width="22.42578125" style="442" customWidth="1"/>
    <col min="11252" max="11252" width="2.85546875" style="442" customWidth="1"/>
    <col min="11253" max="11253" width="21.85546875" style="442" customWidth="1"/>
    <col min="11254" max="11254" width="2.85546875" style="442" customWidth="1"/>
    <col min="11255" max="11255" width="25.140625" style="442" customWidth="1"/>
    <col min="11256" max="11256" width="53.140625" style="442" customWidth="1"/>
    <col min="11257" max="11257" width="2.85546875" style="442" customWidth="1"/>
    <col min="11258" max="11258" width="25.140625" style="442" customWidth="1"/>
    <col min="11259" max="11259" width="2.85546875" style="442" customWidth="1"/>
    <col min="11260" max="11260" width="24" style="442" customWidth="1"/>
    <col min="11261" max="11261" width="2.85546875" style="442" customWidth="1"/>
    <col min="11262" max="11262" width="21.5703125" style="442" customWidth="1"/>
    <col min="11263" max="11263" width="2.85546875" style="442" customWidth="1"/>
    <col min="11264" max="11264" width="22.42578125" style="442" customWidth="1"/>
    <col min="11265" max="11265" width="53.85546875" style="442" customWidth="1"/>
    <col min="11266" max="11266" width="2.85546875" style="442" customWidth="1"/>
    <col min="11267" max="11267" width="23.85546875" style="442" customWidth="1"/>
    <col min="11268" max="11268" width="2.85546875" style="442" customWidth="1"/>
    <col min="11269" max="11269" width="22.5703125" style="442" customWidth="1"/>
    <col min="11270" max="11270" width="2.85546875" style="442" customWidth="1"/>
    <col min="11271" max="11271" width="18.85546875" style="442" customWidth="1"/>
    <col min="11272" max="11272" width="2.85546875" style="442" customWidth="1"/>
    <col min="11273" max="11273" width="19.42578125" style="442" customWidth="1"/>
    <col min="11274" max="11274" width="2.85546875" style="442" customWidth="1"/>
    <col min="11275" max="11275" width="19.5703125" style="442" customWidth="1"/>
    <col min="11276" max="11444" width="8.7109375" style="442"/>
    <col min="11445" max="11445" width="55.42578125" style="442" customWidth="1"/>
    <col min="11446" max="11446" width="2.85546875" style="442" customWidth="1"/>
    <col min="11447" max="11447" width="19.42578125" style="442" customWidth="1"/>
    <col min="11448" max="11448" width="2.85546875" style="442" customWidth="1"/>
    <col min="11449" max="11449" width="20.85546875" style="442" customWidth="1"/>
    <col min="11450" max="11450" width="2.85546875" style="442" customWidth="1"/>
    <col min="11451" max="11451" width="21" style="442" customWidth="1"/>
    <col min="11452" max="11452" width="2.85546875" style="442" customWidth="1"/>
    <col min="11453" max="11453" width="18.85546875" style="442" customWidth="1"/>
    <col min="11454" max="11454" width="2.85546875" style="442" customWidth="1"/>
    <col min="11455" max="11455" width="16.85546875" style="442" customWidth="1"/>
    <col min="11456" max="11456" width="2.85546875" style="442" customWidth="1"/>
    <col min="11457" max="11457" width="16.42578125" style="442" customWidth="1"/>
    <col min="11458" max="11458" width="2.85546875" style="442" customWidth="1"/>
    <col min="11459" max="11459" width="19.85546875" style="442" customWidth="1"/>
    <col min="11460" max="11460" width="2.85546875" style="442" customWidth="1"/>
    <col min="11461" max="11461" width="19.42578125" style="442" customWidth="1"/>
    <col min="11462" max="11462" width="2.85546875" style="442" customWidth="1"/>
    <col min="11463" max="11463" width="17.140625" style="442" customWidth="1"/>
    <col min="11464" max="11464" width="2.85546875" style="442" customWidth="1"/>
    <col min="11465" max="11465" width="19.42578125" style="442" customWidth="1"/>
    <col min="11466" max="11466" width="2.85546875" style="442" customWidth="1"/>
    <col min="11467" max="11467" width="18.42578125" style="442" customWidth="1"/>
    <col min="11468" max="11468" width="2.85546875" style="442" customWidth="1"/>
    <col min="11469" max="11469" width="17.5703125" style="442" customWidth="1"/>
    <col min="11470" max="11470" width="2.85546875" style="442" customWidth="1"/>
    <col min="11471" max="11471" width="20.85546875" style="442" customWidth="1"/>
    <col min="11472" max="11472" width="2.85546875" style="442" customWidth="1"/>
    <col min="11473" max="11473" width="17.5703125" style="442" customWidth="1"/>
    <col min="11474" max="11474" width="2.85546875" style="442" customWidth="1"/>
    <col min="11475" max="11475" width="19.5703125" style="442" customWidth="1"/>
    <col min="11476" max="11476" width="2.85546875" style="442" customWidth="1"/>
    <col min="11477" max="11477" width="16" style="442" customWidth="1"/>
    <col min="11478" max="11478" width="2.85546875" style="442" customWidth="1"/>
    <col min="11479" max="11479" width="18.85546875" style="442" customWidth="1"/>
    <col min="11480" max="11480" width="2.85546875" style="442" customWidth="1"/>
    <col min="11481" max="11481" width="18.140625" style="442" customWidth="1"/>
    <col min="11482" max="11483" width="8.85546875" style="442" customWidth="1"/>
    <col min="11484" max="11484" width="2.85546875" style="442" customWidth="1"/>
    <col min="11485" max="11485" width="18.85546875" style="442" customWidth="1"/>
    <col min="11486" max="11486" width="2.85546875" style="442" customWidth="1"/>
    <col min="11487" max="11487" width="19" style="442" customWidth="1"/>
    <col min="11488" max="11488" width="2.85546875" style="442" customWidth="1"/>
    <col min="11489" max="11489" width="18.42578125" style="442" customWidth="1"/>
    <col min="11490" max="11490" width="2.85546875" style="442" customWidth="1"/>
    <col min="11491" max="11491" width="18.5703125" style="442" customWidth="1"/>
    <col min="11492" max="11492" width="2.85546875" style="442" customWidth="1"/>
    <col min="11493" max="11493" width="18.85546875" style="442" customWidth="1"/>
    <col min="11494" max="11494" width="2.85546875" style="442" customWidth="1"/>
    <col min="11495" max="11495" width="22.5703125" style="442" customWidth="1"/>
    <col min="11496" max="11496" width="2.85546875" style="442" customWidth="1"/>
    <col min="11497" max="11497" width="19.140625" style="442" customWidth="1"/>
    <col min="11498" max="11498" width="2.85546875" style="442" customWidth="1"/>
    <col min="11499" max="11499" width="22.5703125" style="442" customWidth="1"/>
    <col min="11500" max="11500" width="2.85546875" style="442" customWidth="1"/>
    <col min="11501" max="11501" width="24.140625" style="442" customWidth="1"/>
    <col min="11502" max="11502" width="2.85546875" style="442" customWidth="1"/>
    <col min="11503" max="11503" width="22.85546875" style="442" customWidth="1"/>
    <col min="11504" max="11504" width="2.85546875" style="442" customWidth="1"/>
    <col min="11505" max="11505" width="19.5703125" style="442" customWidth="1"/>
    <col min="11506" max="11506" width="2.85546875" style="442" customWidth="1"/>
    <col min="11507" max="11507" width="22.42578125" style="442" customWidth="1"/>
    <col min="11508" max="11508" width="2.85546875" style="442" customWidth="1"/>
    <col min="11509" max="11509" width="21.85546875" style="442" customWidth="1"/>
    <col min="11510" max="11510" width="2.85546875" style="442" customWidth="1"/>
    <col min="11511" max="11511" width="25.140625" style="442" customWidth="1"/>
    <col min="11512" max="11512" width="53.140625" style="442" customWidth="1"/>
    <col min="11513" max="11513" width="2.85546875" style="442" customWidth="1"/>
    <col min="11514" max="11514" width="25.140625" style="442" customWidth="1"/>
    <col min="11515" max="11515" width="2.85546875" style="442" customWidth="1"/>
    <col min="11516" max="11516" width="24" style="442" customWidth="1"/>
    <col min="11517" max="11517" width="2.85546875" style="442" customWidth="1"/>
    <col min="11518" max="11518" width="21.5703125" style="442" customWidth="1"/>
    <col min="11519" max="11519" width="2.85546875" style="442" customWidth="1"/>
    <col min="11520" max="11520" width="22.42578125" style="442" customWidth="1"/>
    <col min="11521" max="11521" width="53.85546875" style="442" customWidth="1"/>
    <col min="11522" max="11522" width="2.85546875" style="442" customWidth="1"/>
    <col min="11523" max="11523" width="23.85546875" style="442" customWidth="1"/>
    <col min="11524" max="11524" width="2.85546875" style="442" customWidth="1"/>
    <col min="11525" max="11525" width="22.5703125" style="442" customWidth="1"/>
    <col min="11526" max="11526" width="2.85546875" style="442" customWidth="1"/>
    <col min="11527" max="11527" width="18.85546875" style="442" customWidth="1"/>
    <col min="11528" max="11528" width="2.85546875" style="442" customWidth="1"/>
    <col min="11529" max="11529" width="19.42578125" style="442" customWidth="1"/>
    <col min="11530" max="11530" width="2.85546875" style="442" customWidth="1"/>
    <col min="11531" max="11531" width="19.5703125" style="442" customWidth="1"/>
    <col min="11532" max="11700" width="8.7109375" style="442"/>
    <col min="11701" max="11701" width="55.42578125" style="442" customWidth="1"/>
    <col min="11702" max="11702" width="2.85546875" style="442" customWidth="1"/>
    <col min="11703" max="11703" width="19.42578125" style="442" customWidth="1"/>
    <col min="11704" max="11704" width="2.85546875" style="442" customWidth="1"/>
    <col min="11705" max="11705" width="20.85546875" style="442" customWidth="1"/>
    <col min="11706" max="11706" width="2.85546875" style="442" customWidth="1"/>
    <col min="11707" max="11707" width="21" style="442" customWidth="1"/>
    <col min="11708" max="11708" width="2.85546875" style="442" customWidth="1"/>
    <col min="11709" max="11709" width="18.85546875" style="442" customWidth="1"/>
    <col min="11710" max="11710" width="2.85546875" style="442" customWidth="1"/>
    <col min="11711" max="11711" width="16.85546875" style="442" customWidth="1"/>
    <col min="11712" max="11712" width="2.85546875" style="442" customWidth="1"/>
    <col min="11713" max="11713" width="16.42578125" style="442" customWidth="1"/>
    <col min="11714" max="11714" width="2.85546875" style="442" customWidth="1"/>
    <col min="11715" max="11715" width="19.85546875" style="442" customWidth="1"/>
    <col min="11716" max="11716" width="2.85546875" style="442" customWidth="1"/>
    <col min="11717" max="11717" width="19.42578125" style="442" customWidth="1"/>
    <col min="11718" max="11718" width="2.85546875" style="442" customWidth="1"/>
    <col min="11719" max="11719" width="17.140625" style="442" customWidth="1"/>
    <col min="11720" max="11720" width="2.85546875" style="442" customWidth="1"/>
    <col min="11721" max="11721" width="19.42578125" style="442" customWidth="1"/>
    <col min="11722" max="11722" width="2.85546875" style="442" customWidth="1"/>
    <col min="11723" max="11723" width="18.42578125" style="442" customWidth="1"/>
    <col min="11724" max="11724" width="2.85546875" style="442" customWidth="1"/>
    <col min="11725" max="11725" width="17.5703125" style="442" customWidth="1"/>
    <col min="11726" max="11726" width="2.85546875" style="442" customWidth="1"/>
    <col min="11727" max="11727" width="20.85546875" style="442" customWidth="1"/>
    <col min="11728" max="11728" width="2.85546875" style="442" customWidth="1"/>
    <col min="11729" max="11729" width="17.5703125" style="442" customWidth="1"/>
    <col min="11730" max="11730" width="2.85546875" style="442" customWidth="1"/>
    <col min="11731" max="11731" width="19.5703125" style="442" customWidth="1"/>
    <col min="11732" max="11732" width="2.85546875" style="442" customWidth="1"/>
    <col min="11733" max="11733" width="16" style="442" customWidth="1"/>
    <col min="11734" max="11734" width="2.85546875" style="442" customWidth="1"/>
    <col min="11735" max="11735" width="18.85546875" style="442" customWidth="1"/>
    <col min="11736" max="11736" width="2.85546875" style="442" customWidth="1"/>
    <col min="11737" max="11737" width="18.140625" style="442" customWidth="1"/>
    <col min="11738" max="11739" width="8.85546875" style="442" customWidth="1"/>
    <col min="11740" max="11740" width="2.85546875" style="442" customWidth="1"/>
    <col min="11741" max="11741" width="18.85546875" style="442" customWidth="1"/>
    <col min="11742" max="11742" width="2.85546875" style="442" customWidth="1"/>
    <col min="11743" max="11743" width="19" style="442" customWidth="1"/>
    <col min="11744" max="11744" width="2.85546875" style="442" customWidth="1"/>
    <col min="11745" max="11745" width="18.42578125" style="442" customWidth="1"/>
    <col min="11746" max="11746" width="2.85546875" style="442" customWidth="1"/>
    <col min="11747" max="11747" width="18.5703125" style="442" customWidth="1"/>
    <col min="11748" max="11748" width="2.85546875" style="442" customWidth="1"/>
    <col min="11749" max="11749" width="18.85546875" style="442" customWidth="1"/>
    <col min="11750" max="11750" width="2.85546875" style="442" customWidth="1"/>
    <col min="11751" max="11751" width="22.5703125" style="442" customWidth="1"/>
    <col min="11752" max="11752" width="2.85546875" style="442" customWidth="1"/>
    <col min="11753" max="11753" width="19.140625" style="442" customWidth="1"/>
    <col min="11754" max="11754" width="2.85546875" style="442" customWidth="1"/>
    <col min="11755" max="11755" width="22.5703125" style="442" customWidth="1"/>
    <col min="11756" max="11756" width="2.85546875" style="442" customWidth="1"/>
    <col min="11757" max="11757" width="24.140625" style="442" customWidth="1"/>
    <col min="11758" max="11758" width="2.85546875" style="442" customWidth="1"/>
    <col min="11759" max="11759" width="22.85546875" style="442" customWidth="1"/>
    <col min="11760" max="11760" width="2.85546875" style="442" customWidth="1"/>
    <col min="11761" max="11761" width="19.5703125" style="442" customWidth="1"/>
    <col min="11762" max="11762" width="2.85546875" style="442" customWidth="1"/>
    <col min="11763" max="11763" width="22.42578125" style="442" customWidth="1"/>
    <col min="11764" max="11764" width="2.85546875" style="442" customWidth="1"/>
    <col min="11765" max="11765" width="21.85546875" style="442" customWidth="1"/>
    <col min="11766" max="11766" width="2.85546875" style="442" customWidth="1"/>
    <col min="11767" max="11767" width="25.140625" style="442" customWidth="1"/>
    <col min="11768" max="11768" width="53.140625" style="442" customWidth="1"/>
    <col min="11769" max="11769" width="2.85546875" style="442" customWidth="1"/>
    <col min="11770" max="11770" width="25.140625" style="442" customWidth="1"/>
    <col min="11771" max="11771" width="2.85546875" style="442" customWidth="1"/>
    <col min="11772" max="11772" width="24" style="442" customWidth="1"/>
    <col min="11773" max="11773" width="2.85546875" style="442" customWidth="1"/>
    <col min="11774" max="11774" width="21.5703125" style="442" customWidth="1"/>
    <col min="11775" max="11775" width="2.85546875" style="442" customWidth="1"/>
    <col min="11776" max="11776" width="22.42578125" style="442" customWidth="1"/>
    <col min="11777" max="11777" width="53.85546875" style="442" customWidth="1"/>
    <col min="11778" max="11778" width="2.85546875" style="442" customWidth="1"/>
    <col min="11779" max="11779" width="23.85546875" style="442" customWidth="1"/>
    <col min="11780" max="11780" width="2.85546875" style="442" customWidth="1"/>
    <col min="11781" max="11781" width="22.5703125" style="442" customWidth="1"/>
    <col min="11782" max="11782" width="2.85546875" style="442" customWidth="1"/>
    <col min="11783" max="11783" width="18.85546875" style="442" customWidth="1"/>
    <col min="11784" max="11784" width="2.85546875" style="442" customWidth="1"/>
    <col min="11785" max="11785" width="19.42578125" style="442" customWidth="1"/>
    <col min="11786" max="11786" width="2.85546875" style="442" customWidth="1"/>
    <col min="11787" max="11787" width="19.5703125" style="442" customWidth="1"/>
    <col min="11788" max="11956" width="8.7109375" style="442"/>
    <col min="11957" max="11957" width="55.42578125" style="442" customWidth="1"/>
    <col min="11958" max="11958" width="2.85546875" style="442" customWidth="1"/>
    <col min="11959" max="11959" width="19.42578125" style="442" customWidth="1"/>
    <col min="11960" max="11960" width="2.85546875" style="442" customWidth="1"/>
    <col min="11961" max="11961" width="20.85546875" style="442" customWidth="1"/>
    <col min="11962" max="11962" width="2.85546875" style="442" customWidth="1"/>
    <col min="11963" max="11963" width="21" style="442" customWidth="1"/>
    <col min="11964" max="11964" width="2.85546875" style="442" customWidth="1"/>
    <col min="11965" max="11965" width="18.85546875" style="442" customWidth="1"/>
    <col min="11966" max="11966" width="2.85546875" style="442" customWidth="1"/>
    <col min="11967" max="11967" width="16.85546875" style="442" customWidth="1"/>
    <col min="11968" max="11968" width="2.85546875" style="442" customWidth="1"/>
    <col min="11969" max="11969" width="16.42578125" style="442" customWidth="1"/>
    <col min="11970" max="11970" width="2.85546875" style="442" customWidth="1"/>
    <col min="11971" max="11971" width="19.85546875" style="442" customWidth="1"/>
    <col min="11972" max="11972" width="2.85546875" style="442" customWidth="1"/>
    <col min="11973" max="11973" width="19.42578125" style="442" customWidth="1"/>
    <col min="11974" max="11974" width="2.85546875" style="442" customWidth="1"/>
    <col min="11975" max="11975" width="17.140625" style="442" customWidth="1"/>
    <col min="11976" max="11976" width="2.85546875" style="442" customWidth="1"/>
    <col min="11977" max="11977" width="19.42578125" style="442" customWidth="1"/>
    <col min="11978" max="11978" width="2.85546875" style="442" customWidth="1"/>
    <col min="11979" max="11979" width="18.42578125" style="442" customWidth="1"/>
    <col min="11980" max="11980" width="2.85546875" style="442" customWidth="1"/>
    <col min="11981" max="11981" width="17.5703125" style="442" customWidth="1"/>
    <col min="11982" max="11982" width="2.85546875" style="442" customWidth="1"/>
    <col min="11983" max="11983" width="20.85546875" style="442" customWidth="1"/>
    <col min="11984" max="11984" width="2.85546875" style="442" customWidth="1"/>
    <col min="11985" max="11985" width="17.5703125" style="442" customWidth="1"/>
    <col min="11986" max="11986" width="2.85546875" style="442" customWidth="1"/>
    <col min="11987" max="11987" width="19.5703125" style="442" customWidth="1"/>
    <col min="11988" max="11988" width="2.85546875" style="442" customWidth="1"/>
    <col min="11989" max="11989" width="16" style="442" customWidth="1"/>
    <col min="11990" max="11990" width="2.85546875" style="442" customWidth="1"/>
    <col min="11991" max="11991" width="18.85546875" style="442" customWidth="1"/>
    <col min="11992" max="11992" width="2.85546875" style="442" customWidth="1"/>
    <col min="11993" max="11993" width="18.140625" style="442" customWidth="1"/>
    <col min="11994" max="11995" width="8.85546875" style="442" customWidth="1"/>
    <col min="11996" max="11996" width="2.85546875" style="442" customWidth="1"/>
    <col min="11997" max="11997" width="18.85546875" style="442" customWidth="1"/>
    <col min="11998" max="11998" width="2.85546875" style="442" customWidth="1"/>
    <col min="11999" max="11999" width="19" style="442" customWidth="1"/>
    <col min="12000" max="12000" width="2.85546875" style="442" customWidth="1"/>
    <col min="12001" max="12001" width="18.42578125" style="442" customWidth="1"/>
    <col min="12002" max="12002" width="2.85546875" style="442" customWidth="1"/>
    <col min="12003" max="12003" width="18.5703125" style="442" customWidth="1"/>
    <col min="12004" max="12004" width="2.85546875" style="442" customWidth="1"/>
    <col min="12005" max="12005" width="18.85546875" style="442" customWidth="1"/>
    <col min="12006" max="12006" width="2.85546875" style="442" customWidth="1"/>
    <col min="12007" max="12007" width="22.5703125" style="442" customWidth="1"/>
    <col min="12008" max="12008" width="2.85546875" style="442" customWidth="1"/>
    <col min="12009" max="12009" width="19.140625" style="442" customWidth="1"/>
    <col min="12010" max="12010" width="2.85546875" style="442" customWidth="1"/>
    <col min="12011" max="12011" width="22.5703125" style="442" customWidth="1"/>
    <col min="12012" max="12012" width="2.85546875" style="442" customWidth="1"/>
    <col min="12013" max="12013" width="24.140625" style="442" customWidth="1"/>
    <col min="12014" max="12014" width="2.85546875" style="442" customWidth="1"/>
    <col min="12015" max="12015" width="22.85546875" style="442" customWidth="1"/>
    <col min="12016" max="12016" width="2.85546875" style="442" customWidth="1"/>
    <col min="12017" max="12017" width="19.5703125" style="442" customWidth="1"/>
    <col min="12018" max="12018" width="2.85546875" style="442" customWidth="1"/>
    <col min="12019" max="12019" width="22.42578125" style="442" customWidth="1"/>
    <col min="12020" max="12020" width="2.85546875" style="442" customWidth="1"/>
    <col min="12021" max="12021" width="21.85546875" style="442" customWidth="1"/>
    <col min="12022" max="12022" width="2.85546875" style="442" customWidth="1"/>
    <col min="12023" max="12023" width="25.140625" style="442" customWidth="1"/>
    <col min="12024" max="12024" width="53.140625" style="442" customWidth="1"/>
    <col min="12025" max="12025" width="2.85546875" style="442" customWidth="1"/>
    <col min="12026" max="12026" width="25.140625" style="442" customWidth="1"/>
    <col min="12027" max="12027" width="2.85546875" style="442" customWidth="1"/>
    <col min="12028" max="12028" width="24" style="442" customWidth="1"/>
    <col min="12029" max="12029" width="2.85546875" style="442" customWidth="1"/>
    <col min="12030" max="12030" width="21.5703125" style="442" customWidth="1"/>
    <col min="12031" max="12031" width="2.85546875" style="442" customWidth="1"/>
    <col min="12032" max="12032" width="22.42578125" style="442" customWidth="1"/>
    <col min="12033" max="12033" width="53.85546875" style="442" customWidth="1"/>
    <col min="12034" max="12034" width="2.85546875" style="442" customWidth="1"/>
    <col min="12035" max="12035" width="23.85546875" style="442" customWidth="1"/>
    <col min="12036" max="12036" width="2.85546875" style="442" customWidth="1"/>
    <col min="12037" max="12037" width="22.5703125" style="442" customWidth="1"/>
    <col min="12038" max="12038" width="2.85546875" style="442" customWidth="1"/>
    <col min="12039" max="12039" width="18.85546875" style="442" customWidth="1"/>
    <col min="12040" max="12040" width="2.85546875" style="442" customWidth="1"/>
    <col min="12041" max="12041" width="19.42578125" style="442" customWidth="1"/>
    <col min="12042" max="12042" width="2.85546875" style="442" customWidth="1"/>
    <col min="12043" max="12043" width="19.5703125" style="442" customWidth="1"/>
    <col min="12044" max="12212" width="8.7109375" style="442"/>
    <col min="12213" max="12213" width="55.42578125" style="442" customWidth="1"/>
    <col min="12214" max="12214" width="2.85546875" style="442" customWidth="1"/>
    <col min="12215" max="12215" width="19.42578125" style="442" customWidth="1"/>
    <col min="12216" max="12216" width="2.85546875" style="442" customWidth="1"/>
    <col min="12217" max="12217" width="20.85546875" style="442" customWidth="1"/>
    <col min="12218" max="12218" width="2.85546875" style="442" customWidth="1"/>
    <col min="12219" max="12219" width="21" style="442" customWidth="1"/>
    <col min="12220" max="12220" width="2.85546875" style="442" customWidth="1"/>
    <col min="12221" max="12221" width="18.85546875" style="442" customWidth="1"/>
    <col min="12222" max="12222" width="2.85546875" style="442" customWidth="1"/>
    <col min="12223" max="12223" width="16.85546875" style="442" customWidth="1"/>
    <col min="12224" max="12224" width="2.85546875" style="442" customWidth="1"/>
    <col min="12225" max="12225" width="16.42578125" style="442" customWidth="1"/>
    <col min="12226" max="12226" width="2.85546875" style="442" customWidth="1"/>
    <col min="12227" max="12227" width="19.85546875" style="442" customWidth="1"/>
    <col min="12228" max="12228" width="2.85546875" style="442" customWidth="1"/>
    <col min="12229" max="12229" width="19.42578125" style="442" customWidth="1"/>
    <col min="12230" max="12230" width="2.85546875" style="442" customWidth="1"/>
    <col min="12231" max="12231" width="17.140625" style="442" customWidth="1"/>
    <col min="12232" max="12232" width="2.85546875" style="442" customWidth="1"/>
    <col min="12233" max="12233" width="19.42578125" style="442" customWidth="1"/>
    <col min="12234" max="12234" width="2.85546875" style="442" customWidth="1"/>
    <col min="12235" max="12235" width="18.42578125" style="442" customWidth="1"/>
    <col min="12236" max="12236" width="2.85546875" style="442" customWidth="1"/>
    <col min="12237" max="12237" width="17.5703125" style="442" customWidth="1"/>
    <col min="12238" max="12238" width="2.85546875" style="442" customWidth="1"/>
    <col min="12239" max="12239" width="20.85546875" style="442" customWidth="1"/>
    <col min="12240" max="12240" width="2.85546875" style="442" customWidth="1"/>
    <col min="12241" max="12241" width="17.5703125" style="442" customWidth="1"/>
    <col min="12242" max="12242" width="2.85546875" style="442" customWidth="1"/>
    <col min="12243" max="12243" width="19.5703125" style="442" customWidth="1"/>
    <col min="12244" max="12244" width="2.85546875" style="442" customWidth="1"/>
    <col min="12245" max="12245" width="16" style="442" customWidth="1"/>
    <col min="12246" max="12246" width="2.85546875" style="442" customWidth="1"/>
    <col min="12247" max="12247" width="18.85546875" style="442" customWidth="1"/>
    <col min="12248" max="12248" width="2.85546875" style="442" customWidth="1"/>
    <col min="12249" max="12249" width="18.140625" style="442" customWidth="1"/>
    <col min="12250" max="12251" width="8.85546875" style="442" customWidth="1"/>
    <col min="12252" max="12252" width="2.85546875" style="442" customWidth="1"/>
    <col min="12253" max="12253" width="18.85546875" style="442" customWidth="1"/>
    <col min="12254" max="12254" width="2.85546875" style="442" customWidth="1"/>
    <col min="12255" max="12255" width="19" style="442" customWidth="1"/>
    <col min="12256" max="12256" width="2.85546875" style="442" customWidth="1"/>
    <col min="12257" max="12257" width="18.42578125" style="442" customWidth="1"/>
    <col min="12258" max="12258" width="2.85546875" style="442" customWidth="1"/>
    <col min="12259" max="12259" width="18.5703125" style="442" customWidth="1"/>
    <col min="12260" max="12260" width="2.85546875" style="442" customWidth="1"/>
    <col min="12261" max="12261" width="18.85546875" style="442" customWidth="1"/>
    <col min="12262" max="12262" width="2.85546875" style="442" customWidth="1"/>
    <col min="12263" max="12263" width="22.5703125" style="442" customWidth="1"/>
    <col min="12264" max="12264" width="2.85546875" style="442" customWidth="1"/>
    <col min="12265" max="12265" width="19.140625" style="442" customWidth="1"/>
    <col min="12266" max="12266" width="2.85546875" style="442" customWidth="1"/>
    <col min="12267" max="12267" width="22.5703125" style="442" customWidth="1"/>
    <col min="12268" max="12268" width="2.85546875" style="442" customWidth="1"/>
    <col min="12269" max="12269" width="24.140625" style="442" customWidth="1"/>
    <col min="12270" max="12270" width="2.85546875" style="442" customWidth="1"/>
    <col min="12271" max="12271" width="22.85546875" style="442" customWidth="1"/>
    <col min="12272" max="12272" width="2.85546875" style="442" customWidth="1"/>
    <col min="12273" max="12273" width="19.5703125" style="442" customWidth="1"/>
    <col min="12274" max="12274" width="2.85546875" style="442" customWidth="1"/>
    <col min="12275" max="12275" width="22.42578125" style="442" customWidth="1"/>
    <col min="12276" max="12276" width="2.85546875" style="442" customWidth="1"/>
    <col min="12277" max="12277" width="21.85546875" style="442" customWidth="1"/>
    <col min="12278" max="12278" width="2.85546875" style="442" customWidth="1"/>
    <col min="12279" max="12279" width="25.140625" style="442" customWidth="1"/>
    <col min="12280" max="12280" width="53.140625" style="442" customWidth="1"/>
    <col min="12281" max="12281" width="2.85546875" style="442" customWidth="1"/>
    <col min="12282" max="12282" width="25.140625" style="442" customWidth="1"/>
    <col min="12283" max="12283" width="2.85546875" style="442" customWidth="1"/>
    <col min="12284" max="12284" width="24" style="442" customWidth="1"/>
    <col min="12285" max="12285" width="2.85546875" style="442" customWidth="1"/>
    <col min="12286" max="12286" width="21.5703125" style="442" customWidth="1"/>
    <col min="12287" max="12287" width="2.85546875" style="442" customWidth="1"/>
    <col min="12288" max="12288" width="22.42578125" style="442" customWidth="1"/>
    <col min="12289" max="12289" width="53.85546875" style="442" customWidth="1"/>
    <col min="12290" max="12290" width="2.85546875" style="442" customWidth="1"/>
    <col min="12291" max="12291" width="23.85546875" style="442" customWidth="1"/>
    <col min="12292" max="12292" width="2.85546875" style="442" customWidth="1"/>
    <col min="12293" max="12293" width="22.5703125" style="442" customWidth="1"/>
    <col min="12294" max="12294" width="2.85546875" style="442" customWidth="1"/>
    <col min="12295" max="12295" width="18.85546875" style="442" customWidth="1"/>
    <col min="12296" max="12296" width="2.85546875" style="442" customWidth="1"/>
    <col min="12297" max="12297" width="19.42578125" style="442" customWidth="1"/>
    <col min="12298" max="12298" width="2.85546875" style="442" customWidth="1"/>
    <col min="12299" max="12299" width="19.5703125" style="442" customWidth="1"/>
    <col min="12300" max="12468" width="8.7109375" style="442"/>
    <col min="12469" max="12469" width="55.42578125" style="442" customWidth="1"/>
    <col min="12470" max="12470" width="2.85546875" style="442" customWidth="1"/>
    <col min="12471" max="12471" width="19.42578125" style="442" customWidth="1"/>
    <col min="12472" max="12472" width="2.85546875" style="442" customWidth="1"/>
    <col min="12473" max="12473" width="20.85546875" style="442" customWidth="1"/>
    <col min="12474" max="12474" width="2.85546875" style="442" customWidth="1"/>
    <col min="12475" max="12475" width="21" style="442" customWidth="1"/>
    <col min="12476" max="12476" width="2.85546875" style="442" customWidth="1"/>
    <col min="12477" max="12477" width="18.85546875" style="442" customWidth="1"/>
    <col min="12478" max="12478" width="2.85546875" style="442" customWidth="1"/>
    <col min="12479" max="12479" width="16.85546875" style="442" customWidth="1"/>
    <col min="12480" max="12480" width="2.85546875" style="442" customWidth="1"/>
    <col min="12481" max="12481" width="16.42578125" style="442" customWidth="1"/>
    <col min="12482" max="12482" width="2.85546875" style="442" customWidth="1"/>
    <col min="12483" max="12483" width="19.85546875" style="442" customWidth="1"/>
    <col min="12484" max="12484" width="2.85546875" style="442" customWidth="1"/>
    <col min="12485" max="12485" width="19.42578125" style="442" customWidth="1"/>
    <col min="12486" max="12486" width="2.85546875" style="442" customWidth="1"/>
    <col min="12487" max="12487" width="17.140625" style="442" customWidth="1"/>
    <col min="12488" max="12488" width="2.85546875" style="442" customWidth="1"/>
    <col min="12489" max="12489" width="19.42578125" style="442" customWidth="1"/>
    <col min="12490" max="12490" width="2.85546875" style="442" customWidth="1"/>
    <col min="12491" max="12491" width="18.42578125" style="442" customWidth="1"/>
    <col min="12492" max="12492" width="2.85546875" style="442" customWidth="1"/>
    <col min="12493" max="12493" width="17.5703125" style="442" customWidth="1"/>
    <col min="12494" max="12494" width="2.85546875" style="442" customWidth="1"/>
    <col min="12495" max="12495" width="20.85546875" style="442" customWidth="1"/>
    <col min="12496" max="12496" width="2.85546875" style="442" customWidth="1"/>
    <col min="12497" max="12497" width="17.5703125" style="442" customWidth="1"/>
    <col min="12498" max="12498" width="2.85546875" style="442" customWidth="1"/>
    <col min="12499" max="12499" width="19.5703125" style="442" customWidth="1"/>
    <col min="12500" max="12500" width="2.85546875" style="442" customWidth="1"/>
    <col min="12501" max="12501" width="16" style="442" customWidth="1"/>
    <col min="12502" max="12502" width="2.85546875" style="442" customWidth="1"/>
    <col min="12503" max="12503" width="18.85546875" style="442" customWidth="1"/>
    <col min="12504" max="12504" width="2.85546875" style="442" customWidth="1"/>
    <col min="12505" max="12505" width="18.140625" style="442" customWidth="1"/>
    <col min="12506" max="12507" width="8.85546875" style="442" customWidth="1"/>
    <col min="12508" max="12508" width="2.85546875" style="442" customWidth="1"/>
    <col min="12509" max="12509" width="18.85546875" style="442" customWidth="1"/>
    <col min="12510" max="12510" width="2.85546875" style="442" customWidth="1"/>
    <col min="12511" max="12511" width="19" style="442" customWidth="1"/>
    <col min="12512" max="12512" width="2.85546875" style="442" customWidth="1"/>
    <col min="12513" max="12513" width="18.42578125" style="442" customWidth="1"/>
    <col min="12514" max="12514" width="2.85546875" style="442" customWidth="1"/>
    <col min="12515" max="12515" width="18.5703125" style="442" customWidth="1"/>
    <col min="12516" max="12516" width="2.85546875" style="442" customWidth="1"/>
    <col min="12517" max="12517" width="18.85546875" style="442" customWidth="1"/>
    <col min="12518" max="12518" width="2.85546875" style="442" customWidth="1"/>
    <col min="12519" max="12519" width="22.5703125" style="442" customWidth="1"/>
    <col min="12520" max="12520" width="2.85546875" style="442" customWidth="1"/>
    <col min="12521" max="12521" width="19.140625" style="442" customWidth="1"/>
    <col min="12522" max="12522" width="2.85546875" style="442" customWidth="1"/>
    <col min="12523" max="12523" width="22.5703125" style="442" customWidth="1"/>
    <col min="12524" max="12524" width="2.85546875" style="442" customWidth="1"/>
    <col min="12525" max="12525" width="24.140625" style="442" customWidth="1"/>
    <col min="12526" max="12526" width="2.85546875" style="442" customWidth="1"/>
    <col min="12527" max="12527" width="22.85546875" style="442" customWidth="1"/>
    <col min="12528" max="12528" width="2.85546875" style="442" customWidth="1"/>
    <col min="12529" max="12529" width="19.5703125" style="442" customWidth="1"/>
    <col min="12530" max="12530" width="2.85546875" style="442" customWidth="1"/>
    <col min="12531" max="12531" width="22.42578125" style="442" customWidth="1"/>
    <col min="12532" max="12532" width="2.85546875" style="442" customWidth="1"/>
    <col min="12533" max="12533" width="21.85546875" style="442" customWidth="1"/>
    <col min="12534" max="12534" width="2.85546875" style="442" customWidth="1"/>
    <col min="12535" max="12535" width="25.140625" style="442" customWidth="1"/>
    <col min="12536" max="12536" width="53.140625" style="442" customWidth="1"/>
    <col min="12537" max="12537" width="2.85546875" style="442" customWidth="1"/>
    <col min="12538" max="12538" width="25.140625" style="442" customWidth="1"/>
    <col min="12539" max="12539" width="2.85546875" style="442" customWidth="1"/>
    <col min="12540" max="12540" width="24" style="442" customWidth="1"/>
    <col min="12541" max="12541" width="2.85546875" style="442" customWidth="1"/>
    <col min="12542" max="12542" width="21.5703125" style="442" customWidth="1"/>
    <col min="12543" max="12543" width="2.85546875" style="442" customWidth="1"/>
    <col min="12544" max="12544" width="22.42578125" style="442" customWidth="1"/>
    <col min="12545" max="12545" width="53.85546875" style="442" customWidth="1"/>
    <col min="12546" max="12546" width="2.85546875" style="442" customWidth="1"/>
    <col min="12547" max="12547" width="23.85546875" style="442" customWidth="1"/>
    <col min="12548" max="12548" width="2.85546875" style="442" customWidth="1"/>
    <col min="12549" max="12549" width="22.5703125" style="442" customWidth="1"/>
    <col min="12550" max="12550" width="2.85546875" style="442" customWidth="1"/>
    <col min="12551" max="12551" width="18.85546875" style="442" customWidth="1"/>
    <col min="12552" max="12552" width="2.85546875" style="442" customWidth="1"/>
    <col min="12553" max="12553" width="19.42578125" style="442" customWidth="1"/>
    <col min="12554" max="12554" width="2.85546875" style="442" customWidth="1"/>
    <col min="12555" max="12555" width="19.5703125" style="442" customWidth="1"/>
    <col min="12556" max="12724" width="8.7109375" style="442"/>
    <col min="12725" max="12725" width="55.42578125" style="442" customWidth="1"/>
    <col min="12726" max="12726" width="2.85546875" style="442" customWidth="1"/>
    <col min="12727" max="12727" width="19.42578125" style="442" customWidth="1"/>
    <col min="12728" max="12728" width="2.85546875" style="442" customWidth="1"/>
    <col min="12729" max="12729" width="20.85546875" style="442" customWidth="1"/>
    <col min="12730" max="12730" width="2.85546875" style="442" customWidth="1"/>
    <col min="12731" max="12731" width="21" style="442" customWidth="1"/>
    <col min="12732" max="12732" width="2.85546875" style="442" customWidth="1"/>
    <col min="12733" max="12733" width="18.85546875" style="442" customWidth="1"/>
    <col min="12734" max="12734" width="2.85546875" style="442" customWidth="1"/>
    <col min="12735" max="12735" width="16.85546875" style="442" customWidth="1"/>
    <col min="12736" max="12736" width="2.85546875" style="442" customWidth="1"/>
    <col min="12737" max="12737" width="16.42578125" style="442" customWidth="1"/>
    <col min="12738" max="12738" width="2.85546875" style="442" customWidth="1"/>
    <col min="12739" max="12739" width="19.85546875" style="442" customWidth="1"/>
    <col min="12740" max="12740" width="2.85546875" style="442" customWidth="1"/>
    <col min="12741" max="12741" width="19.42578125" style="442" customWidth="1"/>
    <col min="12742" max="12742" width="2.85546875" style="442" customWidth="1"/>
    <col min="12743" max="12743" width="17.140625" style="442" customWidth="1"/>
    <col min="12744" max="12744" width="2.85546875" style="442" customWidth="1"/>
    <col min="12745" max="12745" width="19.42578125" style="442" customWidth="1"/>
    <col min="12746" max="12746" width="2.85546875" style="442" customWidth="1"/>
    <col min="12747" max="12747" width="18.42578125" style="442" customWidth="1"/>
    <col min="12748" max="12748" width="2.85546875" style="442" customWidth="1"/>
    <col min="12749" max="12749" width="17.5703125" style="442" customWidth="1"/>
    <col min="12750" max="12750" width="2.85546875" style="442" customWidth="1"/>
    <col min="12751" max="12751" width="20.85546875" style="442" customWidth="1"/>
    <col min="12752" max="12752" width="2.85546875" style="442" customWidth="1"/>
    <col min="12753" max="12753" width="17.5703125" style="442" customWidth="1"/>
    <col min="12754" max="12754" width="2.85546875" style="442" customWidth="1"/>
    <col min="12755" max="12755" width="19.5703125" style="442" customWidth="1"/>
    <col min="12756" max="12756" width="2.85546875" style="442" customWidth="1"/>
    <col min="12757" max="12757" width="16" style="442" customWidth="1"/>
    <col min="12758" max="12758" width="2.85546875" style="442" customWidth="1"/>
    <col min="12759" max="12759" width="18.85546875" style="442" customWidth="1"/>
    <col min="12760" max="12760" width="2.85546875" style="442" customWidth="1"/>
    <col min="12761" max="12761" width="18.140625" style="442" customWidth="1"/>
    <col min="12762" max="12763" width="8.85546875" style="442" customWidth="1"/>
    <col min="12764" max="12764" width="2.85546875" style="442" customWidth="1"/>
    <col min="12765" max="12765" width="18.85546875" style="442" customWidth="1"/>
    <col min="12766" max="12766" width="2.85546875" style="442" customWidth="1"/>
    <col min="12767" max="12767" width="19" style="442" customWidth="1"/>
    <col min="12768" max="12768" width="2.85546875" style="442" customWidth="1"/>
    <col min="12769" max="12769" width="18.42578125" style="442" customWidth="1"/>
    <col min="12770" max="12770" width="2.85546875" style="442" customWidth="1"/>
    <col min="12771" max="12771" width="18.5703125" style="442" customWidth="1"/>
    <col min="12772" max="12772" width="2.85546875" style="442" customWidth="1"/>
    <col min="12773" max="12773" width="18.85546875" style="442" customWidth="1"/>
    <col min="12774" max="12774" width="2.85546875" style="442" customWidth="1"/>
    <col min="12775" max="12775" width="22.5703125" style="442" customWidth="1"/>
    <col min="12776" max="12776" width="2.85546875" style="442" customWidth="1"/>
    <col min="12777" max="12777" width="19.140625" style="442" customWidth="1"/>
    <col min="12778" max="12778" width="2.85546875" style="442" customWidth="1"/>
    <col min="12779" max="12779" width="22.5703125" style="442" customWidth="1"/>
    <col min="12780" max="12780" width="2.85546875" style="442" customWidth="1"/>
    <col min="12781" max="12781" width="24.140625" style="442" customWidth="1"/>
    <col min="12782" max="12782" width="2.85546875" style="442" customWidth="1"/>
    <col min="12783" max="12783" width="22.85546875" style="442" customWidth="1"/>
    <col min="12784" max="12784" width="2.85546875" style="442" customWidth="1"/>
    <col min="12785" max="12785" width="19.5703125" style="442" customWidth="1"/>
    <col min="12786" max="12786" width="2.85546875" style="442" customWidth="1"/>
    <col min="12787" max="12787" width="22.42578125" style="442" customWidth="1"/>
    <col min="12788" max="12788" width="2.85546875" style="442" customWidth="1"/>
    <col min="12789" max="12789" width="21.85546875" style="442" customWidth="1"/>
    <col min="12790" max="12790" width="2.85546875" style="442" customWidth="1"/>
    <col min="12791" max="12791" width="25.140625" style="442" customWidth="1"/>
    <col min="12792" max="12792" width="53.140625" style="442" customWidth="1"/>
    <col min="12793" max="12793" width="2.85546875" style="442" customWidth="1"/>
    <col min="12794" max="12794" width="25.140625" style="442" customWidth="1"/>
    <col min="12795" max="12795" width="2.85546875" style="442" customWidth="1"/>
    <col min="12796" max="12796" width="24" style="442" customWidth="1"/>
    <col min="12797" max="12797" width="2.85546875" style="442" customWidth="1"/>
    <col min="12798" max="12798" width="21.5703125" style="442" customWidth="1"/>
    <col min="12799" max="12799" width="2.85546875" style="442" customWidth="1"/>
    <col min="12800" max="12800" width="22.42578125" style="442" customWidth="1"/>
    <col min="12801" max="12801" width="53.85546875" style="442" customWidth="1"/>
    <col min="12802" max="12802" width="2.85546875" style="442" customWidth="1"/>
    <col min="12803" max="12803" width="23.85546875" style="442" customWidth="1"/>
    <col min="12804" max="12804" width="2.85546875" style="442" customWidth="1"/>
    <col min="12805" max="12805" width="22.5703125" style="442" customWidth="1"/>
    <col min="12806" max="12806" width="2.85546875" style="442" customWidth="1"/>
    <col min="12807" max="12807" width="18.85546875" style="442" customWidth="1"/>
    <col min="12808" max="12808" width="2.85546875" style="442" customWidth="1"/>
    <col min="12809" max="12809" width="19.42578125" style="442" customWidth="1"/>
    <col min="12810" max="12810" width="2.85546875" style="442" customWidth="1"/>
    <col min="12811" max="12811" width="19.5703125" style="442" customWidth="1"/>
    <col min="12812" max="12980" width="8.7109375" style="442"/>
    <col min="12981" max="12981" width="55.42578125" style="442" customWidth="1"/>
    <col min="12982" max="12982" width="2.85546875" style="442" customWidth="1"/>
    <col min="12983" max="12983" width="19.42578125" style="442" customWidth="1"/>
    <col min="12984" max="12984" width="2.85546875" style="442" customWidth="1"/>
    <col min="12985" max="12985" width="20.85546875" style="442" customWidth="1"/>
    <col min="12986" max="12986" width="2.85546875" style="442" customWidth="1"/>
    <col min="12987" max="12987" width="21" style="442" customWidth="1"/>
    <col min="12988" max="12988" width="2.85546875" style="442" customWidth="1"/>
    <col min="12989" max="12989" width="18.85546875" style="442" customWidth="1"/>
    <col min="12990" max="12990" width="2.85546875" style="442" customWidth="1"/>
    <col min="12991" max="12991" width="16.85546875" style="442" customWidth="1"/>
    <col min="12992" max="12992" width="2.85546875" style="442" customWidth="1"/>
    <col min="12993" max="12993" width="16.42578125" style="442" customWidth="1"/>
    <col min="12994" max="12994" width="2.85546875" style="442" customWidth="1"/>
    <col min="12995" max="12995" width="19.85546875" style="442" customWidth="1"/>
    <col min="12996" max="12996" width="2.85546875" style="442" customWidth="1"/>
    <col min="12997" max="12997" width="19.42578125" style="442" customWidth="1"/>
    <col min="12998" max="12998" width="2.85546875" style="442" customWidth="1"/>
    <col min="12999" max="12999" width="17.140625" style="442" customWidth="1"/>
    <col min="13000" max="13000" width="2.85546875" style="442" customWidth="1"/>
    <col min="13001" max="13001" width="19.42578125" style="442" customWidth="1"/>
    <col min="13002" max="13002" width="2.85546875" style="442" customWidth="1"/>
    <col min="13003" max="13003" width="18.42578125" style="442" customWidth="1"/>
    <col min="13004" max="13004" width="2.85546875" style="442" customWidth="1"/>
    <col min="13005" max="13005" width="17.5703125" style="442" customWidth="1"/>
    <col min="13006" max="13006" width="2.85546875" style="442" customWidth="1"/>
    <col min="13007" max="13007" width="20.85546875" style="442" customWidth="1"/>
    <col min="13008" max="13008" width="2.85546875" style="442" customWidth="1"/>
    <col min="13009" max="13009" width="17.5703125" style="442" customWidth="1"/>
    <col min="13010" max="13010" width="2.85546875" style="442" customWidth="1"/>
    <col min="13011" max="13011" width="19.5703125" style="442" customWidth="1"/>
    <col min="13012" max="13012" width="2.85546875" style="442" customWidth="1"/>
    <col min="13013" max="13013" width="16" style="442" customWidth="1"/>
    <col min="13014" max="13014" width="2.85546875" style="442" customWidth="1"/>
    <col min="13015" max="13015" width="18.85546875" style="442" customWidth="1"/>
    <col min="13016" max="13016" width="2.85546875" style="442" customWidth="1"/>
    <col min="13017" max="13017" width="18.140625" style="442" customWidth="1"/>
    <col min="13018" max="13019" width="8.85546875" style="442" customWidth="1"/>
    <col min="13020" max="13020" width="2.85546875" style="442" customWidth="1"/>
    <col min="13021" max="13021" width="18.85546875" style="442" customWidth="1"/>
    <col min="13022" max="13022" width="2.85546875" style="442" customWidth="1"/>
    <col min="13023" max="13023" width="19" style="442" customWidth="1"/>
    <col min="13024" max="13024" width="2.85546875" style="442" customWidth="1"/>
    <col min="13025" max="13025" width="18.42578125" style="442" customWidth="1"/>
    <col min="13026" max="13026" width="2.85546875" style="442" customWidth="1"/>
    <col min="13027" max="13027" width="18.5703125" style="442" customWidth="1"/>
    <col min="13028" max="13028" width="2.85546875" style="442" customWidth="1"/>
    <col min="13029" max="13029" width="18.85546875" style="442" customWidth="1"/>
    <col min="13030" max="13030" width="2.85546875" style="442" customWidth="1"/>
    <col min="13031" max="13031" width="22.5703125" style="442" customWidth="1"/>
    <col min="13032" max="13032" width="2.85546875" style="442" customWidth="1"/>
    <col min="13033" max="13033" width="19.140625" style="442" customWidth="1"/>
    <col min="13034" max="13034" width="2.85546875" style="442" customWidth="1"/>
    <col min="13035" max="13035" width="22.5703125" style="442" customWidth="1"/>
    <col min="13036" max="13036" width="2.85546875" style="442" customWidth="1"/>
    <col min="13037" max="13037" width="24.140625" style="442" customWidth="1"/>
    <col min="13038" max="13038" width="2.85546875" style="442" customWidth="1"/>
    <col min="13039" max="13039" width="22.85546875" style="442" customWidth="1"/>
    <col min="13040" max="13040" width="2.85546875" style="442" customWidth="1"/>
    <col min="13041" max="13041" width="19.5703125" style="442" customWidth="1"/>
    <col min="13042" max="13042" width="2.85546875" style="442" customWidth="1"/>
    <col min="13043" max="13043" width="22.42578125" style="442" customWidth="1"/>
    <col min="13044" max="13044" width="2.85546875" style="442" customWidth="1"/>
    <col min="13045" max="13045" width="21.85546875" style="442" customWidth="1"/>
    <col min="13046" max="13046" width="2.85546875" style="442" customWidth="1"/>
    <col min="13047" max="13047" width="25.140625" style="442" customWidth="1"/>
    <col min="13048" max="13048" width="53.140625" style="442" customWidth="1"/>
    <col min="13049" max="13049" width="2.85546875" style="442" customWidth="1"/>
    <col min="13050" max="13050" width="25.140625" style="442" customWidth="1"/>
    <col min="13051" max="13051" width="2.85546875" style="442" customWidth="1"/>
    <col min="13052" max="13052" width="24" style="442" customWidth="1"/>
    <col min="13053" max="13053" width="2.85546875" style="442" customWidth="1"/>
    <col min="13054" max="13054" width="21.5703125" style="442" customWidth="1"/>
    <col min="13055" max="13055" width="2.85546875" style="442" customWidth="1"/>
    <col min="13056" max="13056" width="22.42578125" style="442" customWidth="1"/>
    <col min="13057" max="13057" width="53.85546875" style="442" customWidth="1"/>
    <col min="13058" max="13058" width="2.85546875" style="442" customWidth="1"/>
    <col min="13059" max="13059" width="23.85546875" style="442" customWidth="1"/>
    <col min="13060" max="13060" width="2.85546875" style="442" customWidth="1"/>
    <col min="13061" max="13061" width="22.5703125" style="442" customWidth="1"/>
    <col min="13062" max="13062" width="2.85546875" style="442" customWidth="1"/>
    <col min="13063" max="13063" width="18.85546875" style="442" customWidth="1"/>
    <col min="13064" max="13064" width="2.85546875" style="442" customWidth="1"/>
    <col min="13065" max="13065" width="19.42578125" style="442" customWidth="1"/>
    <col min="13066" max="13066" width="2.85546875" style="442" customWidth="1"/>
    <col min="13067" max="13067" width="19.5703125" style="442" customWidth="1"/>
    <col min="13068" max="13236" width="8.7109375" style="442"/>
    <col min="13237" max="13237" width="55.42578125" style="442" customWidth="1"/>
    <col min="13238" max="13238" width="2.85546875" style="442" customWidth="1"/>
    <col min="13239" max="13239" width="19.42578125" style="442" customWidth="1"/>
    <col min="13240" max="13240" width="2.85546875" style="442" customWidth="1"/>
    <col min="13241" max="13241" width="20.85546875" style="442" customWidth="1"/>
    <col min="13242" max="13242" width="2.85546875" style="442" customWidth="1"/>
    <col min="13243" max="13243" width="21" style="442" customWidth="1"/>
    <col min="13244" max="13244" width="2.85546875" style="442" customWidth="1"/>
    <col min="13245" max="13245" width="18.85546875" style="442" customWidth="1"/>
    <col min="13246" max="13246" width="2.85546875" style="442" customWidth="1"/>
    <col min="13247" max="13247" width="16.85546875" style="442" customWidth="1"/>
    <col min="13248" max="13248" width="2.85546875" style="442" customWidth="1"/>
    <col min="13249" max="13249" width="16.42578125" style="442" customWidth="1"/>
    <col min="13250" max="13250" width="2.85546875" style="442" customWidth="1"/>
    <col min="13251" max="13251" width="19.85546875" style="442" customWidth="1"/>
    <col min="13252" max="13252" width="2.85546875" style="442" customWidth="1"/>
    <col min="13253" max="13253" width="19.42578125" style="442" customWidth="1"/>
    <col min="13254" max="13254" width="2.85546875" style="442" customWidth="1"/>
    <col min="13255" max="13255" width="17.140625" style="442" customWidth="1"/>
    <col min="13256" max="13256" width="2.85546875" style="442" customWidth="1"/>
    <col min="13257" max="13257" width="19.42578125" style="442" customWidth="1"/>
    <col min="13258" max="13258" width="2.85546875" style="442" customWidth="1"/>
    <col min="13259" max="13259" width="18.42578125" style="442" customWidth="1"/>
    <col min="13260" max="13260" width="2.85546875" style="442" customWidth="1"/>
    <col min="13261" max="13261" width="17.5703125" style="442" customWidth="1"/>
    <col min="13262" max="13262" width="2.85546875" style="442" customWidth="1"/>
    <col min="13263" max="13263" width="20.85546875" style="442" customWidth="1"/>
    <col min="13264" max="13264" width="2.85546875" style="442" customWidth="1"/>
    <col min="13265" max="13265" width="17.5703125" style="442" customWidth="1"/>
    <col min="13266" max="13266" width="2.85546875" style="442" customWidth="1"/>
    <col min="13267" max="13267" width="19.5703125" style="442" customWidth="1"/>
    <col min="13268" max="13268" width="2.85546875" style="442" customWidth="1"/>
    <col min="13269" max="13269" width="16" style="442" customWidth="1"/>
    <col min="13270" max="13270" width="2.85546875" style="442" customWidth="1"/>
    <col min="13271" max="13271" width="18.85546875" style="442" customWidth="1"/>
    <col min="13272" max="13272" width="2.85546875" style="442" customWidth="1"/>
    <col min="13273" max="13273" width="18.140625" style="442" customWidth="1"/>
    <col min="13274" max="13275" width="8.85546875" style="442" customWidth="1"/>
    <col min="13276" max="13276" width="2.85546875" style="442" customWidth="1"/>
    <col min="13277" max="13277" width="18.85546875" style="442" customWidth="1"/>
    <col min="13278" max="13278" width="2.85546875" style="442" customWidth="1"/>
    <col min="13279" max="13279" width="19" style="442" customWidth="1"/>
    <col min="13280" max="13280" width="2.85546875" style="442" customWidth="1"/>
    <col min="13281" max="13281" width="18.42578125" style="442" customWidth="1"/>
    <col min="13282" max="13282" width="2.85546875" style="442" customWidth="1"/>
    <col min="13283" max="13283" width="18.5703125" style="442" customWidth="1"/>
    <col min="13284" max="13284" width="2.85546875" style="442" customWidth="1"/>
    <col min="13285" max="13285" width="18.85546875" style="442" customWidth="1"/>
    <col min="13286" max="13286" width="2.85546875" style="442" customWidth="1"/>
    <col min="13287" max="13287" width="22.5703125" style="442" customWidth="1"/>
    <col min="13288" max="13288" width="2.85546875" style="442" customWidth="1"/>
    <col min="13289" max="13289" width="19.140625" style="442" customWidth="1"/>
    <col min="13290" max="13290" width="2.85546875" style="442" customWidth="1"/>
    <col min="13291" max="13291" width="22.5703125" style="442" customWidth="1"/>
    <col min="13292" max="13292" width="2.85546875" style="442" customWidth="1"/>
    <col min="13293" max="13293" width="24.140625" style="442" customWidth="1"/>
    <col min="13294" max="13294" width="2.85546875" style="442" customWidth="1"/>
    <col min="13295" max="13295" width="22.85546875" style="442" customWidth="1"/>
    <col min="13296" max="13296" width="2.85546875" style="442" customWidth="1"/>
    <col min="13297" max="13297" width="19.5703125" style="442" customWidth="1"/>
    <col min="13298" max="13298" width="2.85546875" style="442" customWidth="1"/>
    <col min="13299" max="13299" width="22.42578125" style="442" customWidth="1"/>
    <col min="13300" max="13300" width="2.85546875" style="442" customWidth="1"/>
    <col min="13301" max="13301" width="21.85546875" style="442" customWidth="1"/>
    <col min="13302" max="13302" width="2.85546875" style="442" customWidth="1"/>
    <col min="13303" max="13303" width="25.140625" style="442" customWidth="1"/>
    <col min="13304" max="13304" width="53.140625" style="442" customWidth="1"/>
    <col min="13305" max="13305" width="2.85546875" style="442" customWidth="1"/>
    <col min="13306" max="13306" width="25.140625" style="442" customWidth="1"/>
    <col min="13307" max="13307" width="2.85546875" style="442" customWidth="1"/>
    <col min="13308" max="13308" width="24" style="442" customWidth="1"/>
    <col min="13309" max="13309" width="2.85546875" style="442" customWidth="1"/>
    <col min="13310" max="13310" width="21.5703125" style="442" customWidth="1"/>
    <col min="13311" max="13311" width="2.85546875" style="442" customWidth="1"/>
    <col min="13312" max="13312" width="22.42578125" style="442" customWidth="1"/>
    <col min="13313" max="13313" width="53.85546875" style="442" customWidth="1"/>
    <col min="13314" max="13314" width="2.85546875" style="442" customWidth="1"/>
    <col min="13315" max="13315" width="23.85546875" style="442" customWidth="1"/>
    <col min="13316" max="13316" width="2.85546875" style="442" customWidth="1"/>
    <col min="13317" max="13317" width="22.5703125" style="442" customWidth="1"/>
    <col min="13318" max="13318" width="2.85546875" style="442" customWidth="1"/>
    <col min="13319" max="13319" width="18.85546875" style="442" customWidth="1"/>
    <col min="13320" max="13320" width="2.85546875" style="442" customWidth="1"/>
    <col min="13321" max="13321" width="19.42578125" style="442" customWidth="1"/>
    <col min="13322" max="13322" width="2.85546875" style="442" customWidth="1"/>
    <col min="13323" max="13323" width="19.5703125" style="442" customWidth="1"/>
    <col min="13324" max="13492" width="8.7109375" style="442"/>
    <col min="13493" max="13493" width="55.42578125" style="442" customWidth="1"/>
    <col min="13494" max="13494" width="2.85546875" style="442" customWidth="1"/>
    <col min="13495" max="13495" width="19.42578125" style="442" customWidth="1"/>
    <col min="13496" max="13496" width="2.85546875" style="442" customWidth="1"/>
    <col min="13497" max="13497" width="20.85546875" style="442" customWidth="1"/>
    <col min="13498" max="13498" width="2.85546875" style="442" customWidth="1"/>
    <col min="13499" max="13499" width="21" style="442" customWidth="1"/>
    <col min="13500" max="13500" width="2.85546875" style="442" customWidth="1"/>
    <col min="13501" max="13501" width="18.85546875" style="442" customWidth="1"/>
    <col min="13502" max="13502" width="2.85546875" style="442" customWidth="1"/>
    <col min="13503" max="13503" width="16.85546875" style="442" customWidth="1"/>
    <col min="13504" max="13504" width="2.85546875" style="442" customWidth="1"/>
    <col min="13505" max="13505" width="16.42578125" style="442" customWidth="1"/>
    <col min="13506" max="13506" width="2.85546875" style="442" customWidth="1"/>
    <col min="13507" max="13507" width="19.85546875" style="442" customWidth="1"/>
    <col min="13508" max="13508" width="2.85546875" style="442" customWidth="1"/>
    <col min="13509" max="13509" width="19.42578125" style="442" customWidth="1"/>
    <col min="13510" max="13510" width="2.85546875" style="442" customWidth="1"/>
    <col min="13511" max="13511" width="17.140625" style="442" customWidth="1"/>
    <col min="13512" max="13512" width="2.85546875" style="442" customWidth="1"/>
    <col min="13513" max="13513" width="19.42578125" style="442" customWidth="1"/>
    <col min="13514" max="13514" width="2.85546875" style="442" customWidth="1"/>
    <col min="13515" max="13515" width="18.42578125" style="442" customWidth="1"/>
    <col min="13516" max="13516" width="2.85546875" style="442" customWidth="1"/>
    <col min="13517" max="13517" width="17.5703125" style="442" customWidth="1"/>
    <col min="13518" max="13518" width="2.85546875" style="442" customWidth="1"/>
    <col min="13519" max="13519" width="20.85546875" style="442" customWidth="1"/>
    <col min="13520" max="13520" width="2.85546875" style="442" customWidth="1"/>
    <col min="13521" max="13521" width="17.5703125" style="442" customWidth="1"/>
    <col min="13522" max="13522" width="2.85546875" style="442" customWidth="1"/>
    <col min="13523" max="13523" width="19.5703125" style="442" customWidth="1"/>
    <col min="13524" max="13524" width="2.85546875" style="442" customWidth="1"/>
    <col min="13525" max="13525" width="16" style="442" customWidth="1"/>
    <col min="13526" max="13526" width="2.85546875" style="442" customWidth="1"/>
    <col min="13527" max="13527" width="18.85546875" style="442" customWidth="1"/>
    <col min="13528" max="13528" width="2.85546875" style="442" customWidth="1"/>
    <col min="13529" max="13529" width="18.140625" style="442" customWidth="1"/>
    <col min="13530" max="13531" width="8.85546875" style="442" customWidth="1"/>
    <col min="13532" max="13532" width="2.85546875" style="442" customWidth="1"/>
    <col min="13533" max="13533" width="18.85546875" style="442" customWidth="1"/>
    <col min="13534" max="13534" width="2.85546875" style="442" customWidth="1"/>
    <col min="13535" max="13535" width="19" style="442" customWidth="1"/>
    <col min="13536" max="13536" width="2.85546875" style="442" customWidth="1"/>
    <col min="13537" max="13537" width="18.42578125" style="442" customWidth="1"/>
    <col min="13538" max="13538" width="2.85546875" style="442" customWidth="1"/>
    <col min="13539" max="13539" width="18.5703125" style="442" customWidth="1"/>
    <col min="13540" max="13540" width="2.85546875" style="442" customWidth="1"/>
    <col min="13541" max="13541" width="18.85546875" style="442" customWidth="1"/>
    <col min="13542" max="13542" width="2.85546875" style="442" customWidth="1"/>
    <col min="13543" max="13543" width="22.5703125" style="442" customWidth="1"/>
    <col min="13544" max="13544" width="2.85546875" style="442" customWidth="1"/>
    <col min="13545" max="13545" width="19.140625" style="442" customWidth="1"/>
    <col min="13546" max="13546" width="2.85546875" style="442" customWidth="1"/>
    <col min="13547" max="13547" width="22.5703125" style="442" customWidth="1"/>
    <col min="13548" max="13548" width="2.85546875" style="442" customWidth="1"/>
    <col min="13549" max="13549" width="24.140625" style="442" customWidth="1"/>
    <col min="13550" max="13550" width="2.85546875" style="442" customWidth="1"/>
    <col min="13551" max="13551" width="22.85546875" style="442" customWidth="1"/>
    <col min="13552" max="13552" width="2.85546875" style="442" customWidth="1"/>
    <col min="13553" max="13553" width="19.5703125" style="442" customWidth="1"/>
    <col min="13554" max="13554" width="2.85546875" style="442" customWidth="1"/>
    <col min="13555" max="13555" width="22.42578125" style="442" customWidth="1"/>
    <col min="13556" max="13556" width="2.85546875" style="442" customWidth="1"/>
    <col min="13557" max="13557" width="21.85546875" style="442" customWidth="1"/>
    <col min="13558" max="13558" width="2.85546875" style="442" customWidth="1"/>
    <col min="13559" max="13559" width="25.140625" style="442" customWidth="1"/>
    <col min="13560" max="13560" width="53.140625" style="442" customWidth="1"/>
    <col min="13561" max="13561" width="2.85546875" style="442" customWidth="1"/>
    <col min="13562" max="13562" width="25.140625" style="442" customWidth="1"/>
    <col min="13563" max="13563" width="2.85546875" style="442" customWidth="1"/>
    <col min="13564" max="13564" width="24" style="442" customWidth="1"/>
    <col min="13565" max="13565" width="2.85546875" style="442" customWidth="1"/>
    <col min="13566" max="13566" width="21.5703125" style="442" customWidth="1"/>
    <col min="13567" max="13567" width="2.85546875" style="442" customWidth="1"/>
    <col min="13568" max="13568" width="22.42578125" style="442" customWidth="1"/>
    <col min="13569" max="13569" width="53.85546875" style="442" customWidth="1"/>
    <col min="13570" max="13570" width="2.85546875" style="442" customWidth="1"/>
    <col min="13571" max="13571" width="23.85546875" style="442" customWidth="1"/>
    <col min="13572" max="13572" width="2.85546875" style="442" customWidth="1"/>
    <col min="13573" max="13573" width="22.5703125" style="442" customWidth="1"/>
    <col min="13574" max="13574" width="2.85546875" style="442" customWidth="1"/>
    <col min="13575" max="13575" width="18.85546875" style="442" customWidth="1"/>
    <col min="13576" max="13576" width="2.85546875" style="442" customWidth="1"/>
    <col min="13577" max="13577" width="19.42578125" style="442" customWidth="1"/>
    <col min="13578" max="13578" width="2.85546875" style="442" customWidth="1"/>
    <col min="13579" max="13579" width="19.5703125" style="442" customWidth="1"/>
    <col min="13580" max="13748" width="8.7109375" style="442"/>
    <col min="13749" max="13749" width="55.42578125" style="442" customWidth="1"/>
    <col min="13750" max="13750" width="2.85546875" style="442" customWidth="1"/>
    <col min="13751" max="13751" width="19.42578125" style="442" customWidth="1"/>
    <col min="13752" max="13752" width="2.85546875" style="442" customWidth="1"/>
    <col min="13753" max="13753" width="20.85546875" style="442" customWidth="1"/>
    <col min="13754" max="13754" width="2.85546875" style="442" customWidth="1"/>
    <col min="13755" max="13755" width="21" style="442" customWidth="1"/>
    <col min="13756" max="13756" width="2.85546875" style="442" customWidth="1"/>
    <col min="13757" max="13757" width="18.85546875" style="442" customWidth="1"/>
    <col min="13758" max="13758" width="2.85546875" style="442" customWidth="1"/>
    <col min="13759" max="13759" width="16.85546875" style="442" customWidth="1"/>
    <col min="13760" max="13760" width="2.85546875" style="442" customWidth="1"/>
    <col min="13761" max="13761" width="16.42578125" style="442" customWidth="1"/>
    <col min="13762" max="13762" width="2.85546875" style="442" customWidth="1"/>
    <col min="13763" max="13763" width="19.85546875" style="442" customWidth="1"/>
    <col min="13764" max="13764" width="2.85546875" style="442" customWidth="1"/>
    <col min="13765" max="13765" width="19.42578125" style="442" customWidth="1"/>
    <col min="13766" max="13766" width="2.85546875" style="442" customWidth="1"/>
    <col min="13767" max="13767" width="17.140625" style="442" customWidth="1"/>
    <col min="13768" max="13768" width="2.85546875" style="442" customWidth="1"/>
    <col min="13769" max="13769" width="19.42578125" style="442" customWidth="1"/>
    <col min="13770" max="13770" width="2.85546875" style="442" customWidth="1"/>
    <col min="13771" max="13771" width="18.42578125" style="442" customWidth="1"/>
    <col min="13772" max="13772" width="2.85546875" style="442" customWidth="1"/>
    <col min="13773" max="13773" width="17.5703125" style="442" customWidth="1"/>
    <col min="13774" max="13774" width="2.85546875" style="442" customWidth="1"/>
    <col min="13775" max="13775" width="20.85546875" style="442" customWidth="1"/>
    <col min="13776" max="13776" width="2.85546875" style="442" customWidth="1"/>
    <col min="13777" max="13777" width="17.5703125" style="442" customWidth="1"/>
    <col min="13778" max="13778" width="2.85546875" style="442" customWidth="1"/>
    <col min="13779" max="13779" width="19.5703125" style="442" customWidth="1"/>
    <col min="13780" max="13780" width="2.85546875" style="442" customWidth="1"/>
    <col min="13781" max="13781" width="16" style="442" customWidth="1"/>
    <col min="13782" max="13782" width="2.85546875" style="442" customWidth="1"/>
    <col min="13783" max="13783" width="18.85546875" style="442" customWidth="1"/>
    <col min="13784" max="13784" width="2.85546875" style="442" customWidth="1"/>
    <col min="13785" max="13785" width="18.140625" style="442" customWidth="1"/>
    <col min="13786" max="13787" width="8.85546875" style="442" customWidth="1"/>
    <col min="13788" max="13788" width="2.85546875" style="442" customWidth="1"/>
    <col min="13789" max="13789" width="18.85546875" style="442" customWidth="1"/>
    <col min="13790" max="13790" width="2.85546875" style="442" customWidth="1"/>
    <col min="13791" max="13791" width="19" style="442" customWidth="1"/>
    <col min="13792" max="13792" width="2.85546875" style="442" customWidth="1"/>
    <col min="13793" max="13793" width="18.42578125" style="442" customWidth="1"/>
    <col min="13794" max="13794" width="2.85546875" style="442" customWidth="1"/>
    <col min="13795" max="13795" width="18.5703125" style="442" customWidth="1"/>
    <col min="13796" max="13796" width="2.85546875" style="442" customWidth="1"/>
    <col min="13797" max="13797" width="18.85546875" style="442" customWidth="1"/>
    <col min="13798" max="13798" width="2.85546875" style="442" customWidth="1"/>
    <col min="13799" max="13799" width="22.5703125" style="442" customWidth="1"/>
    <col min="13800" max="13800" width="2.85546875" style="442" customWidth="1"/>
    <col min="13801" max="13801" width="19.140625" style="442" customWidth="1"/>
    <col min="13802" max="13802" width="2.85546875" style="442" customWidth="1"/>
    <col min="13803" max="13803" width="22.5703125" style="442" customWidth="1"/>
    <col min="13804" max="13804" width="2.85546875" style="442" customWidth="1"/>
    <col min="13805" max="13805" width="24.140625" style="442" customWidth="1"/>
    <col min="13806" max="13806" width="2.85546875" style="442" customWidth="1"/>
    <col min="13807" max="13807" width="22.85546875" style="442" customWidth="1"/>
    <col min="13808" max="13808" width="2.85546875" style="442" customWidth="1"/>
    <col min="13809" max="13809" width="19.5703125" style="442" customWidth="1"/>
    <col min="13810" max="13810" width="2.85546875" style="442" customWidth="1"/>
    <col min="13811" max="13811" width="22.42578125" style="442" customWidth="1"/>
    <col min="13812" max="13812" width="2.85546875" style="442" customWidth="1"/>
    <col min="13813" max="13813" width="21.85546875" style="442" customWidth="1"/>
    <col min="13814" max="13814" width="2.85546875" style="442" customWidth="1"/>
    <col min="13815" max="13815" width="25.140625" style="442" customWidth="1"/>
    <col min="13816" max="13816" width="53.140625" style="442" customWidth="1"/>
    <col min="13817" max="13817" width="2.85546875" style="442" customWidth="1"/>
    <col min="13818" max="13818" width="25.140625" style="442" customWidth="1"/>
    <col min="13819" max="13819" width="2.85546875" style="442" customWidth="1"/>
    <col min="13820" max="13820" width="24" style="442" customWidth="1"/>
    <col min="13821" max="13821" width="2.85546875" style="442" customWidth="1"/>
    <col min="13822" max="13822" width="21.5703125" style="442" customWidth="1"/>
    <col min="13823" max="13823" width="2.85546875" style="442" customWidth="1"/>
    <col min="13824" max="13824" width="22.42578125" style="442" customWidth="1"/>
    <col min="13825" max="13825" width="53.85546875" style="442" customWidth="1"/>
    <col min="13826" max="13826" width="2.85546875" style="442" customWidth="1"/>
    <col min="13827" max="13827" width="23.85546875" style="442" customWidth="1"/>
    <col min="13828" max="13828" width="2.85546875" style="442" customWidth="1"/>
    <col min="13829" max="13829" width="22.5703125" style="442" customWidth="1"/>
    <col min="13830" max="13830" width="2.85546875" style="442" customWidth="1"/>
    <col min="13831" max="13831" width="18.85546875" style="442" customWidth="1"/>
    <col min="13832" max="13832" width="2.85546875" style="442" customWidth="1"/>
    <col min="13833" max="13833" width="19.42578125" style="442" customWidth="1"/>
    <col min="13834" max="13834" width="2.85546875" style="442" customWidth="1"/>
    <col min="13835" max="13835" width="19.5703125" style="442" customWidth="1"/>
    <col min="13836" max="14004" width="8.7109375" style="442"/>
    <col min="14005" max="14005" width="55.42578125" style="442" customWidth="1"/>
    <col min="14006" max="14006" width="2.85546875" style="442" customWidth="1"/>
    <col min="14007" max="14007" width="19.42578125" style="442" customWidth="1"/>
    <col min="14008" max="14008" width="2.85546875" style="442" customWidth="1"/>
    <col min="14009" max="14009" width="20.85546875" style="442" customWidth="1"/>
    <col min="14010" max="14010" width="2.85546875" style="442" customWidth="1"/>
    <col min="14011" max="14011" width="21" style="442" customWidth="1"/>
    <col min="14012" max="14012" width="2.85546875" style="442" customWidth="1"/>
    <col min="14013" max="14013" width="18.85546875" style="442" customWidth="1"/>
    <col min="14014" max="14014" width="2.85546875" style="442" customWidth="1"/>
    <col min="14015" max="14015" width="16.85546875" style="442" customWidth="1"/>
    <col min="14016" max="14016" width="2.85546875" style="442" customWidth="1"/>
    <col min="14017" max="14017" width="16.42578125" style="442" customWidth="1"/>
    <col min="14018" max="14018" width="2.85546875" style="442" customWidth="1"/>
    <col min="14019" max="14019" width="19.85546875" style="442" customWidth="1"/>
    <col min="14020" max="14020" width="2.85546875" style="442" customWidth="1"/>
    <col min="14021" max="14021" width="19.42578125" style="442" customWidth="1"/>
    <col min="14022" max="14022" width="2.85546875" style="442" customWidth="1"/>
    <col min="14023" max="14023" width="17.140625" style="442" customWidth="1"/>
    <col min="14024" max="14024" width="2.85546875" style="442" customWidth="1"/>
    <col min="14025" max="14025" width="19.42578125" style="442" customWidth="1"/>
    <col min="14026" max="14026" width="2.85546875" style="442" customWidth="1"/>
    <col min="14027" max="14027" width="18.42578125" style="442" customWidth="1"/>
    <col min="14028" max="14028" width="2.85546875" style="442" customWidth="1"/>
    <col min="14029" max="14029" width="17.5703125" style="442" customWidth="1"/>
    <col min="14030" max="14030" width="2.85546875" style="442" customWidth="1"/>
    <col min="14031" max="14031" width="20.85546875" style="442" customWidth="1"/>
    <col min="14032" max="14032" width="2.85546875" style="442" customWidth="1"/>
    <col min="14033" max="14033" width="17.5703125" style="442" customWidth="1"/>
    <col min="14034" max="14034" width="2.85546875" style="442" customWidth="1"/>
    <col min="14035" max="14035" width="19.5703125" style="442" customWidth="1"/>
    <col min="14036" max="14036" width="2.85546875" style="442" customWidth="1"/>
    <col min="14037" max="14037" width="16" style="442" customWidth="1"/>
    <col min="14038" max="14038" width="2.85546875" style="442" customWidth="1"/>
    <col min="14039" max="14039" width="18.85546875" style="442" customWidth="1"/>
    <col min="14040" max="14040" width="2.85546875" style="442" customWidth="1"/>
    <col min="14041" max="14041" width="18.140625" style="442" customWidth="1"/>
    <col min="14042" max="14043" width="8.85546875" style="442" customWidth="1"/>
    <col min="14044" max="14044" width="2.85546875" style="442" customWidth="1"/>
    <col min="14045" max="14045" width="18.85546875" style="442" customWidth="1"/>
    <col min="14046" max="14046" width="2.85546875" style="442" customWidth="1"/>
    <col min="14047" max="14047" width="19" style="442" customWidth="1"/>
    <col min="14048" max="14048" width="2.85546875" style="442" customWidth="1"/>
    <col min="14049" max="14049" width="18.42578125" style="442" customWidth="1"/>
    <col min="14050" max="14050" width="2.85546875" style="442" customWidth="1"/>
    <col min="14051" max="14051" width="18.5703125" style="442" customWidth="1"/>
    <col min="14052" max="14052" width="2.85546875" style="442" customWidth="1"/>
    <col min="14053" max="14053" width="18.85546875" style="442" customWidth="1"/>
    <col min="14054" max="14054" width="2.85546875" style="442" customWidth="1"/>
    <col min="14055" max="14055" width="22.5703125" style="442" customWidth="1"/>
    <col min="14056" max="14056" width="2.85546875" style="442" customWidth="1"/>
    <col min="14057" max="14057" width="19.140625" style="442" customWidth="1"/>
    <col min="14058" max="14058" width="2.85546875" style="442" customWidth="1"/>
    <col min="14059" max="14059" width="22.5703125" style="442" customWidth="1"/>
    <col min="14060" max="14060" width="2.85546875" style="442" customWidth="1"/>
    <col min="14061" max="14061" width="24.140625" style="442" customWidth="1"/>
    <col min="14062" max="14062" width="2.85546875" style="442" customWidth="1"/>
    <col min="14063" max="14063" width="22.85546875" style="442" customWidth="1"/>
    <col min="14064" max="14064" width="2.85546875" style="442" customWidth="1"/>
    <col min="14065" max="14065" width="19.5703125" style="442" customWidth="1"/>
    <col min="14066" max="14066" width="2.85546875" style="442" customWidth="1"/>
    <col min="14067" max="14067" width="22.42578125" style="442" customWidth="1"/>
    <col min="14068" max="14068" width="2.85546875" style="442" customWidth="1"/>
    <col min="14069" max="14069" width="21.85546875" style="442" customWidth="1"/>
    <col min="14070" max="14070" width="2.85546875" style="442" customWidth="1"/>
    <col min="14071" max="14071" width="25.140625" style="442" customWidth="1"/>
    <col min="14072" max="14072" width="53.140625" style="442" customWidth="1"/>
    <col min="14073" max="14073" width="2.85546875" style="442" customWidth="1"/>
    <col min="14074" max="14074" width="25.140625" style="442" customWidth="1"/>
    <col min="14075" max="14075" width="2.85546875" style="442" customWidth="1"/>
    <col min="14076" max="14076" width="24" style="442" customWidth="1"/>
    <col min="14077" max="14077" width="2.85546875" style="442" customWidth="1"/>
    <col min="14078" max="14078" width="21.5703125" style="442" customWidth="1"/>
    <col min="14079" max="14079" width="2.85546875" style="442" customWidth="1"/>
    <col min="14080" max="14080" width="22.42578125" style="442" customWidth="1"/>
    <col min="14081" max="14081" width="53.85546875" style="442" customWidth="1"/>
    <col min="14082" max="14082" width="2.85546875" style="442" customWidth="1"/>
    <col min="14083" max="14083" width="23.85546875" style="442" customWidth="1"/>
    <col min="14084" max="14084" width="2.85546875" style="442" customWidth="1"/>
    <col min="14085" max="14085" width="22.5703125" style="442" customWidth="1"/>
    <col min="14086" max="14086" width="2.85546875" style="442" customWidth="1"/>
    <col min="14087" max="14087" width="18.85546875" style="442" customWidth="1"/>
    <col min="14088" max="14088" width="2.85546875" style="442" customWidth="1"/>
    <col min="14089" max="14089" width="19.42578125" style="442" customWidth="1"/>
    <col min="14090" max="14090" width="2.85546875" style="442" customWidth="1"/>
    <col min="14091" max="14091" width="19.5703125" style="442" customWidth="1"/>
    <col min="14092" max="14260" width="8.7109375" style="442"/>
    <col min="14261" max="14261" width="55.42578125" style="442" customWidth="1"/>
    <col min="14262" max="14262" width="2.85546875" style="442" customWidth="1"/>
    <col min="14263" max="14263" width="19.42578125" style="442" customWidth="1"/>
    <col min="14264" max="14264" width="2.85546875" style="442" customWidth="1"/>
    <col min="14265" max="14265" width="20.85546875" style="442" customWidth="1"/>
    <col min="14266" max="14266" width="2.85546875" style="442" customWidth="1"/>
    <col min="14267" max="14267" width="21" style="442" customWidth="1"/>
    <col min="14268" max="14268" width="2.85546875" style="442" customWidth="1"/>
    <col min="14269" max="14269" width="18.85546875" style="442" customWidth="1"/>
    <col min="14270" max="14270" width="2.85546875" style="442" customWidth="1"/>
    <col min="14271" max="14271" width="16.85546875" style="442" customWidth="1"/>
    <col min="14272" max="14272" width="2.85546875" style="442" customWidth="1"/>
    <col min="14273" max="14273" width="16.42578125" style="442" customWidth="1"/>
    <col min="14274" max="14274" width="2.85546875" style="442" customWidth="1"/>
    <col min="14275" max="14275" width="19.85546875" style="442" customWidth="1"/>
    <col min="14276" max="14276" width="2.85546875" style="442" customWidth="1"/>
    <col min="14277" max="14277" width="19.42578125" style="442" customWidth="1"/>
    <col min="14278" max="14278" width="2.85546875" style="442" customWidth="1"/>
    <col min="14279" max="14279" width="17.140625" style="442" customWidth="1"/>
    <col min="14280" max="14280" width="2.85546875" style="442" customWidth="1"/>
    <col min="14281" max="14281" width="19.42578125" style="442" customWidth="1"/>
    <col min="14282" max="14282" width="2.85546875" style="442" customWidth="1"/>
    <col min="14283" max="14283" width="18.42578125" style="442" customWidth="1"/>
    <col min="14284" max="14284" width="2.85546875" style="442" customWidth="1"/>
    <col min="14285" max="14285" width="17.5703125" style="442" customWidth="1"/>
    <col min="14286" max="14286" width="2.85546875" style="442" customWidth="1"/>
    <col min="14287" max="14287" width="20.85546875" style="442" customWidth="1"/>
    <col min="14288" max="14288" width="2.85546875" style="442" customWidth="1"/>
    <col min="14289" max="14289" width="17.5703125" style="442" customWidth="1"/>
    <col min="14290" max="14290" width="2.85546875" style="442" customWidth="1"/>
    <col min="14291" max="14291" width="19.5703125" style="442" customWidth="1"/>
    <col min="14292" max="14292" width="2.85546875" style="442" customWidth="1"/>
    <col min="14293" max="14293" width="16" style="442" customWidth="1"/>
    <col min="14294" max="14294" width="2.85546875" style="442" customWidth="1"/>
    <col min="14295" max="14295" width="18.85546875" style="442" customWidth="1"/>
    <col min="14296" max="14296" width="2.85546875" style="442" customWidth="1"/>
    <col min="14297" max="14297" width="18.140625" style="442" customWidth="1"/>
    <col min="14298" max="14299" width="8.85546875" style="442" customWidth="1"/>
    <col min="14300" max="14300" width="2.85546875" style="442" customWidth="1"/>
    <col min="14301" max="14301" width="18.85546875" style="442" customWidth="1"/>
    <col min="14302" max="14302" width="2.85546875" style="442" customWidth="1"/>
    <col min="14303" max="14303" width="19" style="442" customWidth="1"/>
    <col min="14304" max="14304" width="2.85546875" style="442" customWidth="1"/>
    <col min="14305" max="14305" width="18.42578125" style="442" customWidth="1"/>
    <col min="14306" max="14306" width="2.85546875" style="442" customWidth="1"/>
    <col min="14307" max="14307" width="18.5703125" style="442" customWidth="1"/>
    <col min="14308" max="14308" width="2.85546875" style="442" customWidth="1"/>
    <col min="14309" max="14309" width="18.85546875" style="442" customWidth="1"/>
    <col min="14310" max="14310" width="2.85546875" style="442" customWidth="1"/>
    <col min="14311" max="14311" width="22.5703125" style="442" customWidth="1"/>
    <col min="14312" max="14312" width="2.85546875" style="442" customWidth="1"/>
    <col min="14313" max="14313" width="19.140625" style="442" customWidth="1"/>
    <col min="14314" max="14314" width="2.85546875" style="442" customWidth="1"/>
    <col min="14315" max="14315" width="22.5703125" style="442" customWidth="1"/>
    <col min="14316" max="14316" width="2.85546875" style="442" customWidth="1"/>
    <col min="14317" max="14317" width="24.140625" style="442" customWidth="1"/>
    <col min="14318" max="14318" width="2.85546875" style="442" customWidth="1"/>
    <col min="14319" max="14319" width="22.85546875" style="442" customWidth="1"/>
    <col min="14320" max="14320" width="2.85546875" style="442" customWidth="1"/>
    <col min="14321" max="14321" width="19.5703125" style="442" customWidth="1"/>
    <col min="14322" max="14322" width="2.85546875" style="442" customWidth="1"/>
    <col min="14323" max="14323" width="22.42578125" style="442" customWidth="1"/>
    <col min="14324" max="14324" width="2.85546875" style="442" customWidth="1"/>
    <col min="14325" max="14325" width="21.85546875" style="442" customWidth="1"/>
    <col min="14326" max="14326" width="2.85546875" style="442" customWidth="1"/>
    <col min="14327" max="14327" width="25.140625" style="442" customWidth="1"/>
    <col min="14328" max="14328" width="53.140625" style="442" customWidth="1"/>
    <col min="14329" max="14329" width="2.85546875" style="442" customWidth="1"/>
    <col min="14330" max="14330" width="25.140625" style="442" customWidth="1"/>
    <col min="14331" max="14331" width="2.85546875" style="442" customWidth="1"/>
    <col min="14332" max="14332" width="24" style="442" customWidth="1"/>
    <col min="14333" max="14333" width="2.85546875" style="442" customWidth="1"/>
    <col min="14334" max="14334" width="21.5703125" style="442" customWidth="1"/>
    <col min="14335" max="14335" width="2.85546875" style="442" customWidth="1"/>
    <col min="14336" max="14336" width="22.42578125" style="442" customWidth="1"/>
    <col min="14337" max="14337" width="53.85546875" style="442" customWidth="1"/>
    <col min="14338" max="14338" width="2.85546875" style="442" customWidth="1"/>
    <col min="14339" max="14339" width="23.85546875" style="442" customWidth="1"/>
    <col min="14340" max="14340" width="2.85546875" style="442" customWidth="1"/>
    <col min="14341" max="14341" width="22.5703125" style="442" customWidth="1"/>
    <col min="14342" max="14342" width="2.85546875" style="442" customWidth="1"/>
    <col min="14343" max="14343" width="18.85546875" style="442" customWidth="1"/>
    <col min="14344" max="14344" width="2.85546875" style="442" customWidth="1"/>
    <col min="14345" max="14345" width="19.42578125" style="442" customWidth="1"/>
    <col min="14346" max="14346" width="2.85546875" style="442" customWidth="1"/>
    <col min="14347" max="14347" width="19.5703125" style="442" customWidth="1"/>
    <col min="14348" max="14516" width="8.7109375" style="442"/>
    <col min="14517" max="14517" width="55.42578125" style="442" customWidth="1"/>
    <col min="14518" max="14518" width="2.85546875" style="442" customWidth="1"/>
    <col min="14519" max="14519" width="19.42578125" style="442" customWidth="1"/>
    <col min="14520" max="14520" width="2.85546875" style="442" customWidth="1"/>
    <col min="14521" max="14521" width="20.85546875" style="442" customWidth="1"/>
    <col min="14522" max="14522" width="2.85546875" style="442" customWidth="1"/>
    <col min="14523" max="14523" width="21" style="442" customWidth="1"/>
    <col min="14524" max="14524" width="2.85546875" style="442" customWidth="1"/>
    <col min="14525" max="14525" width="18.85546875" style="442" customWidth="1"/>
    <col min="14526" max="14526" width="2.85546875" style="442" customWidth="1"/>
    <col min="14527" max="14527" width="16.85546875" style="442" customWidth="1"/>
    <col min="14528" max="14528" width="2.85546875" style="442" customWidth="1"/>
    <col min="14529" max="14529" width="16.42578125" style="442" customWidth="1"/>
    <col min="14530" max="14530" width="2.85546875" style="442" customWidth="1"/>
    <col min="14531" max="14531" width="19.85546875" style="442" customWidth="1"/>
    <col min="14532" max="14532" width="2.85546875" style="442" customWidth="1"/>
    <col min="14533" max="14533" width="19.42578125" style="442" customWidth="1"/>
    <col min="14534" max="14534" width="2.85546875" style="442" customWidth="1"/>
    <col min="14535" max="14535" width="17.140625" style="442" customWidth="1"/>
    <col min="14536" max="14536" width="2.85546875" style="442" customWidth="1"/>
    <col min="14537" max="14537" width="19.42578125" style="442" customWidth="1"/>
    <col min="14538" max="14538" width="2.85546875" style="442" customWidth="1"/>
    <col min="14539" max="14539" width="18.42578125" style="442" customWidth="1"/>
    <col min="14540" max="14540" width="2.85546875" style="442" customWidth="1"/>
    <col min="14541" max="14541" width="17.5703125" style="442" customWidth="1"/>
    <col min="14542" max="14542" width="2.85546875" style="442" customWidth="1"/>
    <col min="14543" max="14543" width="20.85546875" style="442" customWidth="1"/>
    <col min="14544" max="14544" width="2.85546875" style="442" customWidth="1"/>
    <col min="14545" max="14545" width="17.5703125" style="442" customWidth="1"/>
    <col min="14546" max="14546" width="2.85546875" style="442" customWidth="1"/>
    <col min="14547" max="14547" width="19.5703125" style="442" customWidth="1"/>
    <col min="14548" max="14548" width="2.85546875" style="442" customWidth="1"/>
    <col min="14549" max="14549" width="16" style="442" customWidth="1"/>
    <col min="14550" max="14550" width="2.85546875" style="442" customWidth="1"/>
    <col min="14551" max="14551" width="18.85546875" style="442" customWidth="1"/>
    <col min="14552" max="14552" width="2.85546875" style="442" customWidth="1"/>
    <col min="14553" max="14553" width="18.140625" style="442" customWidth="1"/>
    <col min="14554" max="14555" width="8.85546875" style="442" customWidth="1"/>
    <col min="14556" max="14556" width="2.85546875" style="442" customWidth="1"/>
    <col min="14557" max="14557" width="18.85546875" style="442" customWidth="1"/>
    <col min="14558" max="14558" width="2.85546875" style="442" customWidth="1"/>
    <col min="14559" max="14559" width="19" style="442" customWidth="1"/>
    <col min="14560" max="14560" width="2.85546875" style="442" customWidth="1"/>
    <col min="14561" max="14561" width="18.42578125" style="442" customWidth="1"/>
    <col min="14562" max="14562" width="2.85546875" style="442" customWidth="1"/>
    <col min="14563" max="14563" width="18.5703125" style="442" customWidth="1"/>
    <col min="14564" max="14564" width="2.85546875" style="442" customWidth="1"/>
    <col min="14565" max="14565" width="18.85546875" style="442" customWidth="1"/>
    <col min="14566" max="14566" width="2.85546875" style="442" customWidth="1"/>
    <col min="14567" max="14567" width="22.5703125" style="442" customWidth="1"/>
    <col min="14568" max="14568" width="2.85546875" style="442" customWidth="1"/>
    <col min="14569" max="14569" width="19.140625" style="442" customWidth="1"/>
    <col min="14570" max="14570" width="2.85546875" style="442" customWidth="1"/>
    <col min="14571" max="14571" width="22.5703125" style="442" customWidth="1"/>
    <col min="14572" max="14572" width="2.85546875" style="442" customWidth="1"/>
    <col min="14573" max="14573" width="24.140625" style="442" customWidth="1"/>
    <col min="14574" max="14574" width="2.85546875" style="442" customWidth="1"/>
    <col min="14575" max="14575" width="22.85546875" style="442" customWidth="1"/>
    <col min="14576" max="14576" width="2.85546875" style="442" customWidth="1"/>
    <col min="14577" max="14577" width="19.5703125" style="442" customWidth="1"/>
    <col min="14578" max="14578" width="2.85546875" style="442" customWidth="1"/>
    <col min="14579" max="14579" width="22.42578125" style="442" customWidth="1"/>
    <col min="14580" max="14580" width="2.85546875" style="442" customWidth="1"/>
    <col min="14581" max="14581" width="21.85546875" style="442" customWidth="1"/>
    <col min="14582" max="14582" width="2.85546875" style="442" customWidth="1"/>
    <col min="14583" max="14583" width="25.140625" style="442" customWidth="1"/>
    <col min="14584" max="14584" width="53.140625" style="442" customWidth="1"/>
    <col min="14585" max="14585" width="2.85546875" style="442" customWidth="1"/>
    <col min="14586" max="14586" width="25.140625" style="442" customWidth="1"/>
    <col min="14587" max="14587" width="2.85546875" style="442" customWidth="1"/>
    <col min="14588" max="14588" width="24" style="442" customWidth="1"/>
    <col min="14589" max="14589" width="2.85546875" style="442" customWidth="1"/>
    <col min="14590" max="14590" width="21.5703125" style="442" customWidth="1"/>
    <col min="14591" max="14591" width="2.85546875" style="442" customWidth="1"/>
    <col min="14592" max="14592" width="22.42578125" style="442" customWidth="1"/>
    <col min="14593" max="14593" width="53.85546875" style="442" customWidth="1"/>
    <col min="14594" max="14594" width="2.85546875" style="442" customWidth="1"/>
    <col min="14595" max="14595" width="23.85546875" style="442" customWidth="1"/>
    <col min="14596" max="14596" width="2.85546875" style="442" customWidth="1"/>
    <col min="14597" max="14597" width="22.5703125" style="442" customWidth="1"/>
    <col min="14598" max="14598" width="2.85546875" style="442" customWidth="1"/>
    <col min="14599" max="14599" width="18.85546875" style="442" customWidth="1"/>
    <col min="14600" max="14600" width="2.85546875" style="442" customWidth="1"/>
    <col min="14601" max="14601" width="19.42578125" style="442" customWidth="1"/>
    <col min="14602" max="14602" width="2.85546875" style="442" customWidth="1"/>
    <col min="14603" max="14603" width="19.5703125" style="442" customWidth="1"/>
    <col min="14604" max="14772" width="8.7109375" style="442"/>
    <col min="14773" max="14773" width="55.42578125" style="442" customWidth="1"/>
    <col min="14774" max="14774" width="2.85546875" style="442" customWidth="1"/>
    <col min="14775" max="14775" width="19.42578125" style="442" customWidth="1"/>
    <col min="14776" max="14776" width="2.85546875" style="442" customWidth="1"/>
    <col min="14777" max="14777" width="20.85546875" style="442" customWidth="1"/>
    <col min="14778" max="14778" width="2.85546875" style="442" customWidth="1"/>
    <col min="14779" max="14779" width="21" style="442" customWidth="1"/>
    <col min="14780" max="14780" width="2.85546875" style="442" customWidth="1"/>
    <col min="14781" max="14781" width="18.85546875" style="442" customWidth="1"/>
    <col min="14782" max="14782" width="2.85546875" style="442" customWidth="1"/>
    <col min="14783" max="14783" width="16.85546875" style="442" customWidth="1"/>
    <col min="14784" max="14784" width="2.85546875" style="442" customWidth="1"/>
    <col min="14785" max="14785" width="16.42578125" style="442" customWidth="1"/>
    <col min="14786" max="14786" width="2.85546875" style="442" customWidth="1"/>
    <col min="14787" max="14787" width="19.85546875" style="442" customWidth="1"/>
    <col min="14788" max="14788" width="2.85546875" style="442" customWidth="1"/>
    <col min="14789" max="14789" width="19.42578125" style="442" customWidth="1"/>
    <col min="14790" max="14790" width="2.85546875" style="442" customWidth="1"/>
    <col min="14791" max="14791" width="17.140625" style="442" customWidth="1"/>
    <col min="14792" max="14792" width="2.85546875" style="442" customWidth="1"/>
    <col min="14793" max="14793" width="19.42578125" style="442" customWidth="1"/>
    <col min="14794" max="14794" width="2.85546875" style="442" customWidth="1"/>
    <col min="14795" max="14795" width="18.42578125" style="442" customWidth="1"/>
    <col min="14796" max="14796" width="2.85546875" style="442" customWidth="1"/>
    <col min="14797" max="14797" width="17.5703125" style="442" customWidth="1"/>
    <col min="14798" max="14798" width="2.85546875" style="442" customWidth="1"/>
    <col min="14799" max="14799" width="20.85546875" style="442" customWidth="1"/>
    <col min="14800" max="14800" width="2.85546875" style="442" customWidth="1"/>
    <col min="14801" max="14801" width="17.5703125" style="442" customWidth="1"/>
    <col min="14802" max="14802" width="2.85546875" style="442" customWidth="1"/>
    <col min="14803" max="14803" width="19.5703125" style="442" customWidth="1"/>
    <col min="14804" max="14804" width="2.85546875" style="442" customWidth="1"/>
    <col min="14805" max="14805" width="16" style="442" customWidth="1"/>
    <col min="14806" max="14806" width="2.85546875" style="442" customWidth="1"/>
    <col min="14807" max="14807" width="18.85546875" style="442" customWidth="1"/>
    <col min="14808" max="14808" width="2.85546875" style="442" customWidth="1"/>
    <col min="14809" max="14809" width="18.140625" style="442" customWidth="1"/>
    <col min="14810" max="14811" width="8.85546875" style="442" customWidth="1"/>
    <col min="14812" max="14812" width="2.85546875" style="442" customWidth="1"/>
    <col min="14813" max="14813" width="18.85546875" style="442" customWidth="1"/>
    <col min="14814" max="14814" width="2.85546875" style="442" customWidth="1"/>
    <col min="14815" max="14815" width="19" style="442" customWidth="1"/>
    <col min="14816" max="14816" width="2.85546875" style="442" customWidth="1"/>
    <col min="14817" max="14817" width="18.42578125" style="442" customWidth="1"/>
    <col min="14818" max="14818" width="2.85546875" style="442" customWidth="1"/>
    <col min="14819" max="14819" width="18.5703125" style="442" customWidth="1"/>
    <col min="14820" max="14820" width="2.85546875" style="442" customWidth="1"/>
    <col min="14821" max="14821" width="18.85546875" style="442" customWidth="1"/>
    <col min="14822" max="14822" width="2.85546875" style="442" customWidth="1"/>
    <col min="14823" max="14823" width="22.5703125" style="442" customWidth="1"/>
    <col min="14824" max="14824" width="2.85546875" style="442" customWidth="1"/>
    <col min="14825" max="14825" width="19.140625" style="442" customWidth="1"/>
    <col min="14826" max="14826" width="2.85546875" style="442" customWidth="1"/>
    <col min="14827" max="14827" width="22.5703125" style="442" customWidth="1"/>
    <col min="14828" max="14828" width="2.85546875" style="442" customWidth="1"/>
    <col min="14829" max="14829" width="24.140625" style="442" customWidth="1"/>
    <col min="14830" max="14830" width="2.85546875" style="442" customWidth="1"/>
    <col min="14831" max="14831" width="22.85546875" style="442" customWidth="1"/>
    <col min="14832" max="14832" width="2.85546875" style="442" customWidth="1"/>
    <col min="14833" max="14833" width="19.5703125" style="442" customWidth="1"/>
    <col min="14834" max="14834" width="2.85546875" style="442" customWidth="1"/>
    <col min="14835" max="14835" width="22.42578125" style="442" customWidth="1"/>
    <col min="14836" max="14836" width="2.85546875" style="442" customWidth="1"/>
    <col min="14837" max="14837" width="21.85546875" style="442" customWidth="1"/>
    <col min="14838" max="14838" width="2.85546875" style="442" customWidth="1"/>
    <col min="14839" max="14839" width="25.140625" style="442" customWidth="1"/>
    <col min="14840" max="14840" width="53.140625" style="442" customWidth="1"/>
    <col min="14841" max="14841" width="2.85546875" style="442" customWidth="1"/>
    <col min="14842" max="14842" width="25.140625" style="442" customWidth="1"/>
    <col min="14843" max="14843" width="2.85546875" style="442" customWidth="1"/>
    <col min="14844" max="14844" width="24" style="442" customWidth="1"/>
    <col min="14845" max="14845" width="2.85546875" style="442" customWidth="1"/>
    <col min="14846" max="14846" width="21.5703125" style="442" customWidth="1"/>
    <col min="14847" max="14847" width="2.85546875" style="442" customWidth="1"/>
    <col min="14848" max="14848" width="22.42578125" style="442" customWidth="1"/>
    <col min="14849" max="14849" width="53.85546875" style="442" customWidth="1"/>
    <col min="14850" max="14850" width="2.85546875" style="442" customWidth="1"/>
    <col min="14851" max="14851" width="23.85546875" style="442" customWidth="1"/>
    <col min="14852" max="14852" width="2.85546875" style="442" customWidth="1"/>
    <col min="14853" max="14853" width="22.5703125" style="442" customWidth="1"/>
    <col min="14854" max="14854" width="2.85546875" style="442" customWidth="1"/>
    <col min="14855" max="14855" width="18.85546875" style="442" customWidth="1"/>
    <col min="14856" max="14856" width="2.85546875" style="442" customWidth="1"/>
    <col min="14857" max="14857" width="19.42578125" style="442" customWidth="1"/>
    <col min="14858" max="14858" width="2.85546875" style="442" customWidth="1"/>
    <col min="14859" max="14859" width="19.5703125" style="442" customWidth="1"/>
    <col min="14860" max="15028" width="8.7109375" style="442"/>
    <col min="15029" max="15029" width="55.42578125" style="442" customWidth="1"/>
    <col min="15030" max="15030" width="2.85546875" style="442" customWidth="1"/>
    <col min="15031" max="15031" width="19.42578125" style="442" customWidth="1"/>
    <col min="15032" max="15032" width="2.85546875" style="442" customWidth="1"/>
    <col min="15033" max="15033" width="20.85546875" style="442" customWidth="1"/>
    <col min="15034" max="15034" width="2.85546875" style="442" customWidth="1"/>
    <col min="15035" max="15035" width="21" style="442" customWidth="1"/>
    <col min="15036" max="15036" width="2.85546875" style="442" customWidth="1"/>
    <col min="15037" max="15037" width="18.85546875" style="442" customWidth="1"/>
    <col min="15038" max="15038" width="2.85546875" style="442" customWidth="1"/>
    <col min="15039" max="15039" width="16.85546875" style="442" customWidth="1"/>
    <col min="15040" max="15040" width="2.85546875" style="442" customWidth="1"/>
    <col min="15041" max="15041" width="16.42578125" style="442" customWidth="1"/>
    <col min="15042" max="15042" width="2.85546875" style="442" customWidth="1"/>
    <col min="15043" max="15043" width="19.85546875" style="442" customWidth="1"/>
    <col min="15044" max="15044" width="2.85546875" style="442" customWidth="1"/>
    <col min="15045" max="15045" width="19.42578125" style="442" customWidth="1"/>
    <col min="15046" max="15046" width="2.85546875" style="442" customWidth="1"/>
    <col min="15047" max="15047" width="17.140625" style="442" customWidth="1"/>
    <col min="15048" max="15048" width="2.85546875" style="442" customWidth="1"/>
    <col min="15049" max="15049" width="19.42578125" style="442" customWidth="1"/>
    <col min="15050" max="15050" width="2.85546875" style="442" customWidth="1"/>
    <col min="15051" max="15051" width="18.42578125" style="442" customWidth="1"/>
    <col min="15052" max="15052" width="2.85546875" style="442" customWidth="1"/>
    <col min="15053" max="15053" width="17.5703125" style="442" customWidth="1"/>
    <col min="15054" max="15054" width="2.85546875" style="442" customWidth="1"/>
    <col min="15055" max="15055" width="20.85546875" style="442" customWidth="1"/>
    <col min="15056" max="15056" width="2.85546875" style="442" customWidth="1"/>
    <col min="15057" max="15057" width="17.5703125" style="442" customWidth="1"/>
    <col min="15058" max="15058" width="2.85546875" style="442" customWidth="1"/>
    <col min="15059" max="15059" width="19.5703125" style="442" customWidth="1"/>
    <col min="15060" max="15060" width="2.85546875" style="442" customWidth="1"/>
    <col min="15061" max="15061" width="16" style="442" customWidth="1"/>
    <col min="15062" max="15062" width="2.85546875" style="442" customWidth="1"/>
    <col min="15063" max="15063" width="18.85546875" style="442" customWidth="1"/>
    <col min="15064" max="15064" width="2.85546875" style="442" customWidth="1"/>
    <col min="15065" max="15065" width="18.140625" style="442" customWidth="1"/>
    <col min="15066" max="15067" width="8.85546875" style="442" customWidth="1"/>
    <col min="15068" max="15068" width="2.85546875" style="442" customWidth="1"/>
    <col min="15069" max="15069" width="18.85546875" style="442" customWidth="1"/>
    <col min="15070" max="15070" width="2.85546875" style="442" customWidth="1"/>
    <col min="15071" max="15071" width="19" style="442" customWidth="1"/>
    <col min="15072" max="15072" width="2.85546875" style="442" customWidth="1"/>
    <col min="15073" max="15073" width="18.42578125" style="442" customWidth="1"/>
    <col min="15074" max="15074" width="2.85546875" style="442" customWidth="1"/>
    <col min="15075" max="15075" width="18.5703125" style="442" customWidth="1"/>
    <col min="15076" max="15076" width="2.85546875" style="442" customWidth="1"/>
    <col min="15077" max="15077" width="18.85546875" style="442" customWidth="1"/>
    <col min="15078" max="15078" width="2.85546875" style="442" customWidth="1"/>
    <col min="15079" max="15079" width="22.5703125" style="442" customWidth="1"/>
    <col min="15080" max="15080" width="2.85546875" style="442" customWidth="1"/>
    <col min="15081" max="15081" width="19.140625" style="442" customWidth="1"/>
    <col min="15082" max="15082" width="2.85546875" style="442" customWidth="1"/>
    <col min="15083" max="15083" width="22.5703125" style="442" customWidth="1"/>
    <col min="15084" max="15084" width="2.85546875" style="442" customWidth="1"/>
    <col min="15085" max="15085" width="24.140625" style="442" customWidth="1"/>
    <col min="15086" max="15086" width="2.85546875" style="442" customWidth="1"/>
    <col min="15087" max="15087" width="22.85546875" style="442" customWidth="1"/>
    <col min="15088" max="15088" width="2.85546875" style="442" customWidth="1"/>
    <col min="15089" max="15089" width="19.5703125" style="442" customWidth="1"/>
    <col min="15090" max="15090" width="2.85546875" style="442" customWidth="1"/>
    <col min="15091" max="15091" width="22.42578125" style="442" customWidth="1"/>
    <col min="15092" max="15092" width="2.85546875" style="442" customWidth="1"/>
    <col min="15093" max="15093" width="21.85546875" style="442" customWidth="1"/>
    <col min="15094" max="15094" width="2.85546875" style="442" customWidth="1"/>
    <col min="15095" max="15095" width="25.140625" style="442" customWidth="1"/>
    <col min="15096" max="15096" width="53.140625" style="442" customWidth="1"/>
    <col min="15097" max="15097" width="2.85546875" style="442" customWidth="1"/>
    <col min="15098" max="15098" width="25.140625" style="442" customWidth="1"/>
    <col min="15099" max="15099" width="2.85546875" style="442" customWidth="1"/>
    <col min="15100" max="15100" width="24" style="442" customWidth="1"/>
    <col min="15101" max="15101" width="2.85546875" style="442" customWidth="1"/>
    <col min="15102" max="15102" width="21.5703125" style="442" customWidth="1"/>
    <col min="15103" max="15103" width="2.85546875" style="442" customWidth="1"/>
    <col min="15104" max="15104" width="22.42578125" style="442" customWidth="1"/>
    <col min="15105" max="15105" width="53.85546875" style="442" customWidth="1"/>
    <col min="15106" max="15106" width="2.85546875" style="442" customWidth="1"/>
    <col min="15107" max="15107" width="23.85546875" style="442" customWidth="1"/>
    <col min="15108" max="15108" width="2.85546875" style="442" customWidth="1"/>
    <col min="15109" max="15109" width="22.5703125" style="442" customWidth="1"/>
    <col min="15110" max="15110" width="2.85546875" style="442" customWidth="1"/>
    <col min="15111" max="15111" width="18.85546875" style="442" customWidth="1"/>
    <col min="15112" max="15112" width="2.85546875" style="442" customWidth="1"/>
    <col min="15113" max="15113" width="19.42578125" style="442" customWidth="1"/>
    <col min="15114" max="15114" width="2.85546875" style="442" customWidth="1"/>
    <col min="15115" max="15115" width="19.5703125" style="442" customWidth="1"/>
    <col min="15116" max="15284" width="8.7109375" style="442"/>
    <col min="15285" max="15285" width="55.42578125" style="442" customWidth="1"/>
    <col min="15286" max="15286" width="2.85546875" style="442" customWidth="1"/>
    <col min="15287" max="15287" width="19.42578125" style="442" customWidth="1"/>
    <col min="15288" max="15288" width="2.85546875" style="442" customWidth="1"/>
    <col min="15289" max="15289" width="20.85546875" style="442" customWidth="1"/>
    <col min="15290" max="15290" width="2.85546875" style="442" customWidth="1"/>
    <col min="15291" max="15291" width="21" style="442" customWidth="1"/>
    <col min="15292" max="15292" width="2.85546875" style="442" customWidth="1"/>
    <col min="15293" max="15293" width="18.85546875" style="442" customWidth="1"/>
    <col min="15294" max="15294" width="2.85546875" style="442" customWidth="1"/>
    <col min="15295" max="15295" width="16.85546875" style="442" customWidth="1"/>
    <col min="15296" max="15296" width="2.85546875" style="442" customWidth="1"/>
    <col min="15297" max="15297" width="16.42578125" style="442" customWidth="1"/>
    <col min="15298" max="15298" width="2.85546875" style="442" customWidth="1"/>
    <col min="15299" max="15299" width="19.85546875" style="442" customWidth="1"/>
    <col min="15300" max="15300" width="2.85546875" style="442" customWidth="1"/>
    <col min="15301" max="15301" width="19.42578125" style="442" customWidth="1"/>
    <col min="15302" max="15302" width="2.85546875" style="442" customWidth="1"/>
    <col min="15303" max="15303" width="17.140625" style="442" customWidth="1"/>
    <col min="15304" max="15304" width="2.85546875" style="442" customWidth="1"/>
    <col min="15305" max="15305" width="19.42578125" style="442" customWidth="1"/>
    <col min="15306" max="15306" width="2.85546875" style="442" customWidth="1"/>
    <col min="15307" max="15307" width="18.42578125" style="442" customWidth="1"/>
    <col min="15308" max="15308" width="2.85546875" style="442" customWidth="1"/>
    <col min="15309" max="15309" width="17.5703125" style="442" customWidth="1"/>
    <col min="15310" max="15310" width="2.85546875" style="442" customWidth="1"/>
    <col min="15311" max="15311" width="20.85546875" style="442" customWidth="1"/>
    <col min="15312" max="15312" width="2.85546875" style="442" customWidth="1"/>
    <col min="15313" max="15313" width="17.5703125" style="442" customWidth="1"/>
    <col min="15314" max="15314" width="2.85546875" style="442" customWidth="1"/>
    <col min="15315" max="15315" width="19.5703125" style="442" customWidth="1"/>
    <col min="15316" max="15316" width="2.85546875" style="442" customWidth="1"/>
    <col min="15317" max="15317" width="16" style="442" customWidth="1"/>
    <col min="15318" max="15318" width="2.85546875" style="442" customWidth="1"/>
    <col min="15319" max="15319" width="18.85546875" style="442" customWidth="1"/>
    <col min="15320" max="15320" width="2.85546875" style="442" customWidth="1"/>
    <col min="15321" max="15321" width="18.140625" style="442" customWidth="1"/>
    <col min="15322" max="15323" width="8.85546875" style="442" customWidth="1"/>
    <col min="15324" max="15324" width="2.85546875" style="442" customWidth="1"/>
    <col min="15325" max="15325" width="18.85546875" style="442" customWidth="1"/>
    <col min="15326" max="15326" width="2.85546875" style="442" customWidth="1"/>
    <col min="15327" max="15327" width="19" style="442" customWidth="1"/>
    <col min="15328" max="15328" width="2.85546875" style="442" customWidth="1"/>
    <col min="15329" max="15329" width="18.42578125" style="442" customWidth="1"/>
    <col min="15330" max="15330" width="2.85546875" style="442" customWidth="1"/>
    <col min="15331" max="15331" width="18.5703125" style="442" customWidth="1"/>
    <col min="15332" max="15332" width="2.85546875" style="442" customWidth="1"/>
    <col min="15333" max="15333" width="18.85546875" style="442" customWidth="1"/>
    <col min="15334" max="15334" width="2.85546875" style="442" customWidth="1"/>
    <col min="15335" max="15335" width="22.5703125" style="442" customWidth="1"/>
    <col min="15336" max="15336" width="2.85546875" style="442" customWidth="1"/>
    <col min="15337" max="15337" width="19.140625" style="442" customWidth="1"/>
    <col min="15338" max="15338" width="2.85546875" style="442" customWidth="1"/>
    <col min="15339" max="15339" width="22.5703125" style="442" customWidth="1"/>
    <col min="15340" max="15340" width="2.85546875" style="442" customWidth="1"/>
    <col min="15341" max="15341" width="24.140625" style="442" customWidth="1"/>
    <col min="15342" max="15342" width="2.85546875" style="442" customWidth="1"/>
    <col min="15343" max="15343" width="22.85546875" style="442" customWidth="1"/>
    <col min="15344" max="15344" width="2.85546875" style="442" customWidth="1"/>
    <col min="15345" max="15345" width="19.5703125" style="442" customWidth="1"/>
    <col min="15346" max="15346" width="2.85546875" style="442" customWidth="1"/>
    <col min="15347" max="15347" width="22.42578125" style="442" customWidth="1"/>
    <col min="15348" max="15348" width="2.85546875" style="442" customWidth="1"/>
    <col min="15349" max="15349" width="21.85546875" style="442" customWidth="1"/>
    <col min="15350" max="15350" width="2.85546875" style="442" customWidth="1"/>
    <col min="15351" max="15351" width="25.140625" style="442" customWidth="1"/>
    <col min="15352" max="15352" width="53.140625" style="442" customWidth="1"/>
    <col min="15353" max="15353" width="2.85546875" style="442" customWidth="1"/>
    <col min="15354" max="15354" width="25.140625" style="442" customWidth="1"/>
    <col min="15355" max="15355" width="2.85546875" style="442" customWidth="1"/>
    <col min="15356" max="15356" width="24" style="442" customWidth="1"/>
    <col min="15357" max="15357" width="2.85546875" style="442" customWidth="1"/>
    <col min="15358" max="15358" width="21.5703125" style="442" customWidth="1"/>
    <col min="15359" max="15359" width="2.85546875" style="442" customWidth="1"/>
    <col min="15360" max="15360" width="22.42578125" style="442" customWidth="1"/>
    <col min="15361" max="15361" width="53.85546875" style="442" customWidth="1"/>
    <col min="15362" max="15362" width="2.85546875" style="442" customWidth="1"/>
    <col min="15363" max="15363" width="23.85546875" style="442" customWidth="1"/>
    <col min="15364" max="15364" width="2.85546875" style="442" customWidth="1"/>
    <col min="15365" max="15365" width="22.5703125" style="442" customWidth="1"/>
    <col min="15366" max="15366" width="2.85546875" style="442" customWidth="1"/>
    <col min="15367" max="15367" width="18.85546875" style="442" customWidth="1"/>
    <col min="15368" max="15368" width="2.85546875" style="442" customWidth="1"/>
    <col min="15369" max="15369" width="19.42578125" style="442" customWidth="1"/>
    <col min="15370" max="15370" width="2.85546875" style="442" customWidth="1"/>
    <col min="15371" max="15371" width="19.5703125" style="442" customWidth="1"/>
    <col min="15372" max="15540" width="8.7109375" style="442"/>
    <col min="15541" max="15541" width="55.42578125" style="442" customWidth="1"/>
    <col min="15542" max="15542" width="2.85546875" style="442" customWidth="1"/>
    <col min="15543" max="15543" width="19.42578125" style="442" customWidth="1"/>
    <col min="15544" max="15544" width="2.85546875" style="442" customWidth="1"/>
    <col min="15545" max="15545" width="20.85546875" style="442" customWidth="1"/>
    <col min="15546" max="15546" width="2.85546875" style="442" customWidth="1"/>
    <col min="15547" max="15547" width="21" style="442" customWidth="1"/>
    <col min="15548" max="15548" width="2.85546875" style="442" customWidth="1"/>
    <col min="15549" max="15549" width="18.85546875" style="442" customWidth="1"/>
    <col min="15550" max="15550" width="2.85546875" style="442" customWidth="1"/>
    <col min="15551" max="15551" width="16.85546875" style="442" customWidth="1"/>
    <col min="15552" max="15552" width="2.85546875" style="442" customWidth="1"/>
    <col min="15553" max="15553" width="16.42578125" style="442" customWidth="1"/>
    <col min="15554" max="15554" width="2.85546875" style="442" customWidth="1"/>
    <col min="15555" max="15555" width="19.85546875" style="442" customWidth="1"/>
    <col min="15556" max="15556" width="2.85546875" style="442" customWidth="1"/>
    <col min="15557" max="15557" width="19.42578125" style="442" customWidth="1"/>
    <col min="15558" max="15558" width="2.85546875" style="442" customWidth="1"/>
    <col min="15559" max="15559" width="17.140625" style="442" customWidth="1"/>
    <col min="15560" max="15560" width="2.85546875" style="442" customWidth="1"/>
    <col min="15561" max="15561" width="19.42578125" style="442" customWidth="1"/>
    <col min="15562" max="15562" width="2.85546875" style="442" customWidth="1"/>
    <col min="15563" max="15563" width="18.42578125" style="442" customWidth="1"/>
    <col min="15564" max="15564" width="2.85546875" style="442" customWidth="1"/>
    <col min="15565" max="15565" width="17.5703125" style="442" customWidth="1"/>
    <col min="15566" max="15566" width="2.85546875" style="442" customWidth="1"/>
    <col min="15567" max="15567" width="20.85546875" style="442" customWidth="1"/>
    <col min="15568" max="15568" width="2.85546875" style="442" customWidth="1"/>
    <col min="15569" max="15569" width="17.5703125" style="442" customWidth="1"/>
    <col min="15570" max="15570" width="2.85546875" style="442" customWidth="1"/>
    <col min="15571" max="15571" width="19.5703125" style="442" customWidth="1"/>
    <col min="15572" max="15572" width="2.85546875" style="442" customWidth="1"/>
    <col min="15573" max="15573" width="16" style="442" customWidth="1"/>
    <col min="15574" max="15574" width="2.85546875" style="442" customWidth="1"/>
    <col min="15575" max="15575" width="18.85546875" style="442" customWidth="1"/>
    <col min="15576" max="15576" width="2.85546875" style="442" customWidth="1"/>
    <col min="15577" max="15577" width="18.140625" style="442" customWidth="1"/>
    <col min="15578" max="15579" width="8.85546875" style="442" customWidth="1"/>
    <col min="15580" max="15580" width="2.85546875" style="442" customWidth="1"/>
    <col min="15581" max="15581" width="18.85546875" style="442" customWidth="1"/>
    <col min="15582" max="15582" width="2.85546875" style="442" customWidth="1"/>
    <col min="15583" max="15583" width="19" style="442" customWidth="1"/>
    <col min="15584" max="15584" width="2.85546875" style="442" customWidth="1"/>
    <col min="15585" max="15585" width="18.42578125" style="442" customWidth="1"/>
    <col min="15586" max="15586" width="2.85546875" style="442" customWidth="1"/>
    <col min="15587" max="15587" width="18.5703125" style="442" customWidth="1"/>
    <col min="15588" max="15588" width="2.85546875" style="442" customWidth="1"/>
    <col min="15589" max="15589" width="18.85546875" style="442" customWidth="1"/>
    <col min="15590" max="15590" width="2.85546875" style="442" customWidth="1"/>
    <col min="15591" max="15591" width="22.5703125" style="442" customWidth="1"/>
    <col min="15592" max="15592" width="2.85546875" style="442" customWidth="1"/>
    <col min="15593" max="15593" width="19.140625" style="442" customWidth="1"/>
    <col min="15594" max="15594" width="2.85546875" style="442" customWidth="1"/>
    <col min="15595" max="15595" width="22.5703125" style="442" customWidth="1"/>
    <col min="15596" max="15596" width="2.85546875" style="442" customWidth="1"/>
    <col min="15597" max="15597" width="24.140625" style="442" customWidth="1"/>
    <col min="15598" max="15598" width="2.85546875" style="442" customWidth="1"/>
    <col min="15599" max="15599" width="22.85546875" style="442" customWidth="1"/>
    <col min="15600" max="15600" width="2.85546875" style="442" customWidth="1"/>
    <col min="15601" max="15601" width="19.5703125" style="442" customWidth="1"/>
    <col min="15602" max="15602" width="2.85546875" style="442" customWidth="1"/>
    <col min="15603" max="15603" width="22.42578125" style="442" customWidth="1"/>
    <col min="15604" max="15604" width="2.85546875" style="442" customWidth="1"/>
    <col min="15605" max="15605" width="21.85546875" style="442" customWidth="1"/>
    <col min="15606" max="15606" width="2.85546875" style="442" customWidth="1"/>
    <col min="15607" max="15607" width="25.140625" style="442" customWidth="1"/>
    <col min="15608" max="15608" width="53.140625" style="442" customWidth="1"/>
    <col min="15609" max="15609" width="2.85546875" style="442" customWidth="1"/>
    <col min="15610" max="15610" width="25.140625" style="442" customWidth="1"/>
    <col min="15611" max="15611" width="2.85546875" style="442" customWidth="1"/>
    <col min="15612" max="15612" width="24" style="442" customWidth="1"/>
    <col min="15613" max="15613" width="2.85546875" style="442" customWidth="1"/>
    <col min="15614" max="15614" width="21.5703125" style="442" customWidth="1"/>
    <col min="15615" max="15615" width="2.85546875" style="442" customWidth="1"/>
    <col min="15616" max="15616" width="22.42578125" style="442" customWidth="1"/>
    <col min="15617" max="15617" width="53.85546875" style="442" customWidth="1"/>
    <col min="15618" max="15618" width="2.85546875" style="442" customWidth="1"/>
    <col min="15619" max="15619" width="23.85546875" style="442" customWidth="1"/>
    <col min="15620" max="15620" width="2.85546875" style="442" customWidth="1"/>
    <col min="15621" max="15621" width="22.5703125" style="442" customWidth="1"/>
    <col min="15622" max="15622" width="2.85546875" style="442" customWidth="1"/>
    <col min="15623" max="15623" width="18.85546875" style="442" customWidth="1"/>
    <col min="15624" max="15624" width="2.85546875" style="442" customWidth="1"/>
    <col min="15625" max="15625" width="19.42578125" style="442" customWidth="1"/>
    <col min="15626" max="15626" width="2.85546875" style="442" customWidth="1"/>
    <col min="15627" max="15627" width="19.5703125" style="442" customWidth="1"/>
    <col min="15628" max="15796" width="8.7109375" style="442"/>
    <col min="15797" max="15797" width="55.42578125" style="442" customWidth="1"/>
    <col min="15798" max="15798" width="2.85546875" style="442" customWidth="1"/>
    <col min="15799" max="15799" width="19.42578125" style="442" customWidth="1"/>
    <col min="15800" max="15800" width="2.85546875" style="442" customWidth="1"/>
    <col min="15801" max="15801" width="20.85546875" style="442" customWidth="1"/>
    <col min="15802" max="15802" width="2.85546875" style="442" customWidth="1"/>
    <col min="15803" max="15803" width="21" style="442" customWidth="1"/>
    <col min="15804" max="15804" width="2.85546875" style="442" customWidth="1"/>
    <col min="15805" max="15805" width="18.85546875" style="442" customWidth="1"/>
    <col min="15806" max="15806" width="2.85546875" style="442" customWidth="1"/>
    <col min="15807" max="15807" width="16.85546875" style="442" customWidth="1"/>
    <col min="15808" max="15808" width="2.85546875" style="442" customWidth="1"/>
    <col min="15809" max="15809" width="16.42578125" style="442" customWidth="1"/>
    <col min="15810" max="15810" width="2.85546875" style="442" customWidth="1"/>
    <col min="15811" max="15811" width="19.85546875" style="442" customWidth="1"/>
    <col min="15812" max="15812" width="2.85546875" style="442" customWidth="1"/>
    <col min="15813" max="15813" width="19.42578125" style="442" customWidth="1"/>
    <col min="15814" max="15814" width="2.85546875" style="442" customWidth="1"/>
    <col min="15815" max="15815" width="17.140625" style="442" customWidth="1"/>
    <col min="15816" max="15816" width="2.85546875" style="442" customWidth="1"/>
    <col min="15817" max="15817" width="19.42578125" style="442" customWidth="1"/>
    <col min="15818" max="15818" width="2.85546875" style="442" customWidth="1"/>
    <col min="15819" max="15819" width="18.42578125" style="442" customWidth="1"/>
    <col min="15820" max="15820" width="2.85546875" style="442" customWidth="1"/>
    <col min="15821" max="15821" width="17.5703125" style="442" customWidth="1"/>
    <col min="15822" max="15822" width="2.85546875" style="442" customWidth="1"/>
    <col min="15823" max="15823" width="20.85546875" style="442" customWidth="1"/>
    <col min="15824" max="15824" width="2.85546875" style="442" customWidth="1"/>
    <col min="15825" max="15825" width="17.5703125" style="442" customWidth="1"/>
    <col min="15826" max="15826" width="2.85546875" style="442" customWidth="1"/>
    <col min="15827" max="15827" width="19.5703125" style="442" customWidth="1"/>
    <col min="15828" max="15828" width="2.85546875" style="442" customWidth="1"/>
    <col min="15829" max="15829" width="16" style="442" customWidth="1"/>
    <col min="15830" max="15830" width="2.85546875" style="442" customWidth="1"/>
    <col min="15831" max="15831" width="18.85546875" style="442" customWidth="1"/>
    <col min="15832" max="15832" width="2.85546875" style="442" customWidth="1"/>
    <col min="15833" max="15833" width="18.140625" style="442" customWidth="1"/>
    <col min="15834" max="15835" width="8.85546875" style="442" customWidth="1"/>
    <col min="15836" max="15836" width="2.85546875" style="442" customWidth="1"/>
    <col min="15837" max="15837" width="18.85546875" style="442" customWidth="1"/>
    <col min="15838" max="15838" width="2.85546875" style="442" customWidth="1"/>
    <col min="15839" max="15839" width="19" style="442" customWidth="1"/>
    <col min="15840" max="15840" width="2.85546875" style="442" customWidth="1"/>
    <col min="15841" max="15841" width="18.42578125" style="442" customWidth="1"/>
    <col min="15842" max="15842" width="2.85546875" style="442" customWidth="1"/>
    <col min="15843" max="15843" width="18.5703125" style="442" customWidth="1"/>
    <col min="15844" max="15844" width="2.85546875" style="442" customWidth="1"/>
    <col min="15845" max="15845" width="18.85546875" style="442" customWidth="1"/>
    <col min="15846" max="15846" width="2.85546875" style="442" customWidth="1"/>
    <col min="15847" max="15847" width="22.5703125" style="442" customWidth="1"/>
    <col min="15848" max="15848" width="2.85546875" style="442" customWidth="1"/>
    <col min="15849" max="15849" width="19.140625" style="442" customWidth="1"/>
    <col min="15850" max="15850" width="2.85546875" style="442" customWidth="1"/>
    <col min="15851" max="15851" width="22.5703125" style="442" customWidth="1"/>
    <col min="15852" max="15852" width="2.85546875" style="442" customWidth="1"/>
    <col min="15853" max="15853" width="24.140625" style="442" customWidth="1"/>
    <col min="15854" max="15854" width="2.85546875" style="442" customWidth="1"/>
    <col min="15855" max="15855" width="22.85546875" style="442" customWidth="1"/>
    <col min="15856" max="15856" width="2.85546875" style="442" customWidth="1"/>
    <col min="15857" max="15857" width="19.5703125" style="442" customWidth="1"/>
    <col min="15858" max="15858" width="2.85546875" style="442" customWidth="1"/>
    <col min="15859" max="15859" width="22.42578125" style="442" customWidth="1"/>
    <col min="15860" max="15860" width="2.85546875" style="442" customWidth="1"/>
    <col min="15861" max="15861" width="21.85546875" style="442" customWidth="1"/>
    <col min="15862" max="15862" width="2.85546875" style="442" customWidth="1"/>
    <col min="15863" max="15863" width="25.140625" style="442" customWidth="1"/>
    <col min="15864" max="15864" width="53.140625" style="442" customWidth="1"/>
    <col min="15865" max="15865" width="2.85546875" style="442" customWidth="1"/>
    <col min="15866" max="15866" width="25.140625" style="442" customWidth="1"/>
    <col min="15867" max="15867" width="2.85546875" style="442" customWidth="1"/>
    <col min="15868" max="15868" width="24" style="442" customWidth="1"/>
    <col min="15869" max="15869" width="2.85546875" style="442" customWidth="1"/>
    <col min="15870" max="15870" width="21.5703125" style="442" customWidth="1"/>
    <col min="15871" max="15871" width="2.85546875" style="442" customWidth="1"/>
    <col min="15872" max="15872" width="22.42578125" style="442" customWidth="1"/>
    <col min="15873" max="15873" width="53.85546875" style="442" customWidth="1"/>
    <col min="15874" max="15874" width="2.85546875" style="442" customWidth="1"/>
    <col min="15875" max="15875" width="23.85546875" style="442" customWidth="1"/>
    <col min="15876" max="15876" width="2.85546875" style="442" customWidth="1"/>
    <col min="15877" max="15877" width="22.5703125" style="442" customWidth="1"/>
    <col min="15878" max="15878" width="2.85546875" style="442" customWidth="1"/>
    <col min="15879" max="15879" width="18.85546875" style="442" customWidth="1"/>
    <col min="15880" max="15880" width="2.85546875" style="442" customWidth="1"/>
    <col min="15881" max="15881" width="19.42578125" style="442" customWidth="1"/>
    <col min="15882" max="15882" width="2.85546875" style="442" customWidth="1"/>
    <col min="15883" max="15883" width="19.5703125" style="442" customWidth="1"/>
    <col min="15884" max="16052" width="8.7109375" style="442"/>
    <col min="16053" max="16053" width="55.42578125" style="442" customWidth="1"/>
    <col min="16054" max="16054" width="2.85546875" style="442" customWidth="1"/>
    <col min="16055" max="16055" width="19.42578125" style="442" customWidth="1"/>
    <col min="16056" max="16056" width="2.85546875" style="442" customWidth="1"/>
    <col min="16057" max="16057" width="20.85546875" style="442" customWidth="1"/>
    <col min="16058" max="16058" width="2.85546875" style="442" customWidth="1"/>
    <col min="16059" max="16059" width="21" style="442" customWidth="1"/>
    <col min="16060" max="16060" width="2.85546875" style="442" customWidth="1"/>
    <col min="16061" max="16061" width="18.85546875" style="442" customWidth="1"/>
    <col min="16062" max="16062" width="2.85546875" style="442" customWidth="1"/>
    <col min="16063" max="16063" width="16.85546875" style="442" customWidth="1"/>
    <col min="16064" max="16064" width="2.85546875" style="442" customWidth="1"/>
    <col min="16065" max="16065" width="16.42578125" style="442" customWidth="1"/>
    <col min="16066" max="16066" width="2.85546875" style="442" customWidth="1"/>
    <col min="16067" max="16067" width="19.85546875" style="442" customWidth="1"/>
    <col min="16068" max="16068" width="2.85546875" style="442" customWidth="1"/>
    <col min="16069" max="16069" width="19.42578125" style="442" customWidth="1"/>
    <col min="16070" max="16070" width="2.85546875" style="442" customWidth="1"/>
    <col min="16071" max="16071" width="17.140625" style="442" customWidth="1"/>
    <col min="16072" max="16072" width="2.85546875" style="442" customWidth="1"/>
    <col min="16073" max="16073" width="19.42578125" style="442" customWidth="1"/>
    <col min="16074" max="16074" width="2.85546875" style="442" customWidth="1"/>
    <col min="16075" max="16075" width="18.42578125" style="442" customWidth="1"/>
    <col min="16076" max="16076" width="2.85546875" style="442" customWidth="1"/>
    <col min="16077" max="16077" width="17.5703125" style="442" customWidth="1"/>
    <col min="16078" max="16078" width="2.85546875" style="442" customWidth="1"/>
    <col min="16079" max="16079" width="20.85546875" style="442" customWidth="1"/>
    <col min="16080" max="16080" width="2.85546875" style="442" customWidth="1"/>
    <col min="16081" max="16081" width="17.5703125" style="442" customWidth="1"/>
    <col min="16082" max="16082" width="2.85546875" style="442" customWidth="1"/>
    <col min="16083" max="16083" width="19.5703125" style="442" customWidth="1"/>
    <col min="16084" max="16084" width="2.85546875" style="442" customWidth="1"/>
    <col min="16085" max="16085" width="16" style="442" customWidth="1"/>
    <col min="16086" max="16086" width="2.85546875" style="442" customWidth="1"/>
    <col min="16087" max="16087" width="18.85546875" style="442" customWidth="1"/>
    <col min="16088" max="16088" width="2.85546875" style="442" customWidth="1"/>
    <col min="16089" max="16089" width="18.140625" style="442" customWidth="1"/>
    <col min="16090" max="16091" width="8.85546875" style="442" customWidth="1"/>
    <col min="16092" max="16092" width="2.85546875" style="442" customWidth="1"/>
    <col min="16093" max="16093" width="18.85546875" style="442" customWidth="1"/>
    <col min="16094" max="16094" width="2.85546875" style="442" customWidth="1"/>
    <col min="16095" max="16095" width="19" style="442" customWidth="1"/>
    <col min="16096" max="16096" width="2.85546875" style="442" customWidth="1"/>
    <col min="16097" max="16097" width="18.42578125" style="442" customWidth="1"/>
    <col min="16098" max="16098" width="2.85546875" style="442" customWidth="1"/>
    <col min="16099" max="16099" width="18.5703125" style="442" customWidth="1"/>
    <col min="16100" max="16100" width="2.85546875" style="442" customWidth="1"/>
    <col min="16101" max="16101" width="18.85546875" style="442" customWidth="1"/>
    <col min="16102" max="16102" width="2.85546875" style="442" customWidth="1"/>
    <col min="16103" max="16103" width="22.5703125" style="442" customWidth="1"/>
    <col min="16104" max="16104" width="2.85546875" style="442" customWidth="1"/>
    <col min="16105" max="16105" width="19.140625" style="442" customWidth="1"/>
    <col min="16106" max="16106" width="2.85546875" style="442" customWidth="1"/>
    <col min="16107" max="16107" width="22.5703125" style="442" customWidth="1"/>
    <col min="16108" max="16108" width="2.85546875" style="442" customWidth="1"/>
    <col min="16109" max="16109" width="24.140625" style="442" customWidth="1"/>
    <col min="16110" max="16110" width="2.85546875" style="442" customWidth="1"/>
    <col min="16111" max="16111" width="22.85546875" style="442" customWidth="1"/>
    <col min="16112" max="16112" width="2.85546875" style="442" customWidth="1"/>
    <col min="16113" max="16113" width="19.5703125" style="442" customWidth="1"/>
    <col min="16114" max="16114" width="2.85546875" style="442" customWidth="1"/>
    <col min="16115" max="16115" width="22.42578125" style="442" customWidth="1"/>
    <col min="16116" max="16116" width="2.85546875" style="442" customWidth="1"/>
    <col min="16117" max="16117" width="21.85546875" style="442" customWidth="1"/>
    <col min="16118" max="16118" width="2.85546875" style="442" customWidth="1"/>
    <col min="16119" max="16119" width="25.140625" style="442" customWidth="1"/>
    <col min="16120" max="16120" width="53.140625" style="442" customWidth="1"/>
    <col min="16121" max="16121" width="2.85546875" style="442" customWidth="1"/>
    <col min="16122" max="16122" width="25.140625" style="442" customWidth="1"/>
    <col min="16123" max="16123" width="2.85546875" style="442" customWidth="1"/>
    <col min="16124" max="16124" width="24" style="442" customWidth="1"/>
    <col min="16125" max="16125" width="2.85546875" style="442" customWidth="1"/>
    <col min="16126" max="16126" width="21.5703125" style="442" customWidth="1"/>
    <col min="16127" max="16127" width="2.85546875" style="442" customWidth="1"/>
    <col min="16128" max="16128" width="22.42578125" style="442" customWidth="1"/>
    <col min="16129" max="16129" width="53.85546875" style="442" customWidth="1"/>
    <col min="16130" max="16130" width="2.85546875" style="442" customWidth="1"/>
    <col min="16131" max="16131" width="23.85546875" style="442" customWidth="1"/>
    <col min="16132" max="16132" width="2.85546875" style="442" customWidth="1"/>
    <col min="16133" max="16133" width="22.5703125" style="442" customWidth="1"/>
    <col min="16134" max="16134" width="2.85546875" style="442" customWidth="1"/>
    <col min="16135" max="16135" width="18.85546875" style="442" customWidth="1"/>
    <col min="16136" max="16136" width="2.85546875" style="442" customWidth="1"/>
    <col min="16137" max="16137" width="19.42578125" style="442" customWidth="1"/>
    <col min="16138" max="16138" width="2.85546875" style="442" customWidth="1"/>
    <col min="16139" max="16139" width="19.5703125" style="442" customWidth="1"/>
    <col min="16140" max="16384" width="8.7109375" style="442"/>
  </cols>
  <sheetData>
    <row r="1" spans="1:11">
      <c r="A1" s="781" t="s">
        <v>936</v>
      </c>
    </row>
    <row r="3" spans="1:11" ht="17">
      <c r="A3" s="530" t="s">
        <v>30</v>
      </c>
      <c r="B3" s="286"/>
      <c r="C3" s="286"/>
      <c r="D3" s="286"/>
      <c r="E3" s="286"/>
      <c r="F3" s="286"/>
      <c r="G3" s="286"/>
      <c r="H3" s="286"/>
      <c r="I3" s="286"/>
      <c r="J3" s="286"/>
      <c r="K3" s="286"/>
    </row>
    <row r="4" spans="1:11" ht="20" customHeight="1">
      <c r="A4" s="530" t="s">
        <v>921</v>
      </c>
      <c r="B4" s="286"/>
      <c r="C4" s="286"/>
      <c r="D4" s="286"/>
      <c r="E4" s="286"/>
      <c r="F4" s="286"/>
      <c r="G4" s="286"/>
      <c r="H4" s="286"/>
      <c r="I4" s="286"/>
      <c r="J4" s="286"/>
      <c r="K4" s="286"/>
    </row>
    <row r="5" spans="1:11" ht="17">
      <c r="A5" s="530" t="s">
        <v>120</v>
      </c>
      <c r="B5" s="286"/>
      <c r="D5" s="286"/>
      <c r="E5" s="305"/>
      <c r="F5" s="286"/>
      <c r="G5" s="286"/>
      <c r="H5" s="286"/>
      <c r="I5" s="305"/>
      <c r="J5" s="286"/>
      <c r="K5" s="540" t="s">
        <v>396</v>
      </c>
    </row>
    <row r="6" spans="1:11" ht="17">
      <c r="A6" s="530" t="s">
        <v>122</v>
      </c>
      <c r="B6" s="286"/>
      <c r="D6" s="286"/>
      <c r="E6" s="305"/>
      <c r="F6" s="286"/>
      <c r="G6" s="286"/>
      <c r="H6" s="286"/>
      <c r="I6" s="305"/>
      <c r="J6" s="286"/>
      <c r="K6" s="306" t="s">
        <v>123</v>
      </c>
    </row>
    <row r="7" spans="1:11" ht="18" customHeight="1">
      <c r="A7" s="535" t="s">
        <v>1326</v>
      </c>
      <c r="B7" s="286"/>
      <c r="C7" s="286"/>
      <c r="D7" s="286"/>
      <c r="E7" s="286"/>
      <c r="F7" s="286"/>
      <c r="G7" s="286"/>
      <c r="H7" s="286"/>
      <c r="I7" s="286"/>
      <c r="J7" s="286"/>
      <c r="K7" s="286"/>
    </row>
    <row r="8" spans="1:11" ht="16" customHeight="1">
      <c r="A8" s="290" t="s">
        <v>31</v>
      </c>
      <c r="B8" s="284"/>
      <c r="C8" s="290"/>
      <c r="D8" s="286"/>
      <c r="E8" s="307"/>
      <c r="F8" s="286"/>
      <c r="G8" s="290"/>
      <c r="H8" s="286"/>
      <c r="I8" s="290"/>
      <c r="J8" s="290"/>
      <c r="K8" s="290"/>
    </row>
    <row r="9" spans="1:11">
      <c r="A9" s="286"/>
      <c r="B9" s="290"/>
      <c r="C9" s="290"/>
      <c r="D9" s="290"/>
      <c r="E9" s="290"/>
      <c r="F9" s="290"/>
      <c r="G9" s="290"/>
      <c r="H9" s="290"/>
      <c r="I9" s="290"/>
      <c r="J9" s="290"/>
      <c r="K9" s="290"/>
    </row>
    <row r="10" spans="1:11">
      <c r="A10" s="286"/>
      <c r="B10" s="290"/>
      <c r="C10" s="290"/>
      <c r="D10" s="290"/>
      <c r="E10" s="290"/>
      <c r="F10" s="290"/>
      <c r="G10" s="290"/>
      <c r="H10" s="290"/>
      <c r="I10" s="305"/>
      <c r="J10" s="290"/>
      <c r="K10" s="290"/>
    </row>
    <row r="11" spans="1:11">
      <c r="A11" s="286"/>
      <c r="B11" s="290"/>
      <c r="C11" s="285" t="s">
        <v>422</v>
      </c>
      <c r="D11" s="290"/>
      <c r="E11" s="302" t="s">
        <v>51</v>
      </c>
      <c r="F11" s="290"/>
      <c r="G11" s="290" t="s">
        <v>22</v>
      </c>
      <c r="H11" s="290"/>
      <c r="I11" s="290"/>
      <c r="J11" s="290"/>
      <c r="K11" s="290"/>
    </row>
    <row r="12" spans="1:11">
      <c r="A12" s="286"/>
      <c r="B12" s="290"/>
      <c r="C12" s="302" t="s">
        <v>50</v>
      </c>
      <c r="D12" s="290"/>
      <c r="E12" s="302" t="s">
        <v>54</v>
      </c>
      <c r="F12" s="290"/>
      <c r="G12" s="290"/>
      <c r="H12" s="290"/>
      <c r="I12" s="1215" t="s">
        <v>444</v>
      </c>
      <c r="J12" s="1216"/>
      <c r="K12" s="1216"/>
    </row>
    <row r="13" spans="1:11">
      <c r="A13" s="286"/>
      <c r="B13" s="290"/>
      <c r="C13" s="302" t="s">
        <v>54</v>
      </c>
      <c r="D13" s="290"/>
      <c r="E13" s="308" t="s">
        <v>58</v>
      </c>
      <c r="F13" s="290"/>
      <c r="G13" s="302" t="s">
        <v>22</v>
      </c>
      <c r="H13" s="290"/>
      <c r="I13" s="290"/>
      <c r="J13" s="290"/>
      <c r="K13" s="290"/>
    </row>
    <row r="14" spans="1:11" s="315" customFormat="1">
      <c r="A14" s="284"/>
      <c r="B14" s="307"/>
      <c r="C14" s="309" t="s">
        <v>58</v>
      </c>
      <c r="D14" s="307"/>
      <c r="E14" s="309" t="s">
        <v>490</v>
      </c>
      <c r="F14" s="307"/>
      <c r="G14" s="310" t="s">
        <v>932</v>
      </c>
      <c r="H14" s="307" t="s">
        <v>22</v>
      </c>
      <c r="I14" s="310" t="s">
        <v>1285</v>
      </c>
      <c r="J14" s="307"/>
      <c r="K14" s="310" t="s">
        <v>997</v>
      </c>
    </row>
    <row r="15" spans="1:11">
      <c r="A15" s="290" t="s">
        <v>0</v>
      </c>
      <c r="B15" s="286"/>
      <c r="C15" s="305"/>
      <c r="D15" s="286"/>
      <c r="E15" s="286"/>
      <c r="F15" s="286"/>
      <c r="G15" s="286"/>
      <c r="H15" s="286"/>
      <c r="I15" s="286"/>
      <c r="J15" s="286"/>
      <c r="K15" s="286"/>
    </row>
    <row r="16" spans="1:11">
      <c r="A16" s="286" t="s">
        <v>570</v>
      </c>
      <c r="B16" s="286" t="s">
        <v>22</v>
      </c>
      <c r="C16" s="449">
        <f>ROUND(SUM('Exhibit A-4 '!C16:BY16),1)</f>
        <v>635701</v>
      </c>
      <c r="D16" s="282"/>
      <c r="E16" s="448">
        <v>0</v>
      </c>
      <c r="F16" s="282"/>
      <c r="G16" s="447">
        <v>0</v>
      </c>
      <c r="H16" s="282"/>
      <c r="I16" s="450">
        <f>ROUND(SUM(C16+E16),1)</f>
        <v>635701</v>
      </c>
      <c r="J16" s="282"/>
      <c r="K16" s="450">
        <v>600520</v>
      </c>
    </row>
    <row r="17" spans="1:11">
      <c r="A17" s="283" t="s">
        <v>491</v>
      </c>
      <c r="B17" s="286" t="s">
        <v>22</v>
      </c>
      <c r="C17" s="284">
        <f>ROUND(SUM('Exhibit A-4 '!C17:BY17),1)</f>
        <v>639479</v>
      </c>
      <c r="D17" s="286"/>
      <c r="E17" s="281">
        <v>0</v>
      </c>
      <c r="F17" s="286"/>
      <c r="G17" s="281">
        <v>0</v>
      </c>
      <c r="H17" s="286"/>
      <c r="I17" s="286">
        <f>ROUND(SUM(C17+E17),1)</f>
        <v>639479</v>
      </c>
      <c r="J17" s="286"/>
      <c r="K17" s="286">
        <v>653268</v>
      </c>
    </row>
    <row r="18" spans="1:11">
      <c r="A18" s="283" t="s">
        <v>492</v>
      </c>
      <c r="B18" s="286" t="s">
        <v>22</v>
      </c>
      <c r="C18" s="284">
        <f>ROUND(SUM('Exhibit A-4 '!C18:BY18),1)</f>
        <v>119100</v>
      </c>
      <c r="D18" s="286"/>
      <c r="E18" s="281">
        <v>0</v>
      </c>
      <c r="F18" s="286"/>
      <c r="G18" s="281">
        <v>0</v>
      </c>
      <c r="H18" s="286"/>
      <c r="I18" s="286">
        <f t="shared" ref="I18:I20" si="0">ROUND(SUM(C18+E18),1)</f>
        <v>119100</v>
      </c>
      <c r="J18" s="286"/>
      <c r="K18" s="286">
        <v>119100</v>
      </c>
    </row>
    <row r="19" spans="1:11">
      <c r="A19" s="283" t="s">
        <v>493</v>
      </c>
      <c r="B19" s="286" t="s">
        <v>22</v>
      </c>
      <c r="C19" s="284">
        <f>ROUND(SUM('Exhibit A-4 '!C19:BY19),1)</f>
        <v>3821591</v>
      </c>
      <c r="D19" s="286"/>
      <c r="E19" s="282">
        <v>934</v>
      </c>
      <c r="F19" s="286"/>
      <c r="G19" s="281">
        <v>0</v>
      </c>
      <c r="H19" s="286"/>
      <c r="I19" s="286">
        <f t="shared" si="0"/>
        <v>3822525</v>
      </c>
      <c r="J19" s="286"/>
      <c r="K19" s="286">
        <v>3961077</v>
      </c>
    </row>
    <row r="20" spans="1:11">
      <c r="A20" s="283" t="s">
        <v>494</v>
      </c>
      <c r="B20" s="286" t="s">
        <v>22</v>
      </c>
      <c r="C20" s="284">
        <f>ROUND(SUM('Exhibit A-4 '!C20:BY20),1)</f>
        <v>4981</v>
      </c>
      <c r="D20" s="286"/>
      <c r="E20" s="282">
        <v>2140393</v>
      </c>
      <c r="F20" s="286"/>
      <c r="G20" s="288">
        <v>0</v>
      </c>
      <c r="H20" s="286"/>
      <c r="I20" s="286">
        <f t="shared" si="0"/>
        <v>2145374</v>
      </c>
      <c r="J20" s="286"/>
      <c r="K20" s="286">
        <v>2030215</v>
      </c>
    </row>
    <row r="21" spans="1:11">
      <c r="A21" s="291" t="s">
        <v>495</v>
      </c>
      <c r="B21" s="290" t="s">
        <v>22</v>
      </c>
      <c r="C21" s="289">
        <f>ROUND(SUM(C16:C20),1)</f>
        <v>5220852</v>
      </c>
      <c r="D21" s="290"/>
      <c r="E21" s="289">
        <f>ROUND(SUM(E16:E20),1)</f>
        <v>2141327</v>
      </c>
      <c r="F21" s="290"/>
      <c r="G21" s="289">
        <f>ROUND(SUM(G16:G20),1)</f>
        <v>0</v>
      </c>
      <c r="H21" s="290"/>
      <c r="I21" s="289">
        <f>ROUND(SUM(I16:I20),1)</f>
        <v>7362179</v>
      </c>
      <c r="J21" s="292"/>
      <c r="K21" s="289">
        <f>ROUND(SUM(K16:K20),1)</f>
        <v>7364180</v>
      </c>
    </row>
    <row r="22" spans="1:11">
      <c r="A22" s="286"/>
      <c r="B22" s="286"/>
      <c r="C22" s="286" t="s">
        <v>22</v>
      </c>
      <c r="D22" s="286"/>
      <c r="E22" s="286"/>
      <c r="F22" s="286"/>
      <c r="G22" s="286"/>
      <c r="H22" s="286"/>
      <c r="I22" s="286" t="s">
        <v>22</v>
      </c>
      <c r="J22" s="286"/>
      <c r="K22" s="286" t="s">
        <v>22</v>
      </c>
    </row>
    <row r="23" spans="1:11">
      <c r="A23" s="290" t="s">
        <v>6</v>
      </c>
      <c r="B23" s="286"/>
      <c r="C23" s="286" t="s">
        <v>22</v>
      </c>
      <c r="D23" s="286"/>
      <c r="E23" s="286"/>
      <c r="F23" s="286"/>
      <c r="G23" s="286"/>
      <c r="H23" s="286"/>
      <c r="I23" s="286" t="s">
        <v>22</v>
      </c>
      <c r="J23" s="286"/>
      <c r="K23" s="286" t="s">
        <v>22</v>
      </c>
    </row>
    <row r="24" spans="1:11" s="315" customFormat="1">
      <c r="A24" s="295" t="s">
        <v>561</v>
      </c>
      <c r="B24" s="284"/>
      <c r="C24" s="284"/>
      <c r="D24" s="284"/>
      <c r="E24" s="284"/>
      <c r="F24" s="284"/>
      <c r="G24" s="284"/>
      <c r="H24" s="284"/>
      <c r="I24" s="294"/>
      <c r="J24" s="284"/>
      <c r="K24" s="284"/>
    </row>
    <row r="25" spans="1:11" s="315" customFormat="1">
      <c r="A25" s="833" t="s">
        <v>8</v>
      </c>
      <c r="B25" s="284" t="s">
        <v>308</v>
      </c>
      <c r="C25" s="284">
        <f>ROUND(SUM('Exhibit A-4 '!C25:BY25),1)</f>
        <v>28258</v>
      </c>
      <c r="D25" s="284"/>
      <c r="E25" s="294">
        <v>0</v>
      </c>
      <c r="F25" s="284"/>
      <c r="G25" s="294">
        <v>0</v>
      </c>
      <c r="H25" s="284"/>
      <c r="I25" s="284">
        <f>ROUND(SUM(C25+E25),1)</f>
        <v>28258</v>
      </c>
      <c r="J25" s="284"/>
      <c r="K25" s="287">
        <v>16996</v>
      </c>
    </row>
    <row r="26" spans="1:11" s="315" customFormat="1">
      <c r="A26" s="833" t="s">
        <v>45</v>
      </c>
      <c r="B26" s="284" t="s">
        <v>22</v>
      </c>
      <c r="C26" s="284">
        <f>ROUND(SUM('Exhibit A-4 '!C26:BY26),1)</f>
        <v>152368</v>
      </c>
      <c r="D26" s="284"/>
      <c r="E26" s="284">
        <v>153982</v>
      </c>
      <c r="F26" s="284"/>
      <c r="G26" s="294">
        <v>0</v>
      </c>
      <c r="H26" s="284"/>
      <c r="I26" s="284">
        <f t="shared" ref="I26:I34" si="1">ROUND(SUM(C26+E26),1)</f>
        <v>306350</v>
      </c>
      <c r="J26" s="284"/>
      <c r="K26" s="287">
        <v>304467</v>
      </c>
    </row>
    <row r="27" spans="1:11" s="315" customFormat="1">
      <c r="A27" s="833" t="s">
        <v>40</v>
      </c>
      <c r="B27" s="284" t="s">
        <v>22</v>
      </c>
      <c r="C27" s="284">
        <f>ROUND(SUM('Exhibit A-4 '!C27:BY27),1)</f>
        <v>303423</v>
      </c>
      <c r="D27" s="284"/>
      <c r="E27" s="294">
        <v>0</v>
      </c>
      <c r="F27" s="284"/>
      <c r="G27" s="294">
        <v>0</v>
      </c>
      <c r="H27" s="284"/>
      <c r="I27" s="284">
        <f t="shared" si="1"/>
        <v>303423</v>
      </c>
      <c r="J27" s="284"/>
      <c r="K27" s="287">
        <v>108459</v>
      </c>
    </row>
    <row r="28" spans="1:11" s="315" customFormat="1">
      <c r="A28" s="833" t="s">
        <v>43</v>
      </c>
      <c r="B28" s="284" t="s">
        <v>22</v>
      </c>
      <c r="C28" s="284"/>
      <c r="D28" s="284"/>
      <c r="E28" s="294"/>
      <c r="F28" s="284"/>
      <c r="G28" s="294" t="s">
        <v>22</v>
      </c>
      <c r="H28" s="284"/>
      <c r="I28" s="284" t="s">
        <v>22</v>
      </c>
      <c r="J28" s="284"/>
      <c r="K28" s="294" t="s">
        <v>22</v>
      </c>
    </row>
    <row r="29" spans="1:11" s="315" customFormat="1">
      <c r="A29" s="834" t="s">
        <v>104</v>
      </c>
      <c r="B29" s="284" t="s">
        <v>22</v>
      </c>
      <c r="C29" s="284">
        <f>ROUND(SUM('Exhibit A-4 '!C29:BY29),1)</f>
        <v>0</v>
      </c>
      <c r="D29" s="284"/>
      <c r="E29" s="294">
        <v>0</v>
      </c>
      <c r="F29" s="284"/>
      <c r="G29" s="294">
        <v>0</v>
      </c>
      <c r="H29" s="284"/>
      <c r="I29" s="284">
        <f t="shared" si="1"/>
        <v>0</v>
      </c>
      <c r="J29" s="284"/>
      <c r="K29" s="294">
        <v>0</v>
      </c>
    </row>
    <row r="30" spans="1:11" s="315" customFormat="1">
      <c r="A30" s="833" t="s">
        <v>44</v>
      </c>
      <c r="B30" s="284" t="s">
        <v>22</v>
      </c>
      <c r="C30" s="284">
        <f>ROUND(SUM('Exhibit A-4 '!C30:BY30),1)</f>
        <v>98848</v>
      </c>
      <c r="D30" s="284"/>
      <c r="E30" s="284">
        <v>46010</v>
      </c>
      <c r="F30" s="284"/>
      <c r="G30" s="294">
        <v>0</v>
      </c>
      <c r="H30" s="284"/>
      <c r="I30" s="284">
        <f t="shared" si="1"/>
        <v>144858</v>
      </c>
      <c r="J30" s="284"/>
      <c r="K30" s="287">
        <v>134673</v>
      </c>
    </row>
    <row r="31" spans="1:11" s="315" customFormat="1">
      <c r="A31" s="833" t="s">
        <v>1276</v>
      </c>
      <c r="B31" s="284" t="s">
        <v>22</v>
      </c>
      <c r="C31" s="284">
        <f>ROUND(SUM('Exhibit A-4 '!C31:BY31),1)</f>
        <v>97714</v>
      </c>
      <c r="D31" s="284"/>
      <c r="E31" s="294">
        <v>4121</v>
      </c>
      <c r="F31" s="284"/>
      <c r="G31" s="294">
        <v>0</v>
      </c>
      <c r="H31" s="284"/>
      <c r="I31" s="284">
        <f t="shared" si="1"/>
        <v>101835</v>
      </c>
      <c r="J31" s="284"/>
      <c r="K31" s="294">
        <v>28306</v>
      </c>
    </row>
    <row r="32" spans="1:11" s="315" customFormat="1">
      <c r="A32" s="833" t="s">
        <v>41</v>
      </c>
      <c r="B32" s="284" t="s">
        <v>22</v>
      </c>
      <c r="C32" s="284">
        <f>ROUND(SUM('Exhibit A-4 '!C32:BY32),1)</f>
        <v>129381</v>
      </c>
      <c r="D32" s="284"/>
      <c r="E32" s="294">
        <v>0</v>
      </c>
      <c r="F32" s="284"/>
      <c r="G32" s="294">
        <v>0</v>
      </c>
      <c r="H32" s="284"/>
      <c r="I32" s="284">
        <f t="shared" si="1"/>
        <v>129381</v>
      </c>
      <c r="J32" s="284"/>
      <c r="K32" s="287">
        <v>114702</v>
      </c>
    </row>
    <row r="33" spans="1:18" s="315" customFormat="1">
      <c r="A33" s="833" t="s">
        <v>46</v>
      </c>
      <c r="B33" s="284" t="s">
        <v>22</v>
      </c>
      <c r="C33" s="284">
        <f>ROUND(SUM('Exhibit A-4 '!C33:BY33),1)</f>
        <v>569911</v>
      </c>
      <c r="D33" s="284"/>
      <c r="E33" s="294">
        <v>0</v>
      </c>
      <c r="F33" s="284"/>
      <c r="G33" s="294">
        <v>0</v>
      </c>
      <c r="H33" s="284"/>
      <c r="I33" s="284">
        <f t="shared" si="1"/>
        <v>569911</v>
      </c>
      <c r="J33" s="284"/>
      <c r="K33" s="287">
        <v>299924</v>
      </c>
    </row>
    <row r="34" spans="1:18" s="315" customFormat="1">
      <c r="A34" s="833" t="s">
        <v>576</v>
      </c>
      <c r="B34" s="284" t="s">
        <v>22</v>
      </c>
      <c r="C34" s="284">
        <f>ROUND(SUM('Exhibit A-4 '!C34:BY34),1)</f>
        <v>506402</v>
      </c>
      <c r="D34" s="284"/>
      <c r="E34" s="284">
        <v>407205</v>
      </c>
      <c r="F34" s="284"/>
      <c r="G34" s="294">
        <v>0</v>
      </c>
      <c r="H34" s="284"/>
      <c r="I34" s="284">
        <f t="shared" si="1"/>
        <v>913607</v>
      </c>
      <c r="J34" s="284"/>
      <c r="K34" s="287">
        <v>1034947</v>
      </c>
    </row>
    <row r="35" spans="1:18" s="315" customFormat="1" ht="2.25" customHeight="1">
      <c r="A35" s="293"/>
      <c r="B35" s="284" t="s">
        <v>22</v>
      </c>
      <c r="C35" s="281"/>
      <c r="D35" s="284"/>
      <c r="E35" s="294">
        <v>0</v>
      </c>
      <c r="F35" s="284"/>
      <c r="G35" s="281"/>
      <c r="H35" s="284"/>
      <c r="I35" s="281"/>
      <c r="J35" s="284"/>
      <c r="K35" s="284"/>
    </row>
    <row r="36" spans="1:18">
      <c r="A36" s="290" t="s">
        <v>564</v>
      </c>
      <c r="B36" s="286" t="s">
        <v>22</v>
      </c>
      <c r="C36" s="466">
        <f>ROUND(SUM(C25:C35),1)</f>
        <v>1886305</v>
      </c>
      <c r="D36" s="290"/>
      <c r="E36" s="466">
        <f>ROUND(SUM(E25:E35),1)</f>
        <v>611318</v>
      </c>
      <c r="F36" s="290"/>
      <c r="G36" s="466">
        <f>ROUND(SUM(G25:G35),1)</f>
        <v>0</v>
      </c>
      <c r="H36" s="290"/>
      <c r="I36" s="835">
        <f>ROUND(SUM(I25:I35),1)</f>
        <v>2497623</v>
      </c>
      <c r="J36" s="290"/>
      <c r="K36" s="466">
        <f>ROUND(SUM(K25:K35),1)</f>
        <v>2042474</v>
      </c>
      <c r="L36" s="467"/>
      <c r="M36" s="467"/>
      <c r="N36" s="467"/>
      <c r="O36" s="467"/>
      <c r="P36" s="467"/>
      <c r="Q36" s="467"/>
      <c r="R36" s="467"/>
    </row>
    <row r="37" spans="1:18" s="315" customFormat="1">
      <c r="A37" s="284" t="s">
        <v>496</v>
      </c>
      <c r="B37" s="284" t="s">
        <v>22</v>
      </c>
      <c r="C37" s="284">
        <f>ROUND(SUM('Exhibit A-4 '!C37:BY37),1)</f>
        <v>5057343</v>
      </c>
      <c r="D37" s="284"/>
      <c r="E37" s="287">
        <v>1425838</v>
      </c>
      <c r="F37" s="284"/>
      <c r="G37" s="281">
        <v>0</v>
      </c>
      <c r="H37" s="284"/>
      <c r="I37" s="284">
        <f>ROUND(SUM(C37+E37),1)</f>
        <v>6483181</v>
      </c>
      <c r="J37" s="284"/>
      <c r="K37" s="287">
        <v>5505263</v>
      </c>
    </row>
    <row r="38" spans="1:18">
      <c r="A38" s="290" t="s">
        <v>497</v>
      </c>
      <c r="B38" s="290" t="s">
        <v>22</v>
      </c>
      <c r="C38" s="289">
        <f>ROUND(SUM(C36:C37),1)</f>
        <v>6943648</v>
      </c>
      <c r="D38" s="290"/>
      <c r="E38" s="289">
        <f>ROUND(SUM(E36:E37),1)</f>
        <v>2037156</v>
      </c>
      <c r="F38" s="290"/>
      <c r="G38" s="289">
        <f>ROUND(SUM(G36:G37),1)</f>
        <v>0</v>
      </c>
      <c r="H38" s="290"/>
      <c r="I38" s="289">
        <f>ROUND(SUM(I36:I37),1)</f>
        <v>8980804</v>
      </c>
      <c r="J38" s="292"/>
      <c r="K38" s="289">
        <f>ROUND(SUM(K36:K37),1)</f>
        <v>7547737</v>
      </c>
    </row>
    <row r="39" spans="1:18">
      <c r="A39" s="290"/>
      <c r="B39" s="290" t="s">
        <v>22</v>
      </c>
      <c r="C39" s="290" t="s">
        <v>22</v>
      </c>
      <c r="D39" s="290"/>
      <c r="E39" s="290"/>
      <c r="F39" s="290"/>
      <c r="G39" s="290"/>
      <c r="H39" s="290"/>
      <c r="I39" s="290" t="s">
        <v>22</v>
      </c>
      <c r="J39" s="290"/>
      <c r="K39" s="290" t="s">
        <v>22</v>
      </c>
    </row>
    <row r="40" spans="1:18">
      <c r="A40" s="290" t="s">
        <v>112</v>
      </c>
      <c r="B40" s="290" t="s">
        <v>22</v>
      </c>
      <c r="C40" s="290" t="s">
        <v>22</v>
      </c>
      <c r="D40" s="290"/>
      <c r="E40" s="290"/>
      <c r="F40" s="290"/>
      <c r="G40" s="290"/>
      <c r="H40" s="290"/>
      <c r="I40" s="290" t="s">
        <v>22</v>
      </c>
      <c r="J40" s="290"/>
      <c r="K40" s="290" t="s">
        <v>22</v>
      </c>
    </row>
    <row r="41" spans="1:18">
      <c r="A41" s="290" t="s">
        <v>545</v>
      </c>
      <c r="B41" s="290" t="s">
        <v>22</v>
      </c>
      <c r="C41" s="297">
        <f>ROUND(SUM(C21)-SUM(C38),1)</f>
        <v>-1722796</v>
      </c>
      <c r="D41" s="290"/>
      <c r="E41" s="297">
        <f>ROUND(SUM(E21)-SUM(E38),1)</f>
        <v>104171</v>
      </c>
      <c r="F41" s="290"/>
      <c r="G41" s="297">
        <f>ROUND(SUM(G21)-SUM(G38),1)</f>
        <v>0</v>
      </c>
      <c r="H41" s="290"/>
      <c r="I41" s="297">
        <f>ROUND(SUM(I21)-SUM(I38),1)</f>
        <v>-1618625</v>
      </c>
      <c r="J41" s="290"/>
      <c r="K41" s="297">
        <f>ROUND(SUM(K21)-SUM(K38),1)</f>
        <v>-183557</v>
      </c>
    </row>
    <row r="42" spans="1:18">
      <c r="A42" s="290"/>
      <c r="B42" s="290" t="s">
        <v>22</v>
      </c>
      <c r="C42" s="290"/>
      <c r="D42" s="290"/>
      <c r="E42" s="290"/>
      <c r="F42" s="290"/>
      <c r="G42" s="290"/>
      <c r="H42" s="290"/>
      <c r="I42" s="290"/>
      <c r="J42" s="290"/>
      <c r="K42" s="290"/>
    </row>
    <row r="43" spans="1:18">
      <c r="A43" s="286"/>
      <c r="B43" s="286" t="s">
        <v>22</v>
      </c>
      <c r="C43" s="286"/>
      <c r="D43" s="286"/>
      <c r="E43" s="286"/>
      <c r="F43" s="286"/>
      <c r="G43" s="286"/>
      <c r="H43" s="286"/>
      <c r="I43" s="286"/>
      <c r="J43" s="286"/>
      <c r="K43" s="286"/>
    </row>
    <row r="44" spans="1:18">
      <c r="A44" s="290" t="s">
        <v>17</v>
      </c>
      <c r="B44" s="286" t="s">
        <v>22</v>
      </c>
      <c r="C44" s="286" t="s">
        <v>22</v>
      </c>
      <c r="D44" s="286"/>
      <c r="E44" s="286"/>
      <c r="F44" s="286"/>
      <c r="G44" s="286"/>
      <c r="H44" s="286"/>
      <c r="I44" s="298" t="s">
        <v>22</v>
      </c>
      <c r="J44" s="286"/>
      <c r="K44" s="286" t="s">
        <v>22</v>
      </c>
    </row>
    <row r="45" spans="1:18" s="315" customFormat="1">
      <c r="A45" s="284" t="s">
        <v>498</v>
      </c>
      <c r="B45" s="284" t="s">
        <v>22</v>
      </c>
      <c r="C45" s="284">
        <f>ROUND(SUM('Exhibit A-4 '!C45:BY45),1)</f>
        <v>0</v>
      </c>
      <c r="D45" s="284"/>
      <c r="E45" s="294">
        <v>0</v>
      </c>
      <c r="F45" s="284"/>
      <c r="G45" s="294">
        <v>0</v>
      </c>
      <c r="H45" s="284"/>
      <c r="I45" s="300">
        <f>ROUND(SUM(C45+E45),1)</f>
        <v>0</v>
      </c>
      <c r="J45" s="284"/>
      <c r="K45" s="284">
        <v>161343</v>
      </c>
    </row>
    <row r="46" spans="1:18" s="315" customFormat="1">
      <c r="A46" s="284" t="s">
        <v>499</v>
      </c>
      <c r="B46" s="284" t="s">
        <v>22</v>
      </c>
      <c r="C46" s="284">
        <f>ROUND(SUM('Exhibit A-4 '!C46:BY46),1)</f>
        <v>3172325</v>
      </c>
      <c r="D46" s="284"/>
      <c r="E46" s="294">
        <v>0</v>
      </c>
      <c r="F46" s="284"/>
      <c r="G46" s="284">
        <v>-276719</v>
      </c>
      <c r="H46" s="284"/>
      <c r="I46" s="300">
        <f>ROUND(SUM(C46+E46+G46),1)</f>
        <v>2895606</v>
      </c>
      <c r="J46" s="284"/>
      <c r="K46" s="284">
        <v>1419427</v>
      </c>
    </row>
    <row r="47" spans="1:18" s="315" customFormat="1">
      <c r="A47" s="295" t="s">
        <v>935</v>
      </c>
      <c r="B47" s="284" t="s">
        <v>22</v>
      </c>
      <c r="C47" s="284">
        <f>ROUND(SUM('Exhibit A-4 '!C47:BY47),1)</f>
        <v>-1438604</v>
      </c>
      <c r="D47" s="284"/>
      <c r="E47" s="287">
        <v>-281459</v>
      </c>
      <c r="F47" s="284"/>
      <c r="G47" s="284">
        <v>276719</v>
      </c>
      <c r="H47" s="284"/>
      <c r="I47" s="300">
        <f>ROUND(SUM(C47+E47+G47),1)</f>
        <v>-1443344</v>
      </c>
      <c r="J47" s="284"/>
      <c r="K47" s="284">
        <v>-1492950</v>
      </c>
    </row>
    <row r="48" spans="1:18">
      <c r="A48" s="290" t="s">
        <v>320</v>
      </c>
      <c r="B48" s="290" t="s">
        <v>22</v>
      </c>
      <c r="C48" s="289">
        <f>ROUND(SUM(C45:C47),1)</f>
        <v>1733721</v>
      </c>
      <c r="D48" s="290"/>
      <c r="E48" s="289">
        <f>ROUND(SUM(E45:E47),1)</f>
        <v>-281459</v>
      </c>
      <c r="F48" s="290"/>
      <c r="G48" s="289">
        <f>ROUND(SUM(G45:G47),1)</f>
        <v>0</v>
      </c>
      <c r="H48" s="290"/>
      <c r="I48" s="289">
        <f>ROUND(SUM(I45:I47),1)</f>
        <v>1452262</v>
      </c>
      <c r="J48" s="292"/>
      <c r="K48" s="289">
        <f>ROUND(SUM(K45:K47),1)</f>
        <v>87820</v>
      </c>
    </row>
    <row r="49" spans="1:11">
      <c r="A49" s="290"/>
      <c r="B49" s="290" t="s">
        <v>22</v>
      </c>
      <c r="C49" s="290"/>
      <c r="D49" s="290"/>
      <c r="E49" s="290"/>
      <c r="F49" s="290"/>
      <c r="G49" s="290"/>
      <c r="H49" s="290"/>
      <c r="I49" s="290"/>
      <c r="J49" s="290"/>
      <c r="K49" s="290"/>
    </row>
    <row r="50" spans="1:11">
      <c r="A50" s="286"/>
      <c r="B50" s="286"/>
      <c r="C50" s="286" t="s">
        <v>22</v>
      </c>
      <c r="D50" s="286"/>
      <c r="E50" s="286"/>
      <c r="F50" s="286"/>
      <c r="G50" s="286"/>
      <c r="H50" s="286"/>
      <c r="I50" s="286" t="s">
        <v>22</v>
      </c>
      <c r="J50" s="286"/>
      <c r="K50" s="286" t="s">
        <v>22</v>
      </c>
    </row>
    <row r="51" spans="1:11">
      <c r="A51" s="290" t="s">
        <v>33</v>
      </c>
      <c r="B51" s="286"/>
      <c r="C51" s="286"/>
      <c r="D51" s="286"/>
      <c r="E51" s="286"/>
      <c r="F51" s="286"/>
      <c r="G51" s="286"/>
      <c r="H51" s="286"/>
      <c r="I51" s="286"/>
      <c r="J51" s="286"/>
      <c r="K51" s="286"/>
    </row>
    <row r="52" spans="1:11">
      <c r="A52" s="290" t="s">
        <v>546</v>
      </c>
      <c r="B52" s="286" t="s">
        <v>22</v>
      </c>
      <c r="C52" s="303">
        <f>ROUND(SUM(C41+C48),1)</f>
        <v>10925</v>
      </c>
      <c r="D52" s="286" t="s">
        <v>22</v>
      </c>
      <c r="E52" s="303">
        <f>ROUND(SUM(E41+E48),1)</f>
        <v>-177288</v>
      </c>
      <c r="F52" s="286" t="s">
        <v>22</v>
      </c>
      <c r="G52" s="303">
        <f>ROUND(SUM(G41+G48),1)</f>
        <v>0</v>
      </c>
      <c r="H52" s="286" t="s">
        <v>22</v>
      </c>
      <c r="I52" s="303">
        <f>ROUND(SUM(I41+I48),1)</f>
        <v>-166363</v>
      </c>
      <c r="J52" s="286" t="s">
        <v>22</v>
      </c>
      <c r="K52" s="303">
        <f>ROUND(SUM(K41+K48),1)</f>
        <v>-95737</v>
      </c>
    </row>
    <row r="53" spans="1:11">
      <c r="A53" s="286"/>
      <c r="B53" s="286" t="s">
        <v>22</v>
      </c>
      <c r="C53" s="286"/>
      <c r="D53" s="286" t="s">
        <v>22</v>
      </c>
      <c r="E53" s="286"/>
      <c r="F53" s="286" t="s">
        <v>22</v>
      </c>
      <c r="G53" s="286"/>
      <c r="H53" s="286" t="s">
        <v>22</v>
      </c>
      <c r="I53" s="286"/>
      <c r="J53" s="286" t="s">
        <v>22</v>
      </c>
      <c r="K53" s="286"/>
    </row>
    <row r="54" spans="1:11">
      <c r="A54" s="290" t="s">
        <v>395</v>
      </c>
      <c r="B54" s="286" t="s">
        <v>22</v>
      </c>
      <c r="C54" s="303">
        <v>-342440</v>
      </c>
      <c r="D54" s="286" t="s">
        <v>22</v>
      </c>
      <c r="E54" s="303">
        <v>-381979</v>
      </c>
      <c r="F54" s="286" t="s">
        <v>22</v>
      </c>
      <c r="G54" s="285">
        <v>0</v>
      </c>
      <c r="H54" s="286" t="s">
        <v>22</v>
      </c>
      <c r="I54" s="303">
        <f>+C54+E54</f>
        <v>-724419</v>
      </c>
      <c r="J54" s="304" t="s">
        <v>22</v>
      </c>
      <c r="K54" s="303">
        <v>-628682</v>
      </c>
    </row>
    <row r="55" spans="1:11" ht="16" thickBot="1">
      <c r="A55" s="290" t="s">
        <v>563</v>
      </c>
      <c r="B55" s="286" t="s">
        <v>22</v>
      </c>
      <c r="C55" s="451">
        <f>ROUND(SUM(C52)+SUM(C54),1)</f>
        <v>-331515</v>
      </c>
      <c r="D55" s="311"/>
      <c r="E55" s="451">
        <f>ROUND(SUM(E52)+SUM(E54),1)</f>
        <v>-559267</v>
      </c>
      <c r="F55" s="311"/>
      <c r="G55" s="451">
        <f>ROUND(SUM(G52)+SUM(G54),1)</f>
        <v>0</v>
      </c>
      <c r="H55" s="311"/>
      <c r="I55" s="451">
        <f>ROUND(SUM(I52)+SUM(I54),1)</f>
        <v>-890782</v>
      </c>
      <c r="J55" s="311"/>
      <c r="K55" s="451">
        <f>ROUND(SUM(K52)+SUM(K54),1)</f>
        <v>-724419</v>
      </c>
    </row>
    <row r="56" spans="1:11" ht="16" thickTop="1">
      <c r="A56" s="290"/>
      <c r="B56" s="311"/>
      <c r="C56" s="313"/>
      <c r="D56" s="311"/>
      <c r="E56" s="313"/>
      <c r="F56" s="311"/>
      <c r="G56" s="312"/>
      <c r="H56" s="311"/>
      <c r="I56" s="313"/>
      <c r="J56" s="311"/>
      <c r="K56" s="313"/>
    </row>
    <row r="57" spans="1:11">
      <c r="A57" s="1045" t="s">
        <v>1361</v>
      </c>
      <c r="B57" s="311"/>
      <c r="C57" s="313"/>
      <c r="D57" s="311"/>
      <c r="E57" s="313"/>
      <c r="F57" s="311"/>
      <c r="G57" s="312"/>
      <c r="H57" s="311"/>
      <c r="I57" s="313"/>
      <c r="J57" s="311"/>
      <c r="K57" s="313"/>
    </row>
    <row r="59" spans="1:11">
      <c r="A59" s="286"/>
      <c r="B59" s="286"/>
      <c r="C59" s="296"/>
      <c r="D59" s="286"/>
      <c r="E59" s="298"/>
      <c r="F59" s="286"/>
      <c r="G59" s="298"/>
      <c r="H59" s="286"/>
      <c r="I59" s="296"/>
      <c r="J59" s="290"/>
      <c r="K59" s="296"/>
    </row>
    <row r="68" spans="1:1">
      <c r="A68" s="304"/>
    </row>
  </sheetData>
  <mergeCells count="1">
    <mergeCell ref="I12:K12"/>
  </mergeCells>
  <hyperlinks>
    <hyperlink ref="A57" location="'Footnotes 1 - 11'!A1" display="(*) See Accompanying Footnotes"/>
  </hyperlinks>
  <pageMargins left="0.7" right="0.46" top="0.9" bottom="0.25" header="0.5" footer="0.25"/>
  <pageSetup scale="45" firstPageNumber="50" orientation="landscape"/>
  <headerFooter scaleWithDoc="0">
    <oddFooter>&amp;R&amp;8 50</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showGridLines="0" zoomScale="70" zoomScaleNormal="70" zoomScalePageLayoutView="70" workbookViewId="0"/>
  </sheetViews>
  <sheetFormatPr baseColWidth="10" defaultColWidth="9.5703125" defaultRowHeight="13" x14ac:dyDescent="0"/>
  <cols>
    <col min="1" max="1" width="70.140625" style="571" customWidth="1"/>
    <col min="2" max="2" width="1.85546875" style="571" customWidth="1"/>
    <col min="3" max="3" width="20.42578125" style="571" customWidth="1"/>
    <col min="4" max="4" width="5.140625" style="591" customWidth="1"/>
    <col min="5" max="5" width="18.42578125" style="571" customWidth="1"/>
    <col min="6" max="6" width="4.140625" style="591" customWidth="1"/>
    <col min="7" max="7" width="17.5703125" style="571" customWidth="1"/>
    <col min="8" max="8" width="4.85546875" style="591" customWidth="1"/>
    <col min="9" max="9" width="18.42578125" style="571" customWidth="1"/>
    <col min="10" max="11" width="2.5703125" style="591" customWidth="1"/>
    <col min="12" max="12" width="20.5703125" style="571" customWidth="1"/>
    <col min="13" max="13" width="2.85546875" style="606" customWidth="1"/>
    <col min="14" max="14" width="18.140625" style="571" customWidth="1"/>
    <col min="15" max="15" width="2.85546875" style="414" customWidth="1"/>
    <col min="16" max="16" width="2.85546875" style="591" customWidth="1"/>
    <col min="17" max="17" width="19.140625" style="571" customWidth="1"/>
    <col min="18" max="18" width="2.85546875" style="591" customWidth="1"/>
    <col min="19" max="19" width="20.42578125" style="571" customWidth="1"/>
    <col min="20" max="20" width="2.85546875" style="591" customWidth="1"/>
    <col min="21" max="21" width="20.42578125" style="571" customWidth="1"/>
    <col min="22" max="22" width="1.5703125" style="571" customWidth="1"/>
    <col min="23" max="23" width="4.5703125" style="571" customWidth="1"/>
    <col min="24" max="24" width="12.5703125" style="571" customWidth="1"/>
    <col min="25" max="16384" width="9.5703125" style="571"/>
  </cols>
  <sheetData>
    <row r="1" spans="1:24" s="440" customFormat="1" ht="15">
      <c r="A1" s="781" t="s">
        <v>936</v>
      </c>
      <c r="B1" s="58"/>
      <c r="C1" s="58"/>
      <c r="D1" s="74"/>
      <c r="E1" s="58"/>
      <c r="F1" s="74"/>
      <c r="G1" s="58"/>
      <c r="H1" s="74"/>
      <c r="I1" s="58"/>
      <c r="J1" s="74"/>
      <c r="K1" s="74"/>
      <c r="L1" s="58"/>
      <c r="M1" s="83"/>
      <c r="N1" s="58"/>
      <c r="O1" s="88"/>
      <c r="P1" s="74"/>
      <c r="Q1" s="58"/>
      <c r="R1" s="74"/>
      <c r="S1" s="58"/>
      <c r="T1" s="74"/>
      <c r="U1" s="58"/>
      <c r="V1" s="111"/>
      <c r="W1" s="571"/>
      <c r="X1" s="571"/>
    </row>
    <row r="2" spans="1:24" s="440" customFormat="1" ht="12" customHeight="1">
      <c r="A2" s="58"/>
      <c r="B2" s="58"/>
      <c r="C2" s="58"/>
      <c r="D2" s="74"/>
      <c r="E2" s="58"/>
      <c r="F2" s="74"/>
      <c r="G2" s="58"/>
      <c r="H2" s="74"/>
      <c r="I2" s="58"/>
      <c r="J2" s="74"/>
      <c r="K2" s="74"/>
      <c r="L2" s="58"/>
      <c r="M2" s="83"/>
      <c r="N2" s="58"/>
      <c r="O2" s="88"/>
      <c r="P2" s="74"/>
      <c r="Q2" s="58"/>
      <c r="R2" s="74"/>
      <c r="S2" s="58"/>
      <c r="T2" s="74"/>
      <c r="U2" s="58"/>
      <c r="V2" s="111"/>
      <c r="W2" s="571"/>
      <c r="X2" s="571"/>
    </row>
    <row r="3" spans="1:24" s="440" customFormat="1" ht="18.75" customHeight="1">
      <c r="A3" s="560" t="s">
        <v>60</v>
      </c>
      <c r="B3" s="560"/>
      <c r="C3" s="58"/>
      <c r="D3" s="74"/>
      <c r="E3" s="58"/>
      <c r="F3" s="74"/>
      <c r="G3" s="58"/>
      <c r="H3" s="74"/>
      <c r="I3" s="58"/>
      <c r="J3" s="74"/>
      <c r="K3" s="74"/>
      <c r="L3" s="58"/>
      <c r="M3" s="83"/>
      <c r="N3" s="58"/>
      <c r="O3" s="88"/>
      <c r="P3" s="74"/>
      <c r="Q3" s="58"/>
      <c r="R3" s="74"/>
      <c r="S3" s="58"/>
      <c r="T3" s="74"/>
      <c r="U3" s="58"/>
      <c r="V3" s="111"/>
      <c r="W3" s="571"/>
      <c r="X3" s="571"/>
    </row>
    <row r="4" spans="1:24" s="440" customFormat="1" ht="18.75" customHeight="1">
      <c r="A4" s="560" t="s">
        <v>612</v>
      </c>
      <c r="B4" s="590"/>
      <c r="C4" s="58"/>
      <c r="D4" s="74"/>
      <c r="E4" s="58"/>
      <c r="F4" s="74"/>
      <c r="G4" s="58"/>
      <c r="H4" s="74"/>
      <c r="I4" s="58"/>
      <c r="J4" s="74"/>
      <c r="K4" s="74"/>
      <c r="L4" s="58"/>
      <c r="M4" s="83"/>
      <c r="N4" s="58"/>
      <c r="O4" s="88"/>
      <c r="P4" s="74"/>
      <c r="Q4" s="58"/>
      <c r="R4" s="74"/>
      <c r="S4" s="58"/>
      <c r="T4" s="74"/>
      <c r="U4" s="58"/>
      <c r="V4" s="111"/>
      <c r="W4" s="571"/>
      <c r="X4" s="571"/>
    </row>
    <row r="5" spans="1:24" s="440" customFormat="1" ht="17.25" customHeight="1">
      <c r="A5" s="560" t="s">
        <v>62</v>
      </c>
      <c r="B5" s="560"/>
      <c r="C5" s="58"/>
      <c r="D5" s="74"/>
      <c r="E5" s="58"/>
      <c r="F5" s="74"/>
      <c r="G5" s="58"/>
      <c r="H5" s="74"/>
      <c r="I5" s="545" t="s">
        <v>613</v>
      </c>
      <c r="J5" s="545"/>
      <c r="K5" s="545"/>
      <c r="L5" s="58"/>
      <c r="M5" s="83"/>
      <c r="N5" s="58"/>
      <c r="O5" s="88"/>
      <c r="P5" s="74"/>
      <c r="Q5" s="58"/>
      <c r="R5" s="74"/>
      <c r="S5" s="571"/>
      <c r="T5" s="591"/>
      <c r="U5" s="545" t="s">
        <v>613</v>
      </c>
      <c r="V5" s="111"/>
      <c r="W5" s="571"/>
      <c r="X5" s="571"/>
    </row>
    <row r="6" spans="1:24" s="440" customFormat="1" ht="16.5" customHeight="1">
      <c r="A6" s="562" t="s">
        <v>614</v>
      </c>
      <c r="B6" s="562"/>
      <c r="C6" s="58"/>
      <c r="D6" s="74"/>
      <c r="E6" s="58"/>
      <c r="F6" s="74"/>
      <c r="G6" s="58"/>
      <c r="H6" s="74"/>
      <c r="I6" s="58"/>
      <c r="J6" s="74"/>
      <c r="K6" s="74"/>
      <c r="L6" s="58"/>
      <c r="M6" s="83"/>
      <c r="N6" s="58"/>
      <c r="O6" s="88"/>
      <c r="P6" s="74"/>
      <c r="Q6" s="58"/>
      <c r="R6" s="74"/>
      <c r="S6" s="58"/>
      <c r="T6" s="74"/>
      <c r="U6" s="65" t="s">
        <v>123</v>
      </c>
      <c r="V6" s="111"/>
      <c r="W6" s="571"/>
      <c r="X6" s="571"/>
    </row>
    <row r="7" spans="1:24" s="440" customFormat="1" ht="19.5" customHeight="1">
      <c r="A7" s="562" t="s">
        <v>1284</v>
      </c>
      <c r="B7" s="562"/>
      <c r="C7" s="58"/>
      <c r="D7" s="74"/>
      <c r="E7" s="58"/>
      <c r="F7" s="74"/>
      <c r="G7" s="58"/>
      <c r="H7" s="74"/>
      <c r="I7" s="58"/>
      <c r="J7" s="74"/>
      <c r="K7" s="74"/>
      <c r="L7" s="58"/>
      <c r="M7" s="83"/>
      <c r="N7" s="58"/>
      <c r="O7" s="88"/>
      <c r="P7" s="74"/>
      <c r="Q7" s="58"/>
      <c r="R7" s="74"/>
      <c r="S7" s="58"/>
      <c r="T7" s="74"/>
      <c r="U7" s="58"/>
      <c r="V7" s="111"/>
      <c r="W7" s="571"/>
      <c r="X7" s="571"/>
    </row>
    <row r="8" spans="1:24" s="440" customFormat="1" ht="15.75" customHeight="1">
      <c r="A8" s="560" t="s">
        <v>362</v>
      </c>
      <c r="B8" s="560"/>
      <c r="C8" s="58"/>
      <c r="D8" s="74"/>
      <c r="E8" s="58"/>
      <c r="F8" s="74"/>
      <c r="G8" s="58"/>
      <c r="H8" s="74"/>
      <c r="J8" s="74"/>
      <c r="K8" s="74"/>
      <c r="L8" s="58"/>
      <c r="M8" s="83"/>
      <c r="N8" s="58"/>
      <c r="O8" s="88"/>
      <c r="P8" s="74"/>
      <c r="Q8" s="58"/>
      <c r="R8" s="74"/>
      <c r="S8" s="58"/>
      <c r="T8" s="74"/>
      <c r="U8" s="58"/>
      <c r="V8" s="111"/>
      <c r="W8" s="571"/>
      <c r="X8" s="571"/>
    </row>
    <row r="9" spans="1:24" s="440" customFormat="1" ht="12.75" customHeight="1">
      <c r="A9" s="95"/>
      <c r="B9" s="95"/>
      <c r="C9" s="58"/>
      <c r="D9" s="74"/>
      <c r="E9" s="58"/>
      <c r="F9" s="74"/>
      <c r="G9" s="58"/>
      <c r="H9" s="74"/>
      <c r="I9" s="58"/>
      <c r="J9" s="74"/>
      <c r="K9" s="74"/>
      <c r="L9" s="58"/>
      <c r="M9" s="83"/>
      <c r="N9" s="58"/>
      <c r="O9" s="88"/>
      <c r="P9" s="74"/>
      <c r="Q9" s="58"/>
      <c r="R9" s="74"/>
      <c r="S9" s="58"/>
      <c r="T9" s="74"/>
      <c r="U9" s="58"/>
      <c r="V9" s="111"/>
      <c r="W9" s="571"/>
      <c r="X9" s="571"/>
    </row>
    <row r="10" spans="1:24" s="440" customFormat="1" ht="13.5" customHeight="1">
      <c r="A10" s="58"/>
      <c r="B10" s="58"/>
      <c r="C10" s="58"/>
      <c r="D10" s="74"/>
      <c r="E10" s="58"/>
      <c r="F10" s="74"/>
      <c r="G10" s="58"/>
      <c r="H10" s="74"/>
      <c r="I10" s="58"/>
      <c r="J10" s="74"/>
      <c r="K10" s="74"/>
      <c r="L10" s="58"/>
      <c r="M10" s="83"/>
      <c r="N10" s="58"/>
      <c r="O10" s="88"/>
      <c r="P10" s="74"/>
      <c r="Q10" s="58"/>
      <c r="R10" s="74"/>
      <c r="S10" s="58"/>
      <c r="T10" s="74"/>
      <c r="U10" s="58"/>
      <c r="V10" s="111"/>
      <c r="W10" s="571"/>
      <c r="X10" s="571"/>
    </row>
    <row r="11" spans="1:24" s="440" customFormat="1" ht="14" customHeight="1">
      <c r="A11" s="58"/>
      <c r="B11" s="58"/>
      <c r="C11" s="95"/>
      <c r="D11" s="456"/>
      <c r="E11" s="95"/>
      <c r="F11" s="456"/>
      <c r="G11" s="95"/>
      <c r="H11" s="456"/>
      <c r="I11" s="160"/>
      <c r="J11" s="456"/>
      <c r="K11" s="456"/>
      <c r="L11" s="95"/>
      <c r="M11" s="98"/>
      <c r="N11" s="95"/>
      <c r="O11" s="425"/>
      <c r="P11" s="456"/>
      <c r="Q11" s="95"/>
      <c r="R11" s="456"/>
      <c r="S11" s="95"/>
      <c r="T11" s="456"/>
      <c r="U11" s="95"/>
      <c r="V11" s="111"/>
      <c r="W11" s="571"/>
      <c r="X11" s="571"/>
    </row>
    <row r="12" spans="1:24" s="440" customFormat="1" ht="14" customHeight="1">
      <c r="A12" s="58"/>
      <c r="B12" s="58"/>
      <c r="C12" s="95"/>
      <c r="D12" s="456"/>
      <c r="E12" s="95"/>
      <c r="F12" s="456"/>
      <c r="G12" s="160" t="s">
        <v>139</v>
      </c>
      <c r="H12" s="456"/>
      <c r="I12" s="160"/>
      <c r="J12" s="456"/>
      <c r="K12" s="456"/>
      <c r="L12" s="95"/>
      <c r="M12" s="98"/>
      <c r="N12" s="95"/>
      <c r="O12" s="425"/>
      <c r="P12" s="456"/>
      <c r="Q12" s="95"/>
      <c r="R12" s="456"/>
      <c r="S12" s="95"/>
      <c r="T12" s="456"/>
      <c r="U12" s="95"/>
      <c r="V12" s="111"/>
      <c r="W12" s="571"/>
      <c r="X12" s="571"/>
    </row>
    <row r="13" spans="1:24" s="440" customFormat="1" ht="14" customHeight="1">
      <c r="A13" s="58"/>
      <c r="B13" s="58"/>
      <c r="C13" s="95"/>
      <c r="D13" s="456"/>
      <c r="E13" s="160" t="s">
        <v>401</v>
      </c>
      <c r="F13" s="456"/>
      <c r="G13" s="160" t="s">
        <v>615</v>
      </c>
      <c r="H13" s="456"/>
      <c r="I13" s="160" t="s">
        <v>616</v>
      </c>
      <c r="J13" s="456"/>
      <c r="K13" s="456"/>
      <c r="L13" s="160" t="s">
        <v>50</v>
      </c>
      <c r="M13" s="98"/>
      <c r="N13" s="160" t="s">
        <v>147</v>
      </c>
      <c r="O13" s="427"/>
      <c r="P13" s="456"/>
      <c r="Q13" s="160"/>
      <c r="R13" s="456"/>
      <c r="S13" s="95"/>
      <c r="T13" s="456"/>
      <c r="U13" s="95"/>
      <c r="V13" s="111"/>
      <c r="W13" s="571"/>
      <c r="X13" s="571"/>
    </row>
    <row r="14" spans="1:24" s="440" customFormat="1" ht="14" customHeight="1">
      <c r="A14" s="58"/>
      <c r="B14" s="58"/>
      <c r="C14" s="160" t="s">
        <v>617</v>
      </c>
      <c r="D14" s="456"/>
      <c r="E14" s="160" t="s">
        <v>241</v>
      </c>
      <c r="F14" s="456"/>
      <c r="G14" s="160" t="s">
        <v>77</v>
      </c>
      <c r="H14" s="456"/>
      <c r="I14" s="160" t="s">
        <v>618</v>
      </c>
      <c r="J14" s="456"/>
      <c r="K14" s="456"/>
      <c r="L14" s="160" t="s">
        <v>619</v>
      </c>
      <c r="M14" s="98"/>
      <c r="N14" s="160" t="s">
        <v>179</v>
      </c>
      <c r="O14" s="427"/>
      <c r="P14" s="456"/>
      <c r="Q14" s="428" t="s">
        <v>620</v>
      </c>
      <c r="R14" s="456"/>
      <c r="S14" s="1217" t="s">
        <v>370</v>
      </c>
      <c r="T14" s="1217"/>
      <c r="U14" s="1217"/>
      <c r="V14" s="111"/>
      <c r="W14" s="571"/>
      <c r="X14" s="571"/>
    </row>
    <row r="15" spans="1:24" s="440" customFormat="1" ht="14" customHeight="1">
      <c r="A15" s="58"/>
      <c r="B15" s="58"/>
      <c r="C15" s="160" t="s">
        <v>584</v>
      </c>
      <c r="D15" s="456"/>
      <c r="E15" s="160" t="s">
        <v>621</v>
      </c>
      <c r="F15" s="456"/>
      <c r="G15" s="160" t="s">
        <v>622</v>
      </c>
      <c r="H15" s="456"/>
      <c r="I15" s="160" t="s">
        <v>945</v>
      </c>
      <c r="J15" s="456"/>
      <c r="K15" s="456"/>
      <c r="L15" s="160" t="s">
        <v>53</v>
      </c>
      <c r="M15" s="98"/>
      <c r="N15" s="428" t="s">
        <v>80</v>
      </c>
      <c r="O15" s="429"/>
      <c r="P15" s="456"/>
      <c r="Q15" s="160" t="s">
        <v>621</v>
      </c>
      <c r="R15" s="456"/>
      <c r="S15" s="569"/>
      <c r="T15" s="592"/>
      <c r="U15" s="569"/>
      <c r="V15" s="111"/>
      <c r="W15" s="571"/>
      <c r="X15" s="571"/>
    </row>
    <row r="16" spans="1:24" s="440" customFormat="1" ht="14" customHeight="1">
      <c r="A16" s="58"/>
      <c r="B16" s="58"/>
      <c r="C16" s="428" t="s">
        <v>623</v>
      </c>
      <c r="D16" s="456"/>
      <c r="E16" s="428" t="s">
        <v>624</v>
      </c>
      <c r="F16" s="456"/>
      <c r="G16" s="428" t="s">
        <v>625</v>
      </c>
      <c r="H16" s="456"/>
      <c r="I16" s="428" t="s">
        <v>626</v>
      </c>
      <c r="J16" s="98"/>
      <c r="K16" s="98"/>
      <c r="L16" s="428" t="s">
        <v>627</v>
      </c>
      <c r="M16" s="98"/>
      <c r="N16" s="428" t="s">
        <v>628</v>
      </c>
      <c r="O16" s="429"/>
      <c r="P16" s="456"/>
      <c r="Q16" s="428" t="s">
        <v>629</v>
      </c>
      <c r="R16" s="456"/>
      <c r="S16" s="428" t="s">
        <v>1285</v>
      </c>
      <c r="T16" s="456"/>
      <c r="U16" s="160" t="s">
        <v>997</v>
      </c>
      <c r="V16" s="111"/>
      <c r="W16" s="571"/>
      <c r="X16" s="571"/>
    </row>
    <row r="17" spans="1:24" s="440" customFormat="1" ht="14" customHeight="1">
      <c r="A17" s="58"/>
      <c r="B17" s="58"/>
      <c r="C17" s="81"/>
      <c r="D17" s="74"/>
      <c r="E17" s="81"/>
      <c r="F17" s="74"/>
      <c r="G17" s="81"/>
      <c r="H17" s="74"/>
      <c r="I17" s="81"/>
      <c r="J17" s="83"/>
      <c r="K17" s="83"/>
      <c r="L17" s="81"/>
      <c r="M17" s="83"/>
      <c r="N17" s="81"/>
      <c r="O17" s="88"/>
      <c r="P17" s="74"/>
      <c r="Q17" s="81"/>
      <c r="R17" s="74"/>
      <c r="S17" s="81"/>
      <c r="T17" s="74"/>
      <c r="U17" s="81"/>
      <c r="V17" s="111"/>
      <c r="W17" s="571"/>
      <c r="X17" s="571"/>
    </row>
    <row r="18" spans="1:24" s="440" customFormat="1" ht="21" customHeight="1">
      <c r="A18" s="95" t="s">
        <v>0</v>
      </c>
      <c r="B18" s="5" t="s">
        <v>22</v>
      </c>
      <c r="C18" s="58"/>
      <c r="D18" s="74"/>
      <c r="E18" s="58"/>
      <c r="F18" s="74"/>
      <c r="G18" s="58"/>
      <c r="H18" s="74"/>
      <c r="I18" s="58"/>
      <c r="J18" s="74"/>
      <c r="K18" s="74"/>
      <c r="L18" s="58"/>
      <c r="M18" s="83"/>
      <c r="N18" s="58"/>
      <c r="O18" s="88"/>
      <c r="P18" s="74"/>
      <c r="Q18" s="58"/>
      <c r="R18" s="74"/>
      <c r="S18" s="58"/>
      <c r="T18" s="74"/>
      <c r="U18" s="58"/>
      <c r="V18" s="111"/>
      <c r="W18" s="571"/>
      <c r="X18" s="571"/>
    </row>
    <row r="19" spans="1:24" s="440" customFormat="1" ht="21" customHeight="1">
      <c r="A19" s="58" t="s">
        <v>630</v>
      </c>
      <c r="B19" s="5" t="s">
        <v>22</v>
      </c>
      <c r="C19" s="494">
        <v>3298</v>
      </c>
      <c r="D19" s="593"/>
      <c r="E19" s="473">
        <v>35644</v>
      </c>
      <c r="F19" s="593"/>
      <c r="G19" s="473">
        <v>1619</v>
      </c>
      <c r="H19" s="593"/>
      <c r="I19" s="473">
        <v>2272</v>
      </c>
      <c r="J19" s="593"/>
      <c r="K19" s="593"/>
      <c r="L19" s="473">
        <v>14679</v>
      </c>
      <c r="M19" s="593"/>
      <c r="N19" s="473">
        <v>8085</v>
      </c>
      <c r="O19" s="438"/>
      <c r="P19" s="593"/>
      <c r="Q19" s="473">
        <v>43</v>
      </c>
      <c r="R19" s="593"/>
      <c r="S19" s="494">
        <f>ROUND(SUM(C19:Q19),1)</f>
        <v>65640</v>
      </c>
      <c r="T19" s="593"/>
      <c r="U19" s="473">
        <v>103141</v>
      </c>
      <c r="V19" s="571"/>
      <c r="W19" s="571"/>
      <c r="X19" s="571"/>
    </row>
    <row r="20" spans="1:24" s="440" customFormat="1" ht="21" customHeight="1">
      <c r="A20" s="528" t="s">
        <v>1348</v>
      </c>
      <c r="B20" s="5" t="s">
        <v>22</v>
      </c>
      <c r="C20" s="24">
        <v>0</v>
      </c>
      <c r="D20" s="33"/>
      <c r="E20" s="24">
        <v>0</v>
      </c>
      <c r="F20" s="33"/>
      <c r="G20" s="24">
        <v>0</v>
      </c>
      <c r="H20" s="33"/>
      <c r="I20" s="24">
        <v>0</v>
      </c>
      <c r="J20" s="20"/>
      <c r="K20" s="20"/>
      <c r="L20" s="24">
        <v>0</v>
      </c>
      <c r="M20" s="77"/>
      <c r="N20" s="23">
        <v>29962</v>
      </c>
      <c r="O20" s="37"/>
      <c r="P20" s="33"/>
      <c r="Q20" s="24">
        <v>0</v>
      </c>
      <c r="R20" s="33"/>
      <c r="S20" s="23">
        <f>ROUND(SUM(C20:Q20),1)</f>
        <v>29962</v>
      </c>
      <c r="T20" s="594"/>
      <c r="U20" s="20">
        <v>45484</v>
      </c>
      <c r="V20" s="571"/>
      <c r="W20" s="571"/>
      <c r="X20" s="571"/>
    </row>
    <row r="21" spans="1:24" s="440" customFormat="1" ht="21" customHeight="1">
      <c r="A21" s="563" t="s">
        <v>631</v>
      </c>
      <c r="B21" s="5" t="s">
        <v>22</v>
      </c>
      <c r="C21" s="24">
        <v>0</v>
      </c>
      <c r="D21" s="33"/>
      <c r="E21" s="24">
        <v>0</v>
      </c>
      <c r="F21" s="33"/>
      <c r="G21" s="24">
        <v>0</v>
      </c>
      <c r="H21" s="33"/>
      <c r="I21" s="24">
        <v>0</v>
      </c>
      <c r="J21" s="481"/>
      <c r="K21" s="481"/>
      <c r="L21" s="24">
        <v>0</v>
      </c>
      <c r="M21" s="77"/>
      <c r="N21" s="23">
        <v>2281243</v>
      </c>
      <c r="O21" s="37"/>
      <c r="P21" s="33"/>
      <c r="Q21" s="24">
        <v>0</v>
      </c>
      <c r="R21" s="33"/>
      <c r="S21" s="23">
        <f>ROUND(SUM(C21:Q21),1)</f>
        <v>2281243</v>
      </c>
      <c r="T21" s="594"/>
      <c r="U21" s="20">
        <v>2457194</v>
      </c>
      <c r="V21" s="571"/>
      <c r="W21" s="571"/>
      <c r="X21" s="571"/>
    </row>
    <row r="22" spans="1:24" s="440" customFormat="1" ht="21" customHeight="1">
      <c r="A22" s="95" t="s">
        <v>632</v>
      </c>
      <c r="B22" s="5" t="s">
        <v>22</v>
      </c>
      <c r="C22" s="21">
        <f>ROUND(SUM(C19:C21),1)</f>
        <v>3298</v>
      </c>
      <c r="D22" s="461"/>
      <c r="E22" s="21">
        <f>ROUND(SUM(E19:E21),1)</f>
        <v>35644</v>
      </c>
      <c r="F22" s="461"/>
      <c r="G22" s="21">
        <f>ROUND(SUM(G19:G21),1)</f>
        <v>1619</v>
      </c>
      <c r="H22" s="461"/>
      <c r="I22" s="21">
        <f>ROUND(SUM(I19:I21),1)</f>
        <v>2272</v>
      </c>
      <c r="J22" s="595"/>
      <c r="K22" s="595"/>
      <c r="L22" s="21">
        <f>ROUND(SUM(L19:L21),1)</f>
        <v>14679</v>
      </c>
      <c r="M22" s="595"/>
      <c r="N22" s="21">
        <f>ROUND(SUM(N19:N21),1)</f>
        <v>2319290</v>
      </c>
      <c r="O22" s="28"/>
      <c r="P22" s="461"/>
      <c r="Q22" s="21">
        <f>ROUND(SUM(Q19:Q21),1)</f>
        <v>43</v>
      </c>
      <c r="R22" s="461"/>
      <c r="S22" s="21">
        <f>ROUND(SUM(S19:S21),1)</f>
        <v>2376845</v>
      </c>
      <c r="T22" s="461"/>
      <c r="U22" s="21">
        <f>ROUND(SUM(U19:U21),1)</f>
        <v>2605819</v>
      </c>
      <c r="V22" s="111"/>
      <c r="W22" s="571"/>
      <c r="X22" s="571"/>
    </row>
    <row r="23" spans="1:24" s="440" customFormat="1" ht="14" customHeight="1">
      <c r="A23" s="58"/>
      <c r="B23" s="5" t="s">
        <v>22</v>
      </c>
      <c r="C23" s="22"/>
      <c r="D23" s="33"/>
      <c r="E23" s="22"/>
      <c r="F23" s="33"/>
      <c r="G23" s="22"/>
      <c r="H23" s="33"/>
      <c r="I23" s="22"/>
      <c r="J23" s="77"/>
      <c r="K23" s="77"/>
      <c r="L23" s="22"/>
      <c r="M23" s="77"/>
      <c r="N23" s="22"/>
      <c r="O23" s="37"/>
      <c r="P23" s="33"/>
      <c r="Q23" s="22"/>
      <c r="R23" s="33"/>
      <c r="S23" s="22"/>
      <c r="T23" s="33"/>
      <c r="U23" s="22"/>
      <c r="V23" s="111"/>
      <c r="W23" s="571"/>
      <c r="X23" s="571"/>
    </row>
    <row r="24" spans="1:24" s="440" customFormat="1" ht="14" customHeight="1">
      <c r="A24" s="58"/>
      <c r="B24" s="5" t="s">
        <v>22</v>
      </c>
      <c r="C24" s="23"/>
      <c r="D24" s="33"/>
      <c r="E24" s="23"/>
      <c r="F24" s="33"/>
      <c r="G24" s="23"/>
      <c r="H24" s="33"/>
      <c r="I24" s="23"/>
      <c r="J24" s="33"/>
      <c r="K24" s="33"/>
      <c r="L24" s="23"/>
      <c r="M24" s="77"/>
      <c r="N24" s="23"/>
      <c r="O24" s="37"/>
      <c r="P24" s="33"/>
      <c r="Q24" s="23"/>
      <c r="R24" s="33"/>
      <c r="S24" s="23"/>
      <c r="T24" s="33"/>
      <c r="U24" s="23"/>
      <c r="V24" s="111"/>
      <c r="W24" s="571"/>
      <c r="X24" s="571"/>
    </row>
    <row r="25" spans="1:24" s="440" customFormat="1" ht="21" customHeight="1">
      <c r="A25" s="95" t="s">
        <v>6</v>
      </c>
      <c r="B25" s="5" t="s">
        <v>22</v>
      </c>
      <c r="C25" s="23"/>
      <c r="D25" s="33"/>
      <c r="E25" s="23"/>
      <c r="F25" s="33"/>
      <c r="G25" s="23"/>
      <c r="H25" s="33"/>
      <c r="I25" s="23"/>
      <c r="J25" s="33"/>
      <c r="K25" s="33"/>
      <c r="L25" s="23"/>
      <c r="M25" s="77"/>
      <c r="N25" s="23"/>
      <c r="O25" s="37"/>
      <c r="P25" s="33"/>
      <c r="Q25" s="23"/>
      <c r="R25" s="33"/>
      <c r="S25" s="23"/>
      <c r="T25" s="33"/>
      <c r="U25" s="23"/>
      <c r="V25" s="111"/>
      <c r="W25" s="571"/>
      <c r="X25" s="571"/>
    </row>
    <row r="26" spans="1:24" s="440" customFormat="1" ht="21" customHeight="1">
      <c r="A26" s="58" t="s">
        <v>109</v>
      </c>
      <c r="B26" s="5" t="s">
        <v>22</v>
      </c>
      <c r="C26" s="23"/>
      <c r="D26" s="33"/>
      <c r="E26" s="23"/>
      <c r="F26" s="33"/>
      <c r="G26" s="23"/>
      <c r="H26" s="33"/>
      <c r="I26" s="23"/>
      <c r="J26" s="33"/>
      <c r="K26" s="33"/>
      <c r="L26" s="23"/>
      <c r="M26" s="77"/>
      <c r="N26" s="23"/>
      <c r="O26" s="37"/>
      <c r="P26" s="33"/>
      <c r="Q26" s="23"/>
      <c r="R26" s="33"/>
      <c r="S26" s="23"/>
      <c r="T26" s="33"/>
      <c r="U26" s="23"/>
      <c r="V26" s="111"/>
      <c r="W26" s="571"/>
      <c r="X26" s="571"/>
    </row>
    <row r="27" spans="1:24" s="440" customFormat="1" ht="21" customHeight="1">
      <c r="A27" s="144" t="s">
        <v>633</v>
      </c>
      <c r="B27" s="113" t="s">
        <v>22</v>
      </c>
      <c r="C27" s="470">
        <v>1069</v>
      </c>
      <c r="D27" s="141"/>
      <c r="E27" s="84">
        <v>0</v>
      </c>
      <c r="F27" s="141"/>
      <c r="G27" s="470">
        <v>50</v>
      </c>
      <c r="H27" s="141"/>
      <c r="I27" s="84">
        <v>0</v>
      </c>
      <c r="J27" s="482"/>
      <c r="K27" s="482"/>
      <c r="L27" s="470">
        <v>3712</v>
      </c>
      <c r="M27" s="77"/>
      <c r="N27" s="24">
        <v>0</v>
      </c>
      <c r="O27" s="38"/>
      <c r="P27" s="33"/>
      <c r="Q27" s="24">
        <v>0</v>
      </c>
      <c r="R27" s="33"/>
      <c r="S27" s="470">
        <f>ROUND(SUM(C27:Q27),1)</f>
        <v>4831</v>
      </c>
      <c r="T27" s="33"/>
      <c r="U27" s="23">
        <v>6166</v>
      </c>
      <c r="V27" s="111"/>
      <c r="W27" s="571"/>
      <c r="X27" s="571"/>
    </row>
    <row r="28" spans="1:24" s="440" customFormat="1" ht="21" customHeight="1">
      <c r="A28" s="144" t="s">
        <v>634</v>
      </c>
      <c r="B28" s="113" t="s">
        <v>22</v>
      </c>
      <c r="C28" s="470">
        <v>1584</v>
      </c>
      <c r="D28" s="141"/>
      <c r="E28" s="470">
        <v>35660</v>
      </c>
      <c r="F28" s="141"/>
      <c r="G28" s="470">
        <v>1250</v>
      </c>
      <c r="H28" s="141"/>
      <c r="I28" s="470">
        <v>1566</v>
      </c>
      <c r="J28" s="141"/>
      <c r="K28" s="141"/>
      <c r="L28" s="470">
        <v>9874</v>
      </c>
      <c r="M28" s="77"/>
      <c r="N28" s="20">
        <v>20560</v>
      </c>
      <c r="O28" s="38"/>
      <c r="P28" s="33"/>
      <c r="Q28" s="23">
        <v>87</v>
      </c>
      <c r="R28" s="33"/>
      <c r="S28" s="470">
        <f t="shared" ref="S28:S29" si="0">ROUND(SUM(C28:Q28),1)</f>
        <v>70581</v>
      </c>
      <c r="T28" s="33"/>
      <c r="U28" s="23">
        <v>113164</v>
      </c>
      <c r="V28" s="111"/>
      <c r="W28" s="571"/>
      <c r="X28" s="571"/>
    </row>
    <row r="29" spans="1:24" s="440" customFormat="1" ht="21" customHeight="1">
      <c r="A29" s="144" t="s">
        <v>635</v>
      </c>
      <c r="B29" s="113" t="s">
        <v>22</v>
      </c>
      <c r="C29" s="470">
        <v>640</v>
      </c>
      <c r="D29" s="141"/>
      <c r="E29" s="84">
        <v>0</v>
      </c>
      <c r="F29" s="141"/>
      <c r="G29" s="470">
        <v>27</v>
      </c>
      <c r="H29" s="141"/>
      <c r="I29" s="84">
        <v>0</v>
      </c>
      <c r="J29" s="482"/>
      <c r="K29" s="482"/>
      <c r="L29" s="482">
        <v>631</v>
      </c>
      <c r="M29" s="481"/>
      <c r="N29" s="24">
        <v>0</v>
      </c>
      <c r="O29" s="38"/>
      <c r="P29" s="33"/>
      <c r="Q29" s="24">
        <v>0</v>
      </c>
      <c r="R29" s="33"/>
      <c r="S29" s="23">
        <f t="shared" si="0"/>
        <v>1298</v>
      </c>
      <c r="T29" s="33"/>
      <c r="U29" s="23">
        <v>1004</v>
      </c>
      <c r="V29" s="111"/>
      <c r="W29" s="571"/>
      <c r="X29" s="571"/>
    </row>
    <row r="30" spans="1:24" s="440" customFormat="1" ht="21" customHeight="1">
      <c r="A30" s="563" t="s">
        <v>1349</v>
      </c>
      <c r="B30" s="5" t="s">
        <v>22</v>
      </c>
      <c r="C30" s="24">
        <v>0</v>
      </c>
      <c r="D30" s="33"/>
      <c r="E30" s="24">
        <v>0</v>
      </c>
      <c r="F30" s="33"/>
      <c r="G30" s="24">
        <v>0</v>
      </c>
      <c r="H30" s="33"/>
      <c r="I30" s="24">
        <v>0</v>
      </c>
      <c r="J30" s="481"/>
      <c r="K30" s="481"/>
      <c r="L30" s="24">
        <v>0</v>
      </c>
      <c r="M30" s="481"/>
      <c r="N30" s="20">
        <v>2284639</v>
      </c>
      <c r="O30" s="481"/>
      <c r="P30" s="33"/>
      <c r="Q30" s="24">
        <v>0</v>
      </c>
      <c r="R30" s="33"/>
      <c r="S30" s="23">
        <f>ROUND(SUM(C30:Q30),1)</f>
        <v>2284639</v>
      </c>
      <c r="T30" s="594"/>
      <c r="U30" s="20">
        <v>2497008</v>
      </c>
      <c r="V30" s="111"/>
      <c r="W30" s="571"/>
      <c r="X30" s="571"/>
    </row>
    <row r="31" spans="1:24" s="440" customFormat="1" ht="21" customHeight="1">
      <c r="A31" s="95" t="s">
        <v>636</v>
      </c>
      <c r="B31" s="5" t="s">
        <v>22</v>
      </c>
      <c r="C31" s="21">
        <f>ROUND(SUM(C27:C30),1)</f>
        <v>3293</v>
      </c>
      <c r="D31" s="461"/>
      <c r="E31" s="21">
        <f>ROUND(SUM(E27:E30),1)</f>
        <v>35660</v>
      </c>
      <c r="F31" s="461"/>
      <c r="G31" s="21">
        <f>ROUND(SUM(G27:G30),1)</f>
        <v>1327</v>
      </c>
      <c r="H31" s="461"/>
      <c r="I31" s="21">
        <f>ROUND(SUM(I27:I30),1)</f>
        <v>1566</v>
      </c>
      <c r="J31" s="595"/>
      <c r="K31" s="595"/>
      <c r="L31" s="21">
        <f>ROUND(SUM(L27:L30),1)</f>
        <v>14217</v>
      </c>
      <c r="M31" s="595"/>
      <c r="N31" s="78">
        <f>ROUND(SUM(N27:N30),1)</f>
        <v>2305199</v>
      </c>
      <c r="O31" s="28"/>
      <c r="P31" s="461"/>
      <c r="Q31" s="21">
        <f>ROUND(SUM(Q27:Q30),1)</f>
        <v>87</v>
      </c>
      <c r="R31" s="461"/>
      <c r="S31" s="21">
        <f>ROUND(SUM(S27:S30),1)</f>
        <v>2361349</v>
      </c>
      <c r="T31" s="461"/>
      <c r="U31" s="21">
        <f>ROUND(SUM(U27:U30),1)</f>
        <v>2617342</v>
      </c>
      <c r="V31" s="111"/>
      <c r="W31" s="571"/>
      <c r="X31" s="571"/>
    </row>
    <row r="32" spans="1:24" s="440" customFormat="1" ht="14" customHeight="1">
      <c r="A32" s="95"/>
      <c r="B32" s="5" t="s">
        <v>22</v>
      </c>
      <c r="C32" s="22"/>
      <c r="D32" s="33"/>
      <c r="E32" s="22"/>
      <c r="F32" s="33"/>
      <c r="G32" s="22"/>
      <c r="H32" s="33"/>
      <c r="I32" s="22"/>
      <c r="J32" s="77"/>
      <c r="K32" s="77"/>
      <c r="L32" s="22"/>
      <c r="M32" s="77"/>
      <c r="N32" s="37"/>
      <c r="O32" s="37"/>
      <c r="P32" s="33"/>
      <c r="Q32" s="22"/>
      <c r="R32" s="33"/>
      <c r="S32" s="22"/>
      <c r="T32" s="33"/>
      <c r="U32" s="22"/>
      <c r="V32" s="111"/>
      <c r="W32" s="571"/>
      <c r="X32" s="571"/>
    </row>
    <row r="33" spans="1:24" s="440" customFormat="1" ht="21" customHeight="1">
      <c r="A33" s="95" t="s">
        <v>637</v>
      </c>
      <c r="B33" s="5" t="s">
        <v>22</v>
      </c>
      <c r="C33" s="26">
        <f>ROUND(SUM(C22-C31),1)</f>
        <v>5</v>
      </c>
      <c r="D33" s="461"/>
      <c r="E33" s="26">
        <f>ROUND(SUM(E22-E31),1)</f>
        <v>-16</v>
      </c>
      <c r="F33" s="461"/>
      <c r="G33" s="26">
        <f>ROUND(SUM(G22-G31),1)</f>
        <v>292</v>
      </c>
      <c r="H33" s="461"/>
      <c r="I33" s="26">
        <f>ROUND(SUM(I22-I31),1)</f>
        <v>706</v>
      </c>
      <c r="J33" s="595"/>
      <c r="K33" s="595"/>
      <c r="L33" s="26">
        <f>ROUND(SUM(L22-L31),1)</f>
        <v>462</v>
      </c>
      <c r="M33" s="595"/>
      <c r="N33" s="26">
        <f>ROUND(SUM(N22-N31),1)</f>
        <v>14091</v>
      </c>
      <c r="O33" s="28"/>
      <c r="P33" s="461"/>
      <c r="Q33" s="26">
        <f>ROUND(SUM(Q22-Q31),1)</f>
        <v>-44</v>
      </c>
      <c r="R33" s="461"/>
      <c r="S33" s="26">
        <f>ROUND(SUM(S22-S31),1)</f>
        <v>15496</v>
      </c>
      <c r="T33" s="461"/>
      <c r="U33" s="26">
        <f>ROUND(SUM(U22-U31),1)</f>
        <v>-11523</v>
      </c>
      <c r="V33" s="111"/>
      <c r="W33" s="571"/>
      <c r="X33" s="571"/>
    </row>
    <row r="34" spans="1:24" s="440" customFormat="1" ht="14" customHeight="1">
      <c r="A34" s="95"/>
      <c r="B34" s="5" t="s">
        <v>22</v>
      </c>
      <c r="C34" s="22"/>
      <c r="D34" s="33"/>
      <c r="E34" s="22"/>
      <c r="F34" s="33"/>
      <c r="G34" s="22"/>
      <c r="H34" s="33"/>
      <c r="I34" s="22"/>
      <c r="J34" s="77"/>
      <c r="K34" s="77"/>
      <c r="L34" s="22"/>
      <c r="M34" s="77"/>
      <c r="N34" s="22"/>
      <c r="O34" s="37"/>
      <c r="P34" s="33"/>
      <c r="Q34" s="22"/>
      <c r="R34" s="33"/>
      <c r="S34" s="22"/>
      <c r="T34" s="33"/>
      <c r="U34" s="22"/>
      <c r="V34" s="111"/>
      <c r="W34" s="571"/>
      <c r="X34" s="571"/>
    </row>
    <row r="35" spans="1:24" s="440" customFormat="1" ht="21" customHeight="1">
      <c r="A35" s="95" t="s">
        <v>17</v>
      </c>
      <c r="B35" s="5" t="s">
        <v>22</v>
      </c>
      <c r="C35" s="23"/>
      <c r="D35" s="33"/>
      <c r="E35" s="23"/>
      <c r="F35" s="33"/>
      <c r="G35" s="23"/>
      <c r="H35" s="33"/>
      <c r="I35" s="23"/>
      <c r="J35" s="33"/>
      <c r="K35" s="33"/>
      <c r="L35" s="23"/>
      <c r="M35" s="77"/>
      <c r="N35" s="23"/>
      <c r="O35" s="37"/>
      <c r="P35" s="33"/>
      <c r="Q35" s="23"/>
      <c r="R35" s="33"/>
      <c r="S35" s="23"/>
      <c r="T35" s="33"/>
      <c r="U35" s="23"/>
      <c r="V35" s="111"/>
      <c r="W35" s="571"/>
      <c r="X35" s="571"/>
    </row>
    <row r="36" spans="1:24" s="440" customFormat="1" ht="21" customHeight="1">
      <c r="A36" s="58" t="s">
        <v>638</v>
      </c>
      <c r="B36" s="5" t="s">
        <v>22</v>
      </c>
      <c r="C36" s="25">
        <v>0</v>
      </c>
      <c r="D36" s="33"/>
      <c r="E36" s="24">
        <v>0</v>
      </c>
      <c r="F36" s="33"/>
      <c r="G36" s="25">
        <v>0</v>
      </c>
      <c r="H36" s="33"/>
      <c r="I36" s="25">
        <v>0</v>
      </c>
      <c r="J36" s="33"/>
      <c r="K36" s="33"/>
      <c r="L36" s="25">
        <v>0</v>
      </c>
      <c r="M36" s="77"/>
      <c r="N36" s="25">
        <v>0</v>
      </c>
      <c r="O36" s="38"/>
      <c r="P36" s="33"/>
      <c r="Q36" s="25">
        <v>0</v>
      </c>
      <c r="R36" s="33"/>
      <c r="S36" s="23">
        <f>ROUND(SUM(C36:Q36),1)</f>
        <v>0</v>
      </c>
      <c r="T36" s="33"/>
      <c r="U36" s="33">
        <v>0</v>
      </c>
      <c r="V36" s="111"/>
      <c r="W36" s="571"/>
      <c r="X36" s="571"/>
    </row>
    <row r="37" spans="1:24" s="440" customFormat="1" ht="21" customHeight="1">
      <c r="A37" s="58" t="s">
        <v>639</v>
      </c>
      <c r="B37" s="5" t="s">
        <v>22</v>
      </c>
      <c r="C37" s="25">
        <v>-12</v>
      </c>
      <c r="D37" s="33"/>
      <c r="E37" s="25">
        <v>0</v>
      </c>
      <c r="F37" s="33"/>
      <c r="G37" s="25">
        <v>0</v>
      </c>
      <c r="H37" s="33"/>
      <c r="I37" s="25">
        <v>0</v>
      </c>
      <c r="J37" s="77"/>
      <c r="K37" s="77"/>
      <c r="L37" s="25">
        <v>0</v>
      </c>
      <c r="M37" s="481"/>
      <c r="N37" s="24">
        <v>0</v>
      </c>
      <c r="O37" s="38"/>
      <c r="P37" s="33"/>
      <c r="Q37" s="25">
        <v>0</v>
      </c>
      <c r="R37" s="33"/>
      <c r="S37" s="23">
        <f>ROUND(SUM(C37:Q37),1)</f>
        <v>-12</v>
      </c>
      <c r="T37" s="33"/>
      <c r="U37" s="20">
        <v>-318</v>
      </c>
      <c r="V37" s="111"/>
      <c r="W37" s="571"/>
      <c r="X37" s="571"/>
    </row>
    <row r="38" spans="1:24" s="440" customFormat="1" ht="20" customHeight="1">
      <c r="A38" s="95" t="s">
        <v>640</v>
      </c>
      <c r="B38" s="5" t="s">
        <v>22</v>
      </c>
      <c r="C38" s="34">
        <f>ROUND(SUM(C36:C37),1)</f>
        <v>-12</v>
      </c>
      <c r="D38" s="461"/>
      <c r="E38" s="34">
        <f>ROUND(SUM(E36:E37),1)</f>
        <v>0</v>
      </c>
      <c r="F38" s="461"/>
      <c r="G38" s="34">
        <f>ROUND(SUM(G36:G37),1)</f>
        <v>0</v>
      </c>
      <c r="H38" s="461"/>
      <c r="I38" s="34">
        <f>ROUND(SUM(I36:I37),1)</f>
        <v>0</v>
      </c>
      <c r="J38" s="595"/>
      <c r="K38" s="595"/>
      <c r="L38" s="34">
        <f>ROUND(SUM(L36:L37),1)</f>
        <v>0</v>
      </c>
      <c r="M38" s="596"/>
      <c r="N38" s="34">
        <f>ROUND(SUM(N36:N37),1)</f>
        <v>0</v>
      </c>
      <c r="O38" s="597"/>
      <c r="P38" s="461"/>
      <c r="Q38" s="34">
        <f>ROUND(SUM(Q36:Q37),1)</f>
        <v>0</v>
      </c>
      <c r="R38" s="461"/>
      <c r="S38" s="34">
        <f>ROUND(SUM(S36:S37),1)</f>
        <v>-12</v>
      </c>
      <c r="T38" s="461"/>
      <c r="U38" s="598">
        <f>ROUND(SUM(U36:U37),1)</f>
        <v>-318</v>
      </c>
      <c r="V38" s="111"/>
      <c r="W38" s="571"/>
      <c r="X38" s="571"/>
    </row>
    <row r="39" spans="1:24" s="440" customFormat="1" ht="14" customHeight="1">
      <c r="A39" s="58"/>
      <c r="B39" s="5" t="s">
        <v>22</v>
      </c>
      <c r="C39" s="22"/>
      <c r="D39" s="33"/>
      <c r="E39" s="22"/>
      <c r="F39" s="33"/>
      <c r="G39" s="22"/>
      <c r="H39" s="33"/>
      <c r="I39" s="22"/>
      <c r="J39" s="77"/>
      <c r="K39" s="77"/>
      <c r="L39" s="22"/>
      <c r="M39" s="77"/>
      <c r="N39" s="22"/>
      <c r="O39" s="37"/>
      <c r="P39" s="33"/>
      <c r="Q39" s="22"/>
      <c r="R39" s="33"/>
      <c r="S39" s="22"/>
      <c r="T39" s="33"/>
      <c r="U39" s="37"/>
      <c r="V39" s="111"/>
      <c r="W39" s="571"/>
      <c r="X39" s="571"/>
    </row>
    <row r="40" spans="1:24" s="440" customFormat="1" ht="21" customHeight="1">
      <c r="A40" s="95" t="s">
        <v>641</v>
      </c>
      <c r="B40" s="5" t="s">
        <v>22</v>
      </c>
      <c r="C40" s="23"/>
      <c r="D40" s="33"/>
      <c r="E40" s="23"/>
      <c r="F40" s="33"/>
      <c r="G40" s="23"/>
      <c r="H40" s="33"/>
      <c r="I40" s="23"/>
      <c r="J40" s="33"/>
      <c r="K40" s="33"/>
      <c r="L40" s="23"/>
      <c r="M40" s="77"/>
      <c r="N40" s="23"/>
      <c r="O40" s="37"/>
      <c r="P40" s="33"/>
      <c r="Q40" s="23"/>
      <c r="R40" s="33"/>
      <c r="S40" s="23"/>
      <c r="T40" s="33"/>
      <c r="U40" s="23"/>
      <c r="V40" s="111"/>
      <c r="W40" s="571"/>
      <c r="X40" s="571"/>
    </row>
    <row r="41" spans="1:24" s="440" customFormat="1" ht="21" customHeight="1">
      <c r="A41" s="95" t="s">
        <v>642</v>
      </c>
      <c r="B41" s="5" t="s">
        <v>22</v>
      </c>
      <c r="C41" s="26">
        <f>ROUND(SUM(C33,C38),1)</f>
        <v>-7</v>
      </c>
      <c r="D41" s="33"/>
      <c r="E41" s="26">
        <f>ROUND(SUM(E33,E38),1)</f>
        <v>-16</v>
      </c>
      <c r="F41" s="33"/>
      <c r="G41" s="26">
        <f>ROUND(SUM(G33,G38),1)</f>
        <v>292</v>
      </c>
      <c r="H41" s="33"/>
      <c r="I41" s="26">
        <f>ROUND(SUM(I33,I38),1)</f>
        <v>706</v>
      </c>
      <c r="J41" s="461"/>
      <c r="K41" s="461"/>
      <c r="L41" s="26">
        <f>ROUND(SUM(L33,L38),1)</f>
        <v>462</v>
      </c>
      <c r="M41" s="77"/>
      <c r="N41" s="26">
        <f>ROUND(SUM(N33,N38),1)</f>
        <v>14091</v>
      </c>
      <c r="O41" s="28"/>
      <c r="P41" s="33"/>
      <c r="Q41" s="26">
        <f>ROUND(SUM(Q33,Q38),1)</f>
        <v>-44</v>
      </c>
      <c r="R41" s="33"/>
      <c r="S41" s="26">
        <f>ROUND(SUM(S33,S38),1)</f>
        <v>15484</v>
      </c>
      <c r="T41" s="33"/>
      <c r="U41" s="26">
        <f>ROUND(SUM(U33,U38),1)</f>
        <v>-11841</v>
      </c>
      <c r="V41" s="111"/>
      <c r="W41" s="571"/>
      <c r="X41" s="571"/>
    </row>
    <row r="42" spans="1:24" s="440" customFormat="1" ht="14" customHeight="1">
      <c r="A42" s="58"/>
      <c r="B42" s="5" t="s">
        <v>22</v>
      </c>
      <c r="C42" s="23"/>
      <c r="D42" s="33"/>
      <c r="E42" s="23"/>
      <c r="F42" s="33"/>
      <c r="G42" s="23"/>
      <c r="H42" s="33"/>
      <c r="I42" s="26"/>
      <c r="J42" s="461"/>
      <c r="K42" s="461"/>
      <c r="L42" s="23"/>
      <c r="M42" s="77"/>
      <c r="N42" s="23"/>
      <c r="O42" s="37"/>
      <c r="P42" s="33"/>
      <c r="Q42" s="23"/>
      <c r="R42" s="33"/>
      <c r="S42" s="23"/>
      <c r="T42" s="33"/>
      <c r="U42" s="23"/>
      <c r="V42" s="111"/>
      <c r="W42" s="571"/>
      <c r="X42" s="571"/>
    </row>
    <row r="43" spans="1:24" s="440" customFormat="1" ht="21" customHeight="1">
      <c r="A43" s="565" t="s">
        <v>1329</v>
      </c>
      <c r="B43" s="5" t="s">
        <v>22</v>
      </c>
      <c r="C43" s="26">
        <v>3129</v>
      </c>
      <c r="D43" s="461"/>
      <c r="E43" s="26">
        <v>2842</v>
      </c>
      <c r="F43" s="461"/>
      <c r="G43" s="26">
        <v>3833</v>
      </c>
      <c r="H43" s="461"/>
      <c r="I43" s="26">
        <v>3097</v>
      </c>
      <c r="J43" s="595"/>
      <c r="K43" s="595"/>
      <c r="L43" s="26">
        <v>408</v>
      </c>
      <c r="M43" s="595"/>
      <c r="N43" s="26">
        <v>37143</v>
      </c>
      <c r="O43" s="28"/>
      <c r="P43" s="461"/>
      <c r="Q43" s="26">
        <v>198</v>
      </c>
      <c r="R43" s="461"/>
      <c r="S43" s="26">
        <v>50650</v>
      </c>
      <c r="T43" s="461"/>
      <c r="U43" s="26">
        <v>62491</v>
      </c>
      <c r="V43" s="111"/>
      <c r="W43" s="571"/>
      <c r="X43" s="571"/>
    </row>
    <row r="44" spans="1:24" s="440" customFormat="1" ht="13.5" customHeight="1">
      <c r="A44" s="95"/>
      <c r="B44" s="5" t="s">
        <v>22</v>
      </c>
      <c r="C44" s="81"/>
      <c r="D44" s="74"/>
      <c r="E44" s="81"/>
      <c r="F44" s="74"/>
      <c r="G44" s="81"/>
      <c r="H44" s="74"/>
      <c r="I44" s="81"/>
      <c r="J44" s="83"/>
      <c r="K44" s="83"/>
      <c r="L44" s="81"/>
      <c r="M44" s="83"/>
      <c r="N44" s="81"/>
      <c r="O44" s="88"/>
      <c r="P44" s="74"/>
      <c r="Q44" s="81"/>
      <c r="R44" s="74"/>
      <c r="S44" s="81"/>
      <c r="T44" s="74"/>
      <c r="U44" s="81"/>
      <c r="V44" s="111"/>
      <c r="W44" s="571"/>
      <c r="X44" s="571"/>
    </row>
    <row r="45" spans="1:24" s="440" customFormat="1" ht="21" customHeight="1" thickBot="1">
      <c r="A45" s="95" t="s">
        <v>1328</v>
      </c>
      <c r="B45" s="5" t="s">
        <v>22</v>
      </c>
      <c r="C45" s="495">
        <f>ROUND(SUM(C41+C43),1)</f>
        <v>3122</v>
      </c>
      <c r="D45" s="456"/>
      <c r="E45" s="495">
        <f>ROUND(SUM(E41+E43),1)</f>
        <v>2826</v>
      </c>
      <c r="F45" s="456"/>
      <c r="G45" s="495">
        <f>ROUND(SUM(G41+G43),1)</f>
        <v>4125</v>
      </c>
      <c r="H45" s="456"/>
      <c r="I45" s="495">
        <f>ROUND(SUM(I41+I43),1)</f>
        <v>3803</v>
      </c>
      <c r="J45" s="98"/>
      <c r="K45" s="98"/>
      <c r="L45" s="495">
        <f>ROUND(SUM(L41+L43),1)</f>
        <v>870</v>
      </c>
      <c r="M45" s="456"/>
      <c r="N45" s="495">
        <f>ROUND(SUM(N41+N43),1)</f>
        <v>51234</v>
      </c>
      <c r="O45" s="425"/>
      <c r="P45" s="456"/>
      <c r="Q45" s="495">
        <f>ROUND(SUM(Q41+Q43),1)</f>
        <v>154</v>
      </c>
      <c r="R45" s="456"/>
      <c r="S45" s="495">
        <f>ROUND(SUM(S41+S43),1)</f>
        <v>66134</v>
      </c>
      <c r="T45" s="65"/>
      <c r="U45" s="495">
        <f>ROUND(SUM(U41+U43),1)</f>
        <v>50650</v>
      </c>
      <c r="V45" s="111"/>
      <c r="W45" s="571"/>
      <c r="X45" s="571"/>
    </row>
    <row r="46" spans="1:24" s="440" customFormat="1" ht="12" customHeight="1" thickTop="1">
      <c r="A46" s="58"/>
      <c r="B46" s="58"/>
      <c r="C46" s="584"/>
      <c r="D46" s="74"/>
      <c r="E46" s="584"/>
      <c r="F46" s="74"/>
      <c r="G46" s="584"/>
      <c r="H46" s="74"/>
      <c r="I46" s="584"/>
      <c r="J46" s="83"/>
      <c r="K46" s="83"/>
      <c r="L46" s="584"/>
      <c r="M46" s="83"/>
      <c r="N46" s="584"/>
      <c r="O46" s="88"/>
      <c r="P46" s="74"/>
      <c r="Q46" s="584"/>
      <c r="R46" s="74"/>
      <c r="S46" s="584"/>
      <c r="T46" s="74"/>
      <c r="U46" s="584"/>
      <c r="V46" s="111"/>
      <c r="W46" s="571"/>
      <c r="X46" s="571"/>
    </row>
    <row r="47" spans="1:24" s="440" customFormat="1" ht="14.25" customHeight="1">
      <c r="A47" s="573"/>
      <c r="B47" s="573"/>
      <c r="C47" s="58"/>
      <c r="D47" s="74"/>
      <c r="E47" s="58"/>
      <c r="F47" s="74"/>
      <c r="G47" s="58"/>
      <c r="H47" s="74"/>
      <c r="I47" s="58"/>
      <c r="J47" s="74"/>
      <c r="K47" s="74"/>
      <c r="L47" s="58"/>
      <c r="M47" s="83"/>
      <c r="N47" s="58"/>
      <c r="O47" s="88"/>
      <c r="P47" s="74"/>
      <c r="Q47" s="58"/>
      <c r="R47" s="74"/>
      <c r="S47" s="58"/>
      <c r="T47" s="74"/>
      <c r="U47" s="58"/>
      <c r="V47" s="571"/>
      <c r="W47" s="571"/>
      <c r="X47" s="571"/>
    </row>
    <row r="48" spans="1:24" s="440" customFormat="1" ht="15">
      <c r="A48" s="1045"/>
      <c r="B48" s="589"/>
      <c r="C48" s="58"/>
      <c r="D48" s="74"/>
      <c r="E48" s="58"/>
      <c r="F48" s="74"/>
      <c r="G48" s="58"/>
      <c r="H48" s="74"/>
      <c r="I48" s="58"/>
      <c r="J48" s="74"/>
      <c r="K48" s="74"/>
      <c r="L48" s="58"/>
      <c r="M48" s="83"/>
      <c r="N48" s="58"/>
      <c r="O48" s="88"/>
      <c r="P48" s="74"/>
      <c r="Q48" s="58"/>
      <c r="R48" s="74"/>
      <c r="S48" s="58"/>
      <c r="T48" s="74"/>
      <c r="U48" s="58"/>
    </row>
    <row r="49" spans="1:22" s="602" customFormat="1" ht="15">
      <c r="A49" s="573"/>
      <c r="B49" s="573"/>
      <c r="C49" s="60"/>
      <c r="D49" s="61"/>
      <c r="E49" s="60"/>
      <c r="F49" s="61"/>
      <c r="G49" s="60"/>
      <c r="H49" s="61"/>
      <c r="I49" s="60"/>
      <c r="J49" s="61"/>
      <c r="K49" s="61"/>
      <c r="L49" s="60"/>
      <c r="M49" s="61"/>
      <c r="N49" s="60"/>
      <c r="O49" s="599"/>
      <c r="P49" s="61"/>
      <c r="Q49" s="600"/>
      <c r="R49" s="601"/>
      <c r="S49" s="600"/>
      <c r="T49" s="601"/>
      <c r="U49" s="600"/>
      <c r="V49" s="600"/>
    </row>
    <row r="50" spans="1:22" s="603" customFormat="1" ht="16.5" customHeight="1">
      <c r="A50" s="573"/>
      <c r="B50" s="573"/>
      <c r="D50" s="604"/>
      <c r="F50" s="604"/>
      <c r="H50" s="604"/>
      <c r="J50" s="604"/>
      <c r="K50" s="604"/>
      <c r="M50" s="604"/>
      <c r="O50" s="605"/>
      <c r="P50" s="604"/>
      <c r="R50" s="604"/>
      <c r="T50" s="604"/>
    </row>
    <row r="51" spans="1:22" s="603" customFormat="1" ht="16.5" customHeight="1">
      <c r="A51" s="573"/>
      <c r="B51" s="573"/>
      <c r="D51" s="604"/>
      <c r="F51" s="604"/>
      <c r="H51" s="604"/>
      <c r="J51" s="604"/>
      <c r="K51" s="604"/>
      <c r="M51" s="604"/>
      <c r="O51" s="605"/>
      <c r="P51" s="604"/>
      <c r="R51" s="604"/>
      <c r="T51" s="604"/>
    </row>
    <row r="52" spans="1:22" s="603" customFormat="1" ht="16.5" customHeight="1">
      <c r="A52" s="573"/>
      <c r="B52" s="573"/>
      <c r="D52" s="604"/>
      <c r="F52" s="604"/>
      <c r="H52" s="604"/>
      <c r="J52" s="604"/>
      <c r="K52" s="604"/>
      <c r="M52" s="604"/>
      <c r="O52" s="605"/>
      <c r="P52" s="604"/>
      <c r="R52" s="604"/>
      <c r="T52" s="604"/>
    </row>
    <row r="53" spans="1:22" s="603" customFormat="1" ht="16.5" customHeight="1">
      <c r="A53" s="573"/>
      <c r="B53" s="573"/>
      <c r="D53" s="604"/>
      <c r="F53" s="604"/>
      <c r="H53" s="604"/>
      <c r="J53" s="604"/>
      <c r="K53" s="604"/>
      <c r="M53" s="604"/>
      <c r="O53" s="605"/>
      <c r="P53" s="604"/>
      <c r="R53" s="604"/>
      <c r="T53" s="604"/>
    </row>
    <row r="54" spans="1:22" s="603" customFormat="1" ht="16.5" customHeight="1">
      <c r="A54" s="573"/>
      <c r="B54" s="573"/>
      <c r="D54" s="604"/>
      <c r="F54" s="604"/>
      <c r="H54" s="604"/>
      <c r="J54" s="604"/>
      <c r="K54" s="604"/>
      <c r="M54" s="604"/>
      <c r="O54" s="605"/>
      <c r="P54" s="604"/>
      <c r="R54" s="604"/>
      <c r="T54" s="604"/>
    </row>
    <row r="55" spans="1:22" s="603" customFormat="1" ht="16.5" customHeight="1">
      <c r="A55" s="573"/>
      <c r="B55" s="573"/>
      <c r="D55" s="604"/>
      <c r="F55" s="604"/>
      <c r="H55" s="604"/>
      <c r="J55" s="604"/>
      <c r="K55" s="604"/>
      <c r="M55" s="604"/>
      <c r="O55" s="605"/>
      <c r="P55" s="604"/>
      <c r="R55" s="604"/>
      <c r="T55" s="604"/>
    </row>
    <row r="59" spans="1:22" s="440" customFormat="1" ht="15">
      <c r="A59" s="571"/>
      <c r="B59" s="571"/>
      <c r="C59" s="571"/>
      <c r="D59" s="591"/>
      <c r="E59" s="571"/>
      <c r="F59" s="591"/>
      <c r="G59" s="571"/>
      <c r="H59" s="591"/>
      <c r="I59" s="571"/>
      <c r="J59" s="591"/>
      <c r="K59" s="591"/>
      <c r="L59" s="571"/>
      <c r="M59" s="606"/>
      <c r="N59" s="571"/>
      <c r="O59" s="414"/>
      <c r="P59" s="591"/>
      <c r="Q59" s="571"/>
      <c r="R59" s="591"/>
      <c r="S59" s="571"/>
      <c r="T59" s="591"/>
      <c r="U59" s="571"/>
    </row>
    <row r="60" spans="1:22" s="440" customFormat="1" ht="15">
      <c r="A60" s="571"/>
      <c r="B60" s="571"/>
      <c r="C60" s="571"/>
      <c r="D60" s="591"/>
      <c r="E60" s="571"/>
      <c r="F60" s="591"/>
      <c r="G60" s="571"/>
      <c r="H60" s="591"/>
      <c r="I60" s="571"/>
      <c r="J60" s="591"/>
      <c r="K60" s="591"/>
      <c r="L60" s="571"/>
      <c r="M60" s="606"/>
      <c r="N60" s="571"/>
      <c r="O60" s="414"/>
      <c r="P60" s="591"/>
      <c r="Q60" s="571"/>
      <c r="R60" s="591"/>
      <c r="S60" s="571"/>
      <c r="T60" s="591"/>
      <c r="U60" s="571"/>
    </row>
  </sheetData>
  <mergeCells count="1">
    <mergeCell ref="S14:U14"/>
  </mergeCells>
  <hyperlinks>
    <hyperlink ref="A48" location="'Footnotes 1 - 11'!A1" display="(*) See Accompanying Footnotes"/>
  </hyperlinks>
  <pageMargins left="0.6" right="0.38" top="1" bottom="0.25" header="0" footer="0.25"/>
  <pageSetup scale="57" firstPageNumber="51" pageOrder="overThenDown" orientation="landscape" blackAndWhite="1" useFirstPageNumber="1"/>
  <headerFooter scaleWithDoc="0">
    <oddFooter>&amp;R&amp;8&amp;P</oddFooter>
  </headerFooter>
  <colBreaks count="1" manualBreakCount="1">
    <brk id="10" min="2" max="48" man="1"/>
  </colBreak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56"/>
  <sheetViews>
    <sheetView showGridLines="0" showOutlineSymbols="0" zoomScale="70" zoomScaleNormal="70" zoomScalePageLayoutView="70" workbookViewId="0"/>
  </sheetViews>
  <sheetFormatPr baseColWidth="10" defaultColWidth="9.5703125" defaultRowHeight="13" x14ac:dyDescent="0"/>
  <cols>
    <col min="1" max="1" width="39.140625" style="571" customWidth="1"/>
    <col min="2" max="2" width="1.85546875" style="571" customWidth="1"/>
    <col min="3" max="3" width="13.5703125" style="571" customWidth="1"/>
    <col min="4" max="4" width="2.42578125" style="571" customWidth="1"/>
    <col min="5" max="5" width="14.5703125" style="571" customWidth="1"/>
    <col min="6" max="6" width="2.5703125" style="571" customWidth="1"/>
    <col min="7" max="7" width="14.5703125" style="571" customWidth="1"/>
    <col min="8" max="8" width="2.5703125" style="571" customWidth="1"/>
    <col min="9" max="9" width="15.5703125" style="571" customWidth="1"/>
    <col min="10" max="10" width="2.5703125" style="571" customWidth="1"/>
    <col min="11" max="11" width="12.5703125" style="571" customWidth="1"/>
    <col min="12" max="12" width="2.5703125" style="571" customWidth="1"/>
    <col min="13" max="13" width="16.5703125" style="571" customWidth="1"/>
    <col min="14" max="14" width="2.5703125" style="571" customWidth="1"/>
    <col min="15" max="15" width="12.5703125" style="571" customWidth="1"/>
    <col min="16" max="16" width="2.5703125" style="571" customWidth="1"/>
    <col min="17" max="17" width="13.5703125" style="571" customWidth="1"/>
    <col min="18" max="18" width="2.5703125" style="571" customWidth="1"/>
    <col min="19" max="19" width="13.5703125" style="571" customWidth="1"/>
    <col min="20" max="20" width="2.5703125" style="571" customWidth="1"/>
    <col min="21" max="21" width="11.5703125" style="571" customWidth="1"/>
    <col min="22" max="22" width="3.5703125" style="571" customWidth="1"/>
    <col min="23" max="23" width="12.5703125" style="571" customWidth="1"/>
    <col min="24" max="24" width="4.5703125" style="571" customWidth="1"/>
    <col min="25" max="26" width="12.5703125" style="571" customWidth="1"/>
    <col min="27" max="27" width="16.5703125" style="571" customWidth="1"/>
    <col min="28" max="16384" width="9.5703125" style="571"/>
  </cols>
  <sheetData>
    <row r="1" spans="1:32" ht="15" customHeight="1">
      <c r="A1" s="781" t="s">
        <v>936</v>
      </c>
    </row>
    <row r="3" spans="1:32" s="440" customFormat="1" ht="24" customHeight="1">
      <c r="A3" s="607" t="s">
        <v>60</v>
      </c>
      <c r="B3" s="608"/>
      <c r="C3" s="58"/>
      <c r="D3" s="58"/>
      <c r="E3" s="58"/>
      <c r="F3" s="58"/>
      <c r="G3" s="58"/>
      <c r="H3" s="58"/>
      <c r="I3" s="58"/>
      <c r="J3" s="58"/>
      <c r="K3" s="58"/>
      <c r="L3" s="58"/>
      <c r="M3" s="58"/>
      <c r="N3" s="58"/>
      <c r="O3" s="58"/>
      <c r="P3" s="58"/>
      <c r="Q3" s="58"/>
      <c r="R3" s="58"/>
      <c r="S3" s="58"/>
      <c r="T3" s="58"/>
      <c r="U3" s="58"/>
      <c r="V3" s="58"/>
      <c r="W3" s="58"/>
      <c r="X3" s="111"/>
      <c r="Y3" s="571"/>
      <c r="Z3" s="571"/>
      <c r="AA3" s="571"/>
      <c r="AB3" s="571"/>
      <c r="AC3" s="571"/>
      <c r="AD3" s="571"/>
      <c r="AE3" s="571"/>
      <c r="AF3" s="571"/>
    </row>
    <row r="4" spans="1:32" s="440" customFormat="1" ht="24" customHeight="1">
      <c r="A4" s="607" t="s">
        <v>643</v>
      </c>
      <c r="B4" s="609"/>
      <c r="C4" s="58"/>
      <c r="D4" s="58"/>
      <c r="E4" s="58"/>
      <c r="F4" s="58"/>
      <c r="G4" s="58"/>
      <c r="H4" s="58"/>
      <c r="I4" s="58"/>
      <c r="J4" s="58"/>
      <c r="K4" s="58"/>
      <c r="L4" s="58"/>
      <c r="M4" s="58"/>
      <c r="N4" s="58"/>
      <c r="O4" s="58"/>
      <c r="P4" s="58"/>
      <c r="Q4" s="58"/>
      <c r="R4" s="58"/>
      <c r="S4" s="58"/>
      <c r="T4" s="58"/>
      <c r="U4" s="58"/>
      <c r="V4" s="58"/>
      <c r="W4" s="58"/>
      <c r="X4" s="111"/>
      <c r="Y4" s="571"/>
      <c r="Z4" s="571"/>
      <c r="AA4" s="571"/>
      <c r="AB4" s="571"/>
      <c r="AC4" s="571"/>
      <c r="AD4" s="571"/>
      <c r="AE4" s="571"/>
      <c r="AF4" s="571"/>
    </row>
    <row r="5" spans="1:32" s="440" customFormat="1" ht="24.75" customHeight="1">
      <c r="A5" s="607" t="s">
        <v>644</v>
      </c>
      <c r="B5" s="608"/>
      <c r="C5" s="58"/>
      <c r="D5" s="58"/>
      <c r="E5" s="58"/>
      <c r="F5" s="58"/>
      <c r="G5" s="58"/>
      <c r="H5" s="58"/>
      <c r="I5" s="58"/>
      <c r="J5" s="58"/>
      <c r="K5" s="58"/>
      <c r="L5" s="58"/>
      <c r="M5" s="58"/>
      <c r="N5" s="58"/>
      <c r="O5" s="58"/>
      <c r="P5" s="58"/>
      <c r="Q5" s="58"/>
      <c r="R5" s="58"/>
      <c r="S5" s="58"/>
      <c r="T5" s="58"/>
      <c r="U5" s="58"/>
      <c r="V5" s="576" t="s">
        <v>645</v>
      </c>
      <c r="W5" s="610"/>
      <c r="X5" s="111"/>
      <c r="Y5" s="571"/>
      <c r="Z5" s="571"/>
      <c r="AA5" s="571"/>
      <c r="AB5" s="571"/>
      <c r="AC5" s="571"/>
      <c r="AD5" s="571"/>
      <c r="AE5" s="571"/>
      <c r="AF5" s="571"/>
    </row>
    <row r="6" spans="1:32" s="440" customFormat="1" ht="24.75" customHeight="1">
      <c r="A6" s="611" t="s">
        <v>581</v>
      </c>
      <c r="B6" s="612"/>
      <c r="C6" s="58"/>
      <c r="D6" s="58"/>
      <c r="E6" s="58"/>
      <c r="F6" s="58"/>
      <c r="G6" s="58"/>
      <c r="H6" s="58"/>
      <c r="I6" s="58"/>
      <c r="J6" s="58"/>
      <c r="K6" s="58"/>
      <c r="L6" s="58"/>
      <c r="M6" s="58"/>
      <c r="N6" s="58"/>
      <c r="O6" s="58"/>
      <c r="P6" s="58"/>
      <c r="Q6" s="58"/>
      <c r="R6" s="58"/>
      <c r="S6" s="58"/>
      <c r="T6" s="58"/>
      <c r="U6" s="58"/>
      <c r="V6" s="58"/>
      <c r="W6" s="58"/>
      <c r="X6" s="111"/>
      <c r="Y6" s="571"/>
      <c r="Z6" s="571"/>
      <c r="AA6" s="571"/>
      <c r="AB6" s="571"/>
      <c r="AC6" s="571"/>
      <c r="AD6" s="571"/>
      <c r="AE6" s="571"/>
      <c r="AF6" s="571"/>
    </row>
    <row r="7" spans="1:32" s="440" customFormat="1" ht="24" customHeight="1">
      <c r="A7" s="611" t="s">
        <v>1284</v>
      </c>
      <c r="B7" s="612"/>
      <c r="C7" s="58"/>
      <c r="D7" s="58"/>
      <c r="E7" s="58"/>
      <c r="F7" s="58"/>
      <c r="G7" s="58"/>
      <c r="H7" s="58"/>
      <c r="I7" s="58"/>
      <c r="J7" s="58"/>
      <c r="K7" s="58"/>
      <c r="L7" s="58"/>
      <c r="M7" s="58"/>
      <c r="N7" s="58"/>
      <c r="O7" s="58"/>
      <c r="P7" s="58"/>
      <c r="Q7" s="58"/>
      <c r="R7" s="58"/>
      <c r="S7" s="58"/>
      <c r="T7" s="58"/>
      <c r="U7" s="58"/>
      <c r="V7" s="58"/>
      <c r="W7" s="58"/>
      <c r="X7" s="111"/>
      <c r="Y7" s="571"/>
      <c r="Z7" s="571"/>
      <c r="AA7" s="571"/>
      <c r="AB7" s="571"/>
      <c r="AC7" s="571"/>
      <c r="AD7" s="571"/>
      <c r="AE7" s="571"/>
      <c r="AF7" s="571"/>
    </row>
    <row r="8" spans="1:32" s="440" customFormat="1" ht="18" customHeight="1">
      <c r="A8" s="613" t="s">
        <v>604</v>
      </c>
      <c r="B8" s="608"/>
      <c r="C8" s="58"/>
      <c r="D8" s="58"/>
      <c r="E8" s="58"/>
      <c r="F8" s="58"/>
      <c r="G8" s="58"/>
      <c r="H8" s="58"/>
      <c r="I8" s="58"/>
      <c r="J8" s="58"/>
      <c r="K8" s="58"/>
      <c r="L8" s="58"/>
      <c r="M8" s="58"/>
      <c r="N8" s="58"/>
      <c r="O8" s="58"/>
      <c r="P8" s="58"/>
      <c r="Q8" s="58"/>
      <c r="R8" s="58"/>
      <c r="S8" s="58"/>
      <c r="T8" s="58"/>
      <c r="U8" s="58"/>
      <c r="V8" s="58"/>
      <c r="W8" s="58"/>
      <c r="X8" s="111"/>
      <c r="Y8" s="571"/>
      <c r="Z8" s="571"/>
      <c r="AA8" s="571"/>
      <c r="AB8" s="571"/>
      <c r="AC8" s="571"/>
      <c r="AD8" s="571"/>
      <c r="AE8" s="571"/>
      <c r="AF8" s="571"/>
    </row>
    <row r="9" spans="1:32" s="440" customFormat="1" ht="14" customHeight="1">
      <c r="A9" s="58"/>
      <c r="B9" s="58"/>
      <c r="C9" s="58"/>
      <c r="D9" s="58"/>
      <c r="E9" s="58"/>
      <c r="F9" s="58"/>
      <c r="G9" s="58"/>
      <c r="H9" s="58"/>
      <c r="I9" s="58"/>
      <c r="J9" s="58"/>
      <c r="K9" s="58"/>
      <c r="L9" s="58"/>
      <c r="M9" s="58"/>
      <c r="N9" s="58"/>
      <c r="O9" s="58"/>
      <c r="P9" s="58"/>
      <c r="Q9" s="58"/>
      <c r="R9" s="58"/>
      <c r="S9" s="58"/>
      <c r="T9" s="58"/>
      <c r="U9" s="58"/>
      <c r="V9" s="58"/>
      <c r="W9" s="58"/>
      <c r="X9" s="111"/>
      <c r="Y9" s="571"/>
      <c r="Z9" s="571"/>
      <c r="AA9" s="571"/>
      <c r="AB9" s="571"/>
      <c r="AC9" s="571"/>
      <c r="AD9" s="571"/>
      <c r="AE9" s="571"/>
      <c r="AF9" s="571"/>
    </row>
    <row r="10" spans="1:32" s="440" customFormat="1" ht="14" customHeight="1">
      <c r="A10" s="58"/>
      <c r="B10" s="58"/>
      <c r="C10" s="58"/>
      <c r="D10" s="58"/>
      <c r="E10" s="58"/>
      <c r="F10" s="58"/>
      <c r="G10" s="58"/>
      <c r="H10" s="58"/>
      <c r="I10" s="58"/>
      <c r="J10" s="58"/>
      <c r="K10" s="58"/>
      <c r="L10" s="58"/>
      <c r="M10" s="58"/>
      <c r="N10" s="58"/>
      <c r="O10" s="58"/>
      <c r="P10" s="58"/>
      <c r="Q10" s="58"/>
      <c r="R10" s="58"/>
      <c r="S10" s="58"/>
      <c r="T10" s="58"/>
      <c r="U10" s="58"/>
      <c r="V10" s="58"/>
      <c r="W10" s="58"/>
      <c r="X10" s="416"/>
      <c r="Y10" s="416"/>
      <c r="Z10" s="571"/>
      <c r="AA10" s="571"/>
      <c r="AB10" s="571"/>
      <c r="AC10" s="571"/>
      <c r="AD10" s="571"/>
      <c r="AE10" s="571"/>
      <c r="AF10" s="571"/>
    </row>
    <row r="11" spans="1:32" s="440" customFormat="1" ht="14" customHeight="1">
      <c r="A11" s="58"/>
      <c r="B11" s="58"/>
      <c r="C11" s="58"/>
      <c r="D11" s="58"/>
      <c r="E11" s="58"/>
      <c r="F11" s="58"/>
      <c r="G11" s="58"/>
      <c r="H11" s="58"/>
      <c r="I11" s="58"/>
      <c r="J11" s="58"/>
      <c r="K11" s="58"/>
      <c r="L11" s="58"/>
      <c r="M11" s="58"/>
      <c r="N11" s="58"/>
      <c r="O11" s="58"/>
      <c r="P11" s="58"/>
      <c r="Q11" s="58"/>
      <c r="R11" s="58"/>
      <c r="S11" s="58"/>
      <c r="T11" s="58"/>
      <c r="U11" s="58"/>
      <c r="V11" s="58"/>
      <c r="W11" s="58"/>
      <c r="X11" s="416"/>
      <c r="Y11" s="416"/>
      <c r="Z11" s="571"/>
      <c r="AA11" s="571"/>
      <c r="AB11" s="571"/>
      <c r="AC11" s="571"/>
      <c r="AD11" s="571"/>
      <c r="AE11" s="571"/>
      <c r="AF11" s="571"/>
    </row>
    <row r="12" spans="1:32" s="440" customFormat="1" ht="14" customHeight="1">
      <c r="A12" s="58"/>
      <c r="B12" s="58"/>
      <c r="C12" s="58"/>
      <c r="D12" s="58"/>
      <c r="E12" s="58"/>
      <c r="F12" s="58"/>
      <c r="G12" s="58"/>
      <c r="H12" s="58"/>
      <c r="I12" s="58"/>
      <c r="J12" s="58"/>
      <c r="K12" s="58"/>
      <c r="L12" s="58"/>
      <c r="M12" s="58"/>
      <c r="N12" s="58"/>
      <c r="O12" s="58"/>
      <c r="P12" s="58"/>
      <c r="Q12" s="58"/>
      <c r="R12" s="58"/>
      <c r="S12" s="58"/>
      <c r="T12" s="58"/>
      <c r="U12" s="58"/>
      <c r="V12" s="58"/>
      <c r="W12" s="58"/>
      <c r="X12" s="416"/>
      <c r="Y12" s="416"/>
      <c r="Z12" s="571"/>
      <c r="AA12" s="571"/>
      <c r="AB12" s="571"/>
      <c r="AC12" s="571"/>
      <c r="AD12" s="571"/>
      <c r="AE12" s="571"/>
      <c r="AF12" s="571"/>
    </row>
    <row r="13" spans="1:32" s="440" customFormat="1" ht="14" customHeight="1">
      <c r="A13" s="58"/>
      <c r="B13" s="58"/>
      <c r="C13" s="58"/>
      <c r="D13" s="58"/>
      <c r="E13" s="58"/>
      <c r="F13" s="58"/>
      <c r="G13" s="58"/>
      <c r="H13" s="58"/>
      <c r="I13" s="58"/>
      <c r="J13" s="58"/>
      <c r="K13" s="58"/>
      <c r="L13" s="58"/>
      <c r="M13" s="58"/>
      <c r="N13" s="58"/>
      <c r="O13" s="58"/>
      <c r="P13" s="58"/>
      <c r="Q13" s="58"/>
      <c r="R13" s="58"/>
      <c r="S13" s="58"/>
      <c r="T13" s="58"/>
      <c r="U13" s="58"/>
      <c r="V13" s="58"/>
      <c r="W13" s="58"/>
      <c r="X13" s="416"/>
      <c r="Y13" s="416"/>
      <c r="Z13" s="571"/>
      <c r="AA13" s="571"/>
      <c r="AB13" s="571"/>
      <c r="AC13" s="571"/>
      <c r="AD13" s="571"/>
      <c r="AE13" s="571"/>
      <c r="AF13" s="571"/>
    </row>
    <row r="14" spans="1:32" s="440" customFormat="1" ht="14" customHeight="1">
      <c r="A14" s="58"/>
      <c r="B14" s="58"/>
      <c r="C14" s="58"/>
      <c r="D14" s="58"/>
      <c r="E14" s="58"/>
      <c r="F14" s="58"/>
      <c r="G14" s="58"/>
      <c r="H14" s="58"/>
      <c r="I14" s="58"/>
      <c r="J14" s="58"/>
      <c r="K14" s="58"/>
      <c r="L14" s="58"/>
      <c r="M14" s="58"/>
      <c r="N14" s="58"/>
      <c r="O14" s="58"/>
      <c r="P14" s="58"/>
      <c r="Q14" s="58"/>
      <c r="R14" s="58"/>
      <c r="S14" s="58"/>
      <c r="T14" s="58"/>
      <c r="U14" s="58"/>
      <c r="V14" s="58"/>
      <c r="W14" s="58"/>
      <c r="X14" s="416"/>
      <c r="Y14" s="416"/>
      <c r="Z14" s="571"/>
      <c r="AA14" s="571"/>
      <c r="AB14" s="571"/>
      <c r="AC14" s="571"/>
      <c r="AD14" s="571"/>
      <c r="AE14" s="571"/>
      <c r="AF14" s="571"/>
    </row>
    <row r="15" spans="1:32" s="440" customFormat="1" ht="14" customHeight="1">
      <c r="A15" s="58"/>
      <c r="B15" s="58"/>
      <c r="C15" s="58"/>
      <c r="D15" s="58"/>
      <c r="E15" s="58"/>
      <c r="F15" s="58"/>
      <c r="G15" s="58"/>
      <c r="H15" s="58"/>
      <c r="I15" s="58"/>
      <c r="J15" s="58"/>
      <c r="K15" s="58"/>
      <c r="L15" s="58"/>
      <c r="M15" s="160" t="s">
        <v>646</v>
      </c>
      <c r="N15" s="95"/>
      <c r="O15" s="95"/>
      <c r="P15" s="95"/>
      <c r="Q15" s="95"/>
      <c r="R15" s="95"/>
      <c r="S15" s="95"/>
      <c r="T15" s="95"/>
      <c r="U15" s="95"/>
      <c r="V15" s="95"/>
      <c r="W15" s="95"/>
      <c r="X15" s="614"/>
      <c r="Y15" s="614"/>
      <c r="Z15" s="572"/>
      <c r="AA15" s="572"/>
      <c r="AB15" s="572"/>
      <c r="AC15" s="572"/>
      <c r="AD15" s="572"/>
      <c r="AE15" s="572"/>
      <c r="AF15" s="572"/>
    </row>
    <row r="16" spans="1:32" s="440" customFormat="1" ht="14" customHeight="1">
      <c r="A16" s="58"/>
      <c r="B16" s="58"/>
      <c r="C16" s="160" t="s">
        <v>617</v>
      </c>
      <c r="D16" s="95"/>
      <c r="E16" s="160" t="s">
        <v>647</v>
      </c>
      <c r="F16" s="95"/>
      <c r="G16" s="95"/>
      <c r="H16" s="95"/>
      <c r="I16" s="160" t="s">
        <v>401</v>
      </c>
      <c r="J16" s="95"/>
      <c r="K16" s="160" t="s">
        <v>648</v>
      </c>
      <c r="L16" s="95"/>
      <c r="M16" s="160" t="s">
        <v>649</v>
      </c>
      <c r="N16" s="95"/>
      <c r="O16" s="160" t="s">
        <v>139</v>
      </c>
      <c r="P16" s="95"/>
      <c r="Q16" s="160" t="s">
        <v>412</v>
      </c>
      <c r="R16" s="95"/>
      <c r="S16" s="160"/>
      <c r="T16" s="95"/>
      <c r="U16" s="95"/>
      <c r="V16" s="95"/>
      <c r="W16" s="95"/>
      <c r="X16" s="416"/>
      <c r="Y16" s="416"/>
      <c r="Z16" s="571"/>
      <c r="AA16" s="571"/>
      <c r="AB16" s="571"/>
      <c r="AC16" s="571"/>
      <c r="AD16" s="571"/>
      <c r="AE16" s="571"/>
      <c r="AF16" s="571"/>
    </row>
    <row r="17" spans="1:32" s="440" customFormat="1" ht="14" customHeight="1">
      <c r="A17" s="58"/>
      <c r="B17" s="58"/>
      <c r="C17" s="160" t="s">
        <v>583</v>
      </c>
      <c r="D17" s="95"/>
      <c r="E17" s="160" t="s">
        <v>650</v>
      </c>
      <c r="F17" s="95"/>
      <c r="G17" s="160" t="s">
        <v>651</v>
      </c>
      <c r="H17" s="95"/>
      <c r="I17" s="160" t="s">
        <v>652</v>
      </c>
      <c r="J17" s="95"/>
      <c r="K17" s="160" t="s">
        <v>179</v>
      </c>
      <c r="L17" s="95"/>
      <c r="M17" s="160" t="s">
        <v>203</v>
      </c>
      <c r="N17" s="95"/>
      <c r="O17" s="160" t="s">
        <v>615</v>
      </c>
      <c r="P17" s="95"/>
      <c r="Q17" s="160" t="s">
        <v>223</v>
      </c>
      <c r="R17" s="95"/>
      <c r="S17" s="160"/>
      <c r="T17" s="95"/>
      <c r="U17" s="566" t="s">
        <v>444</v>
      </c>
      <c r="V17" s="566"/>
      <c r="W17" s="566"/>
      <c r="X17" s="416"/>
      <c r="Y17" s="416"/>
      <c r="Z17" s="571"/>
      <c r="AA17" s="571"/>
      <c r="AB17" s="571"/>
      <c r="AC17" s="571"/>
      <c r="AD17" s="571"/>
      <c r="AE17" s="571"/>
      <c r="AF17" s="571"/>
    </row>
    <row r="18" spans="1:32" s="440" customFormat="1" ht="14" customHeight="1">
      <c r="A18" s="58"/>
      <c r="B18" s="58"/>
      <c r="C18" s="160" t="s">
        <v>56</v>
      </c>
      <c r="D18" s="95"/>
      <c r="E18" s="160" t="s">
        <v>216</v>
      </c>
      <c r="F18" s="95"/>
      <c r="G18" s="160" t="s">
        <v>241</v>
      </c>
      <c r="H18" s="95"/>
      <c r="I18" s="160" t="s">
        <v>216</v>
      </c>
      <c r="J18" s="95"/>
      <c r="K18" s="160" t="s">
        <v>216</v>
      </c>
      <c r="L18" s="95"/>
      <c r="M18" s="160" t="s">
        <v>234</v>
      </c>
      <c r="N18" s="95"/>
      <c r="O18" s="160" t="s">
        <v>216</v>
      </c>
      <c r="P18" s="95"/>
      <c r="Q18" s="160" t="s">
        <v>178</v>
      </c>
      <c r="R18" s="95"/>
      <c r="S18" s="160"/>
      <c r="T18" s="95"/>
      <c r="U18" s="569"/>
      <c r="V18" s="569"/>
      <c r="W18" s="569"/>
      <c r="X18" s="416"/>
      <c r="Y18" s="416"/>
    </row>
    <row r="19" spans="1:32" s="440" customFormat="1" ht="14" customHeight="1">
      <c r="A19" s="58"/>
      <c r="B19" s="58"/>
      <c r="C19" s="428" t="s">
        <v>653</v>
      </c>
      <c r="D19" s="95"/>
      <c r="E19" s="428" t="s">
        <v>654</v>
      </c>
      <c r="F19" s="95"/>
      <c r="G19" s="428" t="s">
        <v>655</v>
      </c>
      <c r="H19" s="95"/>
      <c r="I19" s="428" t="s">
        <v>656</v>
      </c>
      <c r="J19" s="95"/>
      <c r="K19" s="428" t="s">
        <v>657</v>
      </c>
      <c r="L19" s="95"/>
      <c r="M19" s="428" t="s">
        <v>658</v>
      </c>
      <c r="N19" s="95"/>
      <c r="O19" s="428" t="s">
        <v>659</v>
      </c>
      <c r="P19" s="95"/>
      <c r="Q19" s="428" t="s">
        <v>660</v>
      </c>
      <c r="R19" s="95"/>
      <c r="S19" s="160" t="s">
        <v>96</v>
      </c>
      <c r="T19" s="95"/>
      <c r="U19" s="428" t="s">
        <v>1285</v>
      </c>
      <c r="V19" s="95"/>
      <c r="W19" s="160" t="s">
        <v>997</v>
      </c>
      <c r="X19" s="416"/>
      <c r="Y19" s="416"/>
    </row>
    <row r="20" spans="1:32" s="440" customFormat="1" ht="14" customHeight="1">
      <c r="A20" s="58"/>
      <c r="B20" s="58"/>
      <c r="C20" s="439"/>
      <c r="D20" s="144"/>
      <c r="E20" s="439"/>
      <c r="F20" s="144"/>
      <c r="G20" s="439"/>
      <c r="H20" s="144"/>
      <c r="I20" s="439"/>
      <c r="J20" s="144"/>
      <c r="K20" s="439"/>
      <c r="L20" s="144"/>
      <c r="M20" s="439"/>
      <c r="N20" s="144"/>
      <c r="O20" s="439"/>
      <c r="P20" s="58"/>
      <c r="Q20" s="81"/>
      <c r="R20" s="58"/>
      <c r="S20" s="81"/>
      <c r="T20" s="58"/>
      <c r="U20" s="81"/>
      <c r="V20" s="58"/>
      <c r="W20" s="81"/>
      <c r="X20" s="416"/>
      <c r="Y20" s="416"/>
    </row>
    <row r="21" spans="1:32" s="440" customFormat="1" ht="16" customHeight="1">
      <c r="A21" s="95" t="s">
        <v>0</v>
      </c>
      <c r="B21" s="95"/>
      <c r="C21" s="144"/>
      <c r="D21" s="144"/>
      <c r="E21" s="144"/>
      <c r="F21" s="144"/>
      <c r="G21" s="144"/>
      <c r="H21" s="144"/>
      <c r="I21" s="144"/>
      <c r="J21" s="144"/>
      <c r="K21" s="144"/>
      <c r="L21" s="144"/>
      <c r="M21" s="144"/>
      <c r="N21" s="144"/>
      <c r="O21" s="144"/>
      <c r="P21" s="58"/>
      <c r="Q21" s="58"/>
      <c r="R21" s="58"/>
      <c r="S21" s="58"/>
      <c r="T21" s="58"/>
      <c r="U21" s="58"/>
      <c r="V21" s="58"/>
      <c r="W21" s="58"/>
      <c r="X21" s="416"/>
      <c r="Y21" s="416"/>
    </row>
    <row r="22" spans="1:32" s="440" customFormat="1" ht="21" customHeight="1">
      <c r="A22" s="58" t="s">
        <v>608</v>
      </c>
      <c r="B22" s="5" t="s">
        <v>22</v>
      </c>
      <c r="C22" s="1072">
        <v>77235</v>
      </c>
      <c r="D22" s="138"/>
      <c r="E22" s="1072">
        <v>22673</v>
      </c>
      <c r="F22" s="138"/>
      <c r="G22" s="1072">
        <v>384792</v>
      </c>
      <c r="H22" s="138"/>
      <c r="I22" s="1072">
        <v>47104</v>
      </c>
      <c r="J22" s="138"/>
      <c r="K22" s="1072">
        <v>10969</v>
      </c>
      <c r="L22" s="138"/>
      <c r="M22" s="1072">
        <v>971</v>
      </c>
      <c r="N22" s="138"/>
      <c r="O22" s="1072">
        <v>987</v>
      </c>
      <c r="P22" s="74"/>
      <c r="Q22" s="615">
        <v>8</v>
      </c>
      <c r="R22" s="74"/>
      <c r="S22" s="615">
        <v>0</v>
      </c>
      <c r="T22" s="74"/>
      <c r="U22" s="615">
        <f>ROUND(SUM(C22:T22),1)</f>
        <v>544739</v>
      </c>
      <c r="V22" s="74"/>
      <c r="W22" s="615">
        <v>532870</v>
      </c>
      <c r="X22" s="416"/>
      <c r="Y22" s="416"/>
    </row>
    <row r="23" spans="1:32" s="440" customFormat="1" ht="21" customHeight="1">
      <c r="A23" s="95" t="s">
        <v>661</v>
      </c>
      <c r="B23" s="5" t="s">
        <v>22</v>
      </c>
      <c r="C23" s="1073">
        <f>ROUND(C22,1)</f>
        <v>77235</v>
      </c>
      <c r="D23" s="41"/>
      <c r="E23" s="1073">
        <f>ROUND(E22,1)</f>
        <v>22673</v>
      </c>
      <c r="F23" s="41"/>
      <c r="G23" s="1073">
        <f>ROUND(G22,1)</f>
        <v>384792</v>
      </c>
      <c r="H23" s="41"/>
      <c r="I23" s="1073">
        <f>ROUND(I22,1)</f>
        <v>47104</v>
      </c>
      <c r="J23" s="41"/>
      <c r="K23" s="1073">
        <f>ROUND(K22,1)</f>
        <v>10969</v>
      </c>
      <c r="L23" s="41"/>
      <c r="M23" s="1073">
        <f>ROUND(M22,1)</f>
        <v>971</v>
      </c>
      <c r="N23" s="41"/>
      <c r="O23" s="1073">
        <f>ROUND(O22,1)</f>
        <v>987</v>
      </c>
      <c r="P23" s="26"/>
      <c r="Q23" s="616">
        <f>ROUND(Q22,1)</f>
        <v>8</v>
      </c>
      <c r="R23" s="26"/>
      <c r="S23" s="616">
        <f>ROUND(S22,1)</f>
        <v>0</v>
      </c>
      <c r="T23" s="26"/>
      <c r="U23" s="616">
        <f>ROUND(U22,1)</f>
        <v>544739</v>
      </c>
      <c r="V23" s="26"/>
      <c r="W23" s="616">
        <f>ROUND(W22,1)</f>
        <v>532870</v>
      </c>
      <c r="X23" s="416"/>
      <c r="Y23" s="416"/>
    </row>
    <row r="24" spans="1:32" s="440" customFormat="1" ht="14" customHeight="1">
      <c r="A24" s="58"/>
      <c r="B24" s="5" t="s">
        <v>22</v>
      </c>
      <c r="C24" s="1074"/>
      <c r="D24" s="470"/>
      <c r="E24" s="82"/>
      <c r="F24" s="470"/>
      <c r="G24" s="82"/>
      <c r="H24" s="470"/>
      <c r="I24" s="82"/>
      <c r="J24" s="470"/>
      <c r="K24" s="82"/>
      <c r="L24" s="470"/>
      <c r="M24" s="82"/>
      <c r="N24" s="470"/>
      <c r="O24" s="82"/>
      <c r="P24" s="23"/>
      <c r="Q24" s="22"/>
      <c r="R24" s="23"/>
      <c r="S24" s="22"/>
      <c r="T24" s="23"/>
      <c r="U24" s="22"/>
      <c r="V24" s="23"/>
      <c r="W24" s="22"/>
      <c r="X24" s="416"/>
      <c r="Y24" s="416"/>
    </row>
    <row r="25" spans="1:32" s="440" customFormat="1" ht="16" customHeight="1">
      <c r="A25" s="95" t="s">
        <v>6</v>
      </c>
      <c r="B25" s="5" t="s">
        <v>22</v>
      </c>
      <c r="C25" s="1075"/>
      <c r="D25" s="470"/>
      <c r="E25" s="470"/>
      <c r="F25" s="470"/>
      <c r="G25" s="470"/>
      <c r="H25" s="470"/>
      <c r="I25" s="470"/>
      <c r="J25" s="470"/>
      <c r="K25" s="470"/>
      <c r="L25" s="470"/>
      <c r="M25" s="470"/>
      <c r="N25" s="470"/>
      <c r="O25" s="470"/>
      <c r="P25" s="23"/>
      <c r="Q25" s="23"/>
      <c r="R25" s="23"/>
      <c r="S25" s="23"/>
      <c r="T25" s="23"/>
      <c r="U25" s="23"/>
      <c r="V25" s="23"/>
      <c r="W25" s="23"/>
      <c r="X25" s="416"/>
      <c r="Y25" s="416"/>
    </row>
    <row r="26" spans="1:32" s="440" customFormat="1" ht="21" customHeight="1">
      <c r="A26" s="58" t="s">
        <v>109</v>
      </c>
      <c r="B26" s="5" t="s">
        <v>22</v>
      </c>
      <c r="C26" s="1075"/>
      <c r="D26" s="470"/>
      <c r="E26" s="470"/>
      <c r="F26" s="470"/>
      <c r="G26" s="470"/>
      <c r="H26" s="470"/>
      <c r="I26" s="470"/>
      <c r="J26" s="470"/>
      <c r="K26" s="470"/>
      <c r="L26" s="470"/>
      <c r="M26" s="470"/>
      <c r="N26" s="470"/>
      <c r="O26" s="470"/>
      <c r="P26" s="23"/>
      <c r="Q26" s="23"/>
      <c r="R26" s="23"/>
      <c r="S26" s="23"/>
      <c r="T26" s="23"/>
      <c r="U26" s="23"/>
      <c r="V26" s="23"/>
      <c r="W26" s="23"/>
      <c r="X26" s="416"/>
      <c r="Y26" s="416"/>
    </row>
    <row r="27" spans="1:32" s="440" customFormat="1" ht="21" customHeight="1">
      <c r="A27" s="58" t="s">
        <v>662</v>
      </c>
      <c r="B27" s="5" t="s">
        <v>22</v>
      </c>
      <c r="C27" s="1075">
        <v>20872</v>
      </c>
      <c r="D27" s="470"/>
      <c r="E27" s="470">
        <v>4951</v>
      </c>
      <c r="F27" s="470"/>
      <c r="G27" s="470">
        <v>33455</v>
      </c>
      <c r="H27" s="470"/>
      <c r="I27" s="470">
        <v>17258</v>
      </c>
      <c r="J27" s="470"/>
      <c r="K27" s="470">
        <v>8301</v>
      </c>
      <c r="L27" s="470"/>
      <c r="M27" s="470">
        <v>437</v>
      </c>
      <c r="N27" s="470"/>
      <c r="O27" s="470">
        <v>399</v>
      </c>
      <c r="P27" s="23"/>
      <c r="Q27" s="25">
        <v>0</v>
      </c>
      <c r="R27" s="23"/>
      <c r="S27" s="25">
        <v>0</v>
      </c>
      <c r="T27" s="23"/>
      <c r="U27" s="23">
        <f>ROUND(SUM(C27:T27),1)</f>
        <v>85673</v>
      </c>
      <c r="V27" s="23"/>
      <c r="W27" s="23">
        <v>85607</v>
      </c>
      <c r="X27" s="416"/>
      <c r="Y27" s="416"/>
    </row>
    <row r="28" spans="1:32" s="441" customFormat="1" ht="21" customHeight="1">
      <c r="A28" s="144" t="s">
        <v>663</v>
      </c>
      <c r="B28" s="5" t="s">
        <v>22</v>
      </c>
      <c r="C28" s="470">
        <v>69203</v>
      </c>
      <c r="D28" s="470"/>
      <c r="E28" s="470">
        <v>16808</v>
      </c>
      <c r="F28" s="470"/>
      <c r="G28" s="470">
        <v>283782</v>
      </c>
      <c r="H28" s="470"/>
      <c r="I28" s="470">
        <v>32243</v>
      </c>
      <c r="J28" s="470"/>
      <c r="K28" s="470">
        <v>561</v>
      </c>
      <c r="L28" s="470"/>
      <c r="M28" s="141">
        <v>80</v>
      </c>
      <c r="N28" s="470"/>
      <c r="O28" s="470">
        <v>236</v>
      </c>
      <c r="P28" s="470"/>
      <c r="Q28" s="25">
        <v>6</v>
      </c>
      <c r="R28" s="470"/>
      <c r="S28" s="152">
        <v>0</v>
      </c>
      <c r="T28" s="470"/>
      <c r="U28" s="23">
        <f t="shared" ref="U28:U29" si="0">ROUND(SUM(C28:T28),1)</f>
        <v>402919</v>
      </c>
      <c r="V28" s="470"/>
      <c r="W28" s="470">
        <v>551460</v>
      </c>
      <c r="X28" s="418"/>
      <c r="Y28" s="418"/>
    </row>
    <row r="29" spans="1:32" s="440" customFormat="1" ht="21" customHeight="1">
      <c r="A29" s="58" t="s">
        <v>664</v>
      </c>
      <c r="B29" s="5" t="s">
        <v>22</v>
      </c>
      <c r="C29" s="470">
        <v>10061</v>
      </c>
      <c r="D29" s="470"/>
      <c r="E29" s="470">
        <v>2726</v>
      </c>
      <c r="F29" s="470"/>
      <c r="G29" s="470">
        <v>19448</v>
      </c>
      <c r="H29" s="470"/>
      <c r="I29" s="470">
        <v>9256</v>
      </c>
      <c r="J29" s="470"/>
      <c r="K29" s="470">
        <v>4584</v>
      </c>
      <c r="L29" s="470"/>
      <c r="M29" s="141">
        <v>213</v>
      </c>
      <c r="N29" s="470"/>
      <c r="O29" s="141">
        <v>231</v>
      </c>
      <c r="P29" s="23"/>
      <c r="Q29" s="25">
        <v>0</v>
      </c>
      <c r="R29" s="23"/>
      <c r="S29" s="25">
        <v>0</v>
      </c>
      <c r="T29" s="23"/>
      <c r="U29" s="23">
        <f t="shared" si="0"/>
        <v>46519</v>
      </c>
      <c r="V29" s="23"/>
      <c r="W29" s="23">
        <v>52148</v>
      </c>
      <c r="X29" s="416"/>
      <c r="Y29" s="416"/>
    </row>
    <row r="30" spans="1:32" s="440" customFormat="1" ht="14" customHeight="1">
      <c r="A30" s="58"/>
      <c r="B30" s="5" t="s">
        <v>22</v>
      </c>
      <c r="C30" s="82"/>
      <c r="D30" s="470"/>
      <c r="E30" s="82"/>
      <c r="F30" s="470"/>
      <c r="G30" s="82"/>
      <c r="H30" s="470"/>
      <c r="I30" s="82"/>
      <c r="J30" s="470"/>
      <c r="K30" s="82"/>
      <c r="L30" s="470"/>
      <c r="M30" s="82"/>
      <c r="N30" s="470"/>
      <c r="O30" s="82"/>
      <c r="P30" s="23"/>
      <c r="Q30" s="22"/>
      <c r="R30" s="23"/>
      <c r="S30" s="22"/>
      <c r="T30" s="23"/>
      <c r="U30" s="22"/>
      <c r="V30" s="23"/>
      <c r="W30" s="22"/>
      <c r="X30" s="416"/>
      <c r="Y30" s="416"/>
    </row>
    <row r="31" spans="1:32" s="440" customFormat="1" ht="21" customHeight="1">
      <c r="A31" s="95" t="s">
        <v>665</v>
      </c>
      <c r="B31" s="5" t="s">
        <v>22</v>
      </c>
      <c r="C31" s="41">
        <f>ROUND(SUM(C27:C30),1)</f>
        <v>100136</v>
      </c>
      <c r="D31" s="41"/>
      <c r="E31" s="41">
        <f>ROUND(SUM(E27:E30),1)</f>
        <v>24485</v>
      </c>
      <c r="F31" s="41"/>
      <c r="G31" s="41">
        <f>ROUND(SUM(G27:G30),1)</f>
        <v>336685</v>
      </c>
      <c r="H31" s="41"/>
      <c r="I31" s="41">
        <f>ROUND(SUM(I27:I30),1)</f>
        <v>58757</v>
      </c>
      <c r="J31" s="41"/>
      <c r="K31" s="41">
        <f>ROUND(SUM(K27:K30),1)</f>
        <v>13446</v>
      </c>
      <c r="L31" s="41"/>
      <c r="M31" s="41">
        <f>ROUND(SUM(M27:M30),1)</f>
        <v>730</v>
      </c>
      <c r="N31" s="41"/>
      <c r="O31" s="41">
        <f>ROUND(SUM(O27:O30),1)</f>
        <v>866</v>
      </c>
      <c r="P31" s="26"/>
      <c r="Q31" s="26">
        <f>ROUND(SUM(Q27:Q30),1)</f>
        <v>6</v>
      </c>
      <c r="R31" s="26"/>
      <c r="S31" s="484">
        <f>ROUND(SUM(S27:S30),1)</f>
        <v>0</v>
      </c>
      <c r="T31" s="26"/>
      <c r="U31" s="26">
        <f>ROUND(SUM(U27:U30),1)</f>
        <v>535111</v>
      </c>
      <c r="V31" s="26"/>
      <c r="W31" s="26">
        <f>ROUND(SUM(W27:W30),1)</f>
        <v>689215</v>
      </c>
      <c r="X31" s="416"/>
      <c r="Y31" s="416"/>
    </row>
    <row r="32" spans="1:32" s="440" customFormat="1" ht="14" customHeight="1">
      <c r="A32" s="95"/>
      <c r="B32" s="5" t="s">
        <v>22</v>
      </c>
      <c r="C32" s="82"/>
      <c r="D32" s="470"/>
      <c r="E32" s="82"/>
      <c r="F32" s="470"/>
      <c r="G32" s="82"/>
      <c r="H32" s="470"/>
      <c r="I32" s="82"/>
      <c r="J32" s="470"/>
      <c r="K32" s="82"/>
      <c r="L32" s="470"/>
      <c r="M32" s="82"/>
      <c r="N32" s="470"/>
      <c r="O32" s="82"/>
      <c r="P32" s="23"/>
      <c r="Q32" s="22"/>
      <c r="R32" s="23"/>
      <c r="S32" s="37"/>
      <c r="T32" s="23"/>
      <c r="U32" s="22"/>
      <c r="V32" s="23"/>
      <c r="W32" s="22"/>
      <c r="X32" s="416"/>
      <c r="Y32" s="416"/>
    </row>
    <row r="33" spans="1:25" s="440" customFormat="1" ht="21" customHeight="1">
      <c r="A33" s="95" t="s">
        <v>112</v>
      </c>
      <c r="B33" s="5" t="s">
        <v>22</v>
      </c>
      <c r="C33" s="470"/>
      <c r="D33" s="470"/>
      <c r="E33" s="470"/>
      <c r="F33" s="470"/>
      <c r="G33" s="470"/>
      <c r="H33" s="470"/>
      <c r="I33" s="470"/>
      <c r="J33" s="470"/>
      <c r="K33" s="470"/>
      <c r="L33" s="470"/>
      <c r="M33" s="470"/>
      <c r="N33" s="470"/>
      <c r="O33" s="470"/>
      <c r="P33" s="23"/>
      <c r="Q33" s="23"/>
      <c r="R33" s="23"/>
      <c r="S33" s="23"/>
      <c r="T33" s="23"/>
      <c r="U33" s="23"/>
      <c r="V33" s="23"/>
      <c r="W33" s="23"/>
      <c r="X33" s="416"/>
      <c r="Y33" s="416"/>
    </row>
    <row r="34" spans="1:25" s="440" customFormat="1" ht="21" customHeight="1">
      <c r="A34" s="95" t="s">
        <v>666</v>
      </c>
      <c r="B34" s="5" t="s">
        <v>22</v>
      </c>
      <c r="C34" s="41">
        <f>ROUND(SUM(C23-C31),1)</f>
        <v>-22901</v>
      </c>
      <c r="D34" s="41"/>
      <c r="E34" s="41">
        <f>ROUND(SUM(E23-E31),1)</f>
        <v>-1812</v>
      </c>
      <c r="F34" s="41"/>
      <c r="G34" s="41">
        <f>ROUND(SUM(G23-G31),1)</f>
        <v>48107</v>
      </c>
      <c r="H34" s="41"/>
      <c r="I34" s="41">
        <f>ROUND(SUM(I23-I31),1)</f>
        <v>-11653</v>
      </c>
      <c r="J34" s="41"/>
      <c r="K34" s="41">
        <f>ROUND(SUM(K23-K31),1)</f>
        <v>-2477</v>
      </c>
      <c r="L34" s="41"/>
      <c r="M34" s="41">
        <f>ROUND(SUM(M23-M31),1)</f>
        <v>241</v>
      </c>
      <c r="N34" s="41"/>
      <c r="O34" s="41">
        <f>ROUND(SUM(O23-O31),1)</f>
        <v>121</v>
      </c>
      <c r="P34" s="26"/>
      <c r="Q34" s="26">
        <f>ROUND(SUM(Q23-Q31),1)</f>
        <v>2</v>
      </c>
      <c r="R34" s="26"/>
      <c r="S34" s="26">
        <f>ROUND(SUM(S23-S31),1)</f>
        <v>0</v>
      </c>
      <c r="T34" s="26"/>
      <c r="U34" s="26">
        <f>ROUND(SUM(U23-U31),1)</f>
        <v>9628</v>
      </c>
      <c r="V34" s="26"/>
      <c r="W34" s="26">
        <f>ROUND(SUM(W23-W31),1)</f>
        <v>-156345</v>
      </c>
      <c r="X34" s="416"/>
      <c r="Y34" s="416"/>
    </row>
    <row r="35" spans="1:25" s="440" customFormat="1" ht="14" customHeight="1">
      <c r="A35" s="95"/>
      <c r="B35" s="5" t="s">
        <v>22</v>
      </c>
      <c r="C35" s="82"/>
      <c r="D35" s="470"/>
      <c r="E35" s="82"/>
      <c r="F35" s="470"/>
      <c r="G35" s="82"/>
      <c r="H35" s="470"/>
      <c r="I35" s="82"/>
      <c r="J35" s="470"/>
      <c r="K35" s="82"/>
      <c r="L35" s="470"/>
      <c r="M35" s="82"/>
      <c r="N35" s="470"/>
      <c r="O35" s="82"/>
      <c r="P35" s="23"/>
      <c r="Q35" s="22"/>
      <c r="R35" s="23"/>
      <c r="S35" s="22"/>
      <c r="T35" s="23"/>
      <c r="U35" s="22"/>
      <c r="V35" s="23"/>
      <c r="W35" s="22"/>
      <c r="X35" s="416"/>
      <c r="Y35" s="416"/>
    </row>
    <row r="36" spans="1:25" s="440" customFormat="1" ht="14" customHeight="1">
      <c r="A36" s="58"/>
      <c r="B36" s="5" t="s">
        <v>22</v>
      </c>
      <c r="C36" s="470"/>
      <c r="D36" s="470"/>
      <c r="E36" s="470"/>
      <c r="F36" s="470"/>
      <c r="G36" s="470"/>
      <c r="H36" s="470"/>
      <c r="I36" s="470"/>
      <c r="J36" s="470"/>
      <c r="K36" s="470"/>
      <c r="L36" s="470"/>
      <c r="M36" s="470"/>
      <c r="N36" s="470"/>
      <c r="O36" s="470"/>
      <c r="P36" s="23"/>
      <c r="Q36" s="23"/>
      <c r="R36" s="23"/>
      <c r="S36" s="23"/>
      <c r="T36" s="23"/>
      <c r="U36" s="23"/>
      <c r="V36" s="23"/>
      <c r="W36" s="23"/>
      <c r="X36" s="416"/>
      <c r="Y36" s="416"/>
    </row>
    <row r="37" spans="1:25" s="440" customFormat="1" ht="21" customHeight="1">
      <c r="A37" s="95" t="s">
        <v>17</v>
      </c>
      <c r="B37" s="5" t="s">
        <v>22</v>
      </c>
      <c r="C37" s="470"/>
      <c r="D37" s="470"/>
      <c r="E37" s="470"/>
      <c r="F37" s="470"/>
      <c r="G37" s="470"/>
      <c r="H37" s="470"/>
      <c r="I37" s="470"/>
      <c r="J37" s="470"/>
      <c r="K37" s="470"/>
      <c r="L37" s="470"/>
      <c r="M37" s="470"/>
      <c r="N37" s="470"/>
      <c r="O37" s="470"/>
      <c r="P37" s="23"/>
      <c r="Q37" s="23"/>
      <c r="R37" s="23"/>
      <c r="S37" s="23"/>
      <c r="T37" s="23"/>
      <c r="U37" s="23"/>
      <c r="V37" s="23"/>
      <c r="W37" s="23"/>
      <c r="X37" s="416"/>
      <c r="Y37" s="416"/>
    </row>
    <row r="38" spans="1:25" s="440" customFormat="1" ht="21" customHeight="1">
      <c r="A38" s="58" t="s">
        <v>667</v>
      </c>
      <c r="B38" s="5" t="s">
        <v>22</v>
      </c>
      <c r="C38" s="470">
        <v>61264</v>
      </c>
      <c r="D38" s="470"/>
      <c r="E38" s="152">
        <v>0</v>
      </c>
      <c r="F38" s="470"/>
      <c r="G38" s="1076">
        <v>42841</v>
      </c>
      <c r="H38" s="470"/>
      <c r="I38" s="470">
        <v>10528</v>
      </c>
      <c r="J38" s="470"/>
      <c r="K38" s="470">
        <v>5383</v>
      </c>
      <c r="L38" s="470"/>
      <c r="M38" s="152">
        <v>0</v>
      </c>
      <c r="N38" s="470"/>
      <c r="O38" s="152">
        <v>0</v>
      </c>
      <c r="P38" s="23"/>
      <c r="Q38" s="25">
        <v>0</v>
      </c>
      <c r="R38" s="23"/>
      <c r="S38" s="23">
        <v>-21800</v>
      </c>
      <c r="T38" s="23"/>
      <c r="U38" s="23">
        <f>ROUND(SUM(C38:T38),1)</f>
        <v>98216</v>
      </c>
      <c r="V38" s="23"/>
      <c r="W38" s="23">
        <v>85736</v>
      </c>
      <c r="X38" s="416"/>
      <c r="Y38" s="416"/>
    </row>
    <row r="39" spans="1:25" s="440" customFormat="1" ht="21" customHeight="1">
      <c r="A39" s="58" t="s">
        <v>668</v>
      </c>
      <c r="B39" s="5" t="s">
        <v>22</v>
      </c>
      <c r="C39" s="141">
        <v>-21372</v>
      </c>
      <c r="D39" s="470"/>
      <c r="E39" s="470">
        <v>-48</v>
      </c>
      <c r="F39" s="470"/>
      <c r="G39" s="141">
        <v>-33911</v>
      </c>
      <c r="H39" s="470"/>
      <c r="I39" s="1076">
        <v>-776</v>
      </c>
      <c r="J39" s="470"/>
      <c r="K39" s="470">
        <v>-4006</v>
      </c>
      <c r="L39" s="470"/>
      <c r="M39" s="470">
        <v>-9</v>
      </c>
      <c r="N39" s="470"/>
      <c r="O39" s="152">
        <v>0</v>
      </c>
      <c r="P39" s="23"/>
      <c r="Q39" s="25">
        <v>0</v>
      </c>
      <c r="R39" s="23"/>
      <c r="S39" s="23">
        <v>21800</v>
      </c>
      <c r="T39" s="23"/>
      <c r="U39" s="23">
        <f>ROUND(SUM(C39:T39),1)</f>
        <v>-38322</v>
      </c>
      <c r="V39" s="23"/>
      <c r="W39" s="33">
        <v>-53421</v>
      </c>
      <c r="X39" s="416"/>
      <c r="Y39" s="416"/>
    </row>
    <row r="40" spans="1:25" s="440" customFormat="1" ht="14" customHeight="1">
      <c r="A40" s="58"/>
      <c r="B40" s="5" t="s">
        <v>22</v>
      </c>
      <c r="C40" s="82"/>
      <c r="D40" s="470"/>
      <c r="E40" s="82"/>
      <c r="F40" s="470"/>
      <c r="G40" s="82"/>
      <c r="H40" s="470"/>
      <c r="I40" s="82"/>
      <c r="J40" s="470"/>
      <c r="K40" s="82"/>
      <c r="L40" s="470"/>
      <c r="M40" s="82"/>
      <c r="N40" s="470"/>
      <c r="O40" s="82"/>
      <c r="P40" s="23"/>
      <c r="Q40" s="22"/>
      <c r="R40" s="23"/>
      <c r="S40" s="22"/>
      <c r="T40" s="23"/>
      <c r="U40" s="22"/>
      <c r="V40" s="23"/>
      <c r="W40" s="22"/>
      <c r="X40" s="416"/>
      <c r="Y40" s="416"/>
    </row>
    <row r="41" spans="1:25" s="440" customFormat="1" ht="21" customHeight="1">
      <c r="A41" s="95" t="s">
        <v>669</v>
      </c>
      <c r="B41" s="5" t="s">
        <v>22</v>
      </c>
      <c r="C41" s="41">
        <f>ROUND(SUM(C38:C40),1)</f>
        <v>39892</v>
      </c>
      <c r="D41" s="41"/>
      <c r="E41" s="41">
        <f>ROUND(SUM(E38:E40),1)</f>
        <v>-48</v>
      </c>
      <c r="F41" s="41"/>
      <c r="G41" s="41">
        <f>ROUND(SUM(G38:G40),1)</f>
        <v>8930</v>
      </c>
      <c r="H41" s="41"/>
      <c r="I41" s="41">
        <f>ROUND(SUM(I38:I40),1)</f>
        <v>9752</v>
      </c>
      <c r="J41" s="41"/>
      <c r="K41" s="41">
        <f>ROUND(SUM(K38:K40),1)</f>
        <v>1377</v>
      </c>
      <c r="L41" s="41"/>
      <c r="M41" s="41">
        <f>ROUND(SUM(M38:M40),1)</f>
        <v>-9</v>
      </c>
      <c r="N41" s="41"/>
      <c r="O41" s="41">
        <f>ROUND(SUM(O38:O40),1)</f>
        <v>0</v>
      </c>
      <c r="P41" s="26"/>
      <c r="Q41" s="26">
        <f>ROUND(SUM(Q38:Q40),1)</f>
        <v>0</v>
      </c>
      <c r="R41" s="26"/>
      <c r="S41" s="26">
        <f>ROUND(SUM(S38:S40),1)</f>
        <v>0</v>
      </c>
      <c r="T41" s="26"/>
      <c r="U41" s="26">
        <f>ROUND(SUM(U38:U40),1)</f>
        <v>59894</v>
      </c>
      <c r="V41" s="26"/>
      <c r="W41" s="26">
        <f>ROUND(SUM(W38:W40),1)</f>
        <v>32315</v>
      </c>
      <c r="X41" s="416"/>
      <c r="Y41" s="416"/>
    </row>
    <row r="42" spans="1:25" s="440" customFormat="1" ht="14" customHeight="1">
      <c r="A42" s="58"/>
      <c r="B42" s="5" t="s">
        <v>22</v>
      </c>
      <c r="C42" s="82"/>
      <c r="D42" s="470"/>
      <c r="E42" s="82"/>
      <c r="F42" s="470"/>
      <c r="G42" s="82"/>
      <c r="H42" s="470"/>
      <c r="I42" s="82"/>
      <c r="J42" s="470"/>
      <c r="K42" s="82"/>
      <c r="L42" s="470"/>
      <c r="M42" s="82"/>
      <c r="N42" s="470"/>
      <c r="O42" s="82"/>
      <c r="P42" s="23"/>
      <c r="Q42" s="22"/>
      <c r="R42" s="23"/>
      <c r="S42" s="22"/>
      <c r="T42" s="23"/>
      <c r="U42" s="22"/>
      <c r="V42" s="23"/>
      <c r="W42" s="22"/>
      <c r="X42" s="416"/>
      <c r="Y42" s="416"/>
    </row>
    <row r="43" spans="1:25" s="440" customFormat="1" ht="14" customHeight="1">
      <c r="A43" s="58"/>
      <c r="B43" s="5" t="s">
        <v>22</v>
      </c>
      <c r="C43" s="470"/>
      <c r="D43" s="470"/>
      <c r="E43" s="470"/>
      <c r="F43" s="470"/>
      <c r="G43" s="470"/>
      <c r="H43" s="470"/>
      <c r="I43" s="470"/>
      <c r="J43" s="470"/>
      <c r="K43" s="470"/>
      <c r="L43" s="470"/>
      <c r="M43" s="470"/>
      <c r="N43" s="470"/>
      <c r="O43" s="470"/>
      <c r="P43" s="23"/>
      <c r="Q43" s="23"/>
      <c r="R43" s="23"/>
      <c r="S43" s="23"/>
      <c r="T43" s="23"/>
      <c r="U43" s="23"/>
      <c r="V43" s="23"/>
      <c r="W43" s="23"/>
      <c r="X43" s="416"/>
      <c r="Y43" s="416"/>
    </row>
    <row r="44" spans="1:25" s="440" customFormat="1" ht="21" customHeight="1">
      <c r="A44" s="95" t="s">
        <v>322</v>
      </c>
      <c r="B44" s="5" t="s">
        <v>22</v>
      </c>
      <c r="C44" s="470"/>
      <c r="D44" s="470"/>
      <c r="E44" s="470"/>
      <c r="F44" s="470"/>
      <c r="G44" s="470"/>
      <c r="H44" s="470"/>
      <c r="I44" s="470"/>
      <c r="J44" s="470"/>
      <c r="K44" s="470"/>
      <c r="L44" s="470"/>
      <c r="M44" s="470"/>
      <c r="N44" s="470"/>
      <c r="O44" s="470"/>
      <c r="P44" s="23"/>
      <c r="Q44" s="23"/>
      <c r="R44" s="23"/>
      <c r="S44" s="23"/>
      <c r="T44" s="23"/>
      <c r="U44" s="23"/>
      <c r="V44" s="23"/>
      <c r="W44" s="23"/>
      <c r="X44" s="416"/>
      <c r="Y44" s="416"/>
    </row>
    <row r="45" spans="1:25" s="440" customFormat="1" ht="21" customHeight="1">
      <c r="A45" s="95" t="s">
        <v>324</v>
      </c>
      <c r="B45" s="5" t="s">
        <v>22</v>
      </c>
      <c r="C45" s="470"/>
      <c r="D45" s="470"/>
      <c r="E45" s="470"/>
      <c r="F45" s="470"/>
      <c r="G45" s="470"/>
      <c r="H45" s="470"/>
      <c r="I45" s="470"/>
      <c r="J45" s="470"/>
      <c r="K45" s="470"/>
      <c r="L45" s="470"/>
      <c r="M45" s="470"/>
      <c r="N45" s="470"/>
      <c r="O45" s="470"/>
      <c r="P45" s="23"/>
      <c r="Q45" s="23"/>
      <c r="R45" s="23"/>
      <c r="S45" s="23"/>
      <c r="T45" s="23"/>
      <c r="U45" s="23"/>
      <c r="V45" s="23"/>
      <c r="W45" s="23"/>
      <c r="X45" s="416"/>
      <c r="Y45" s="416"/>
    </row>
    <row r="46" spans="1:25" s="440" customFormat="1" ht="21" customHeight="1">
      <c r="A46" s="95" t="s">
        <v>670</v>
      </c>
      <c r="B46" s="5" t="s">
        <v>22</v>
      </c>
      <c r="C46" s="41">
        <f>ROUND(SUM(C34+C41),1)</f>
        <v>16991</v>
      </c>
      <c r="D46" s="470"/>
      <c r="E46" s="41">
        <f>ROUND(SUM(E34+E41),1)</f>
        <v>-1860</v>
      </c>
      <c r="F46" s="470"/>
      <c r="G46" s="41">
        <f>ROUND(SUM(G34+G41),1)</f>
        <v>57037</v>
      </c>
      <c r="H46" s="470"/>
      <c r="I46" s="41">
        <f>ROUND(SUM(I34+I41),1)</f>
        <v>-1901</v>
      </c>
      <c r="J46" s="470"/>
      <c r="K46" s="41">
        <f>ROUND(SUM(K34+K41),1)</f>
        <v>-1100</v>
      </c>
      <c r="L46" s="470"/>
      <c r="M46" s="41">
        <f>ROUND(SUM(M34+M41),1)</f>
        <v>232</v>
      </c>
      <c r="N46" s="470"/>
      <c r="O46" s="41">
        <f>ROUND(SUM(O34+O41),1)</f>
        <v>121</v>
      </c>
      <c r="P46" s="23"/>
      <c r="Q46" s="26">
        <f>ROUND(SUM(Q34+Q41),1)</f>
        <v>2</v>
      </c>
      <c r="R46" s="23"/>
      <c r="S46" s="26">
        <f>ROUND(SUM(S34+S41),1)</f>
        <v>0</v>
      </c>
      <c r="T46" s="23"/>
      <c r="U46" s="26">
        <f>ROUND(SUM(U34+U41),1)</f>
        <v>69522</v>
      </c>
      <c r="V46" s="23"/>
      <c r="W46" s="26">
        <f>ROUND(SUM(W34+W41),1)</f>
        <v>-124030</v>
      </c>
      <c r="X46" s="416"/>
      <c r="Y46" s="416"/>
    </row>
    <row r="47" spans="1:25" s="440" customFormat="1" ht="14" customHeight="1">
      <c r="A47" s="58"/>
      <c r="B47" s="5" t="s">
        <v>22</v>
      </c>
      <c r="C47" s="470"/>
      <c r="D47" s="470"/>
      <c r="E47" s="470"/>
      <c r="F47" s="470"/>
      <c r="G47" s="470"/>
      <c r="H47" s="470"/>
      <c r="I47" s="470"/>
      <c r="J47" s="470"/>
      <c r="K47" s="470"/>
      <c r="L47" s="470"/>
      <c r="M47" s="470"/>
      <c r="N47" s="470"/>
      <c r="O47" s="470"/>
      <c r="P47" s="23"/>
      <c r="Q47" s="23"/>
      <c r="R47" s="23"/>
      <c r="S47" s="23"/>
      <c r="T47" s="23"/>
      <c r="U47" s="23"/>
      <c r="V47" s="23"/>
      <c r="W47" s="23"/>
      <c r="X47" s="416"/>
      <c r="Y47" s="416"/>
    </row>
    <row r="48" spans="1:25" s="440" customFormat="1" ht="21" customHeight="1">
      <c r="A48" s="95" t="s">
        <v>671</v>
      </c>
      <c r="B48" s="5" t="s">
        <v>22</v>
      </c>
      <c r="C48" s="41">
        <v>-76988</v>
      </c>
      <c r="D48" s="41"/>
      <c r="E48" s="41">
        <v>1112</v>
      </c>
      <c r="F48" s="41"/>
      <c r="G48" s="41">
        <v>-95077</v>
      </c>
      <c r="H48" s="41"/>
      <c r="I48" s="153">
        <v>-15458</v>
      </c>
      <c r="J48" s="41"/>
      <c r="K48" s="41">
        <v>-11629</v>
      </c>
      <c r="L48" s="41"/>
      <c r="M48" s="41">
        <v>1175</v>
      </c>
      <c r="N48" s="41"/>
      <c r="O48" s="41">
        <v>118</v>
      </c>
      <c r="P48" s="26"/>
      <c r="Q48" s="26">
        <v>53</v>
      </c>
      <c r="R48" s="26"/>
      <c r="S48" s="92">
        <v>0</v>
      </c>
      <c r="T48" s="26"/>
      <c r="U48" s="26">
        <f>ROUND(SUM(C48:T48),1)</f>
        <v>-196694</v>
      </c>
      <c r="V48" s="26"/>
      <c r="W48" s="26">
        <v>-72664</v>
      </c>
      <c r="X48" s="416"/>
      <c r="Y48" s="416"/>
    </row>
    <row r="49" spans="1:25" s="440" customFormat="1" ht="14" customHeight="1">
      <c r="A49" s="95"/>
      <c r="B49" s="5" t="s">
        <v>22</v>
      </c>
      <c r="C49" s="439"/>
      <c r="D49" s="144"/>
      <c r="E49" s="439"/>
      <c r="F49" s="144"/>
      <c r="G49" s="439"/>
      <c r="H49" s="144"/>
      <c r="I49" s="439"/>
      <c r="J49" s="144"/>
      <c r="K49" s="439"/>
      <c r="L49" s="144"/>
      <c r="M49" s="439"/>
      <c r="N49" s="144"/>
      <c r="O49" s="439"/>
      <c r="P49" s="58"/>
      <c r="Q49" s="81"/>
      <c r="R49" s="58"/>
      <c r="S49" s="81"/>
      <c r="T49" s="58"/>
      <c r="U49" s="81"/>
      <c r="V49" s="58"/>
      <c r="W49" s="81"/>
      <c r="X49" s="416"/>
      <c r="Y49" s="416"/>
    </row>
    <row r="50" spans="1:25" s="440" customFormat="1" ht="21" customHeight="1" thickBot="1">
      <c r="A50" s="95" t="s">
        <v>672</v>
      </c>
      <c r="B50" s="5" t="s">
        <v>22</v>
      </c>
      <c r="C50" s="1077">
        <f>ROUND(SUM(C46+C48),1)</f>
        <v>-59997</v>
      </c>
      <c r="D50" s="154"/>
      <c r="E50" s="1077">
        <f>ROUND(SUM(E46+E48),1)</f>
        <v>-748</v>
      </c>
      <c r="F50" s="154"/>
      <c r="G50" s="1077">
        <f>ROUND(SUM(G46+G48),1)</f>
        <v>-38040</v>
      </c>
      <c r="H50" s="154"/>
      <c r="I50" s="1078">
        <f>ROUND(SUM(I46+I48),1)</f>
        <v>-17359</v>
      </c>
      <c r="J50" s="154"/>
      <c r="K50" s="1077">
        <f>ROUND(SUM(K46+K48),1)</f>
        <v>-12729</v>
      </c>
      <c r="L50" s="154"/>
      <c r="M50" s="1077">
        <f>ROUND(SUM(M46+M48),1)</f>
        <v>1407</v>
      </c>
      <c r="N50" s="154"/>
      <c r="O50" s="1077">
        <f>ROUND(SUM(O46+O48),1)</f>
        <v>239</v>
      </c>
      <c r="P50" s="456"/>
      <c r="Q50" s="495">
        <f>ROUND(SUM(Q46+Q48),1)</f>
        <v>55</v>
      </c>
      <c r="R50" s="456"/>
      <c r="S50" s="495">
        <f>ROUND(SUM(S46+S48),1)</f>
        <v>0</v>
      </c>
      <c r="T50" s="456"/>
      <c r="U50" s="495">
        <f>ROUND(SUM(U46+U48),1)</f>
        <v>-127172</v>
      </c>
      <c r="V50" s="456"/>
      <c r="W50" s="495">
        <f>ROUND(SUM(W46+W48),1)</f>
        <v>-196694</v>
      </c>
      <c r="X50" s="416"/>
      <c r="Y50" s="416"/>
    </row>
    <row r="51" spans="1:25" s="440" customFormat="1" ht="14" customHeight="1" thickTop="1">
      <c r="A51" s="58"/>
      <c r="B51" s="5" t="s">
        <v>22</v>
      </c>
      <c r="C51" s="584"/>
      <c r="D51" s="58"/>
      <c r="E51" s="584"/>
      <c r="F51" s="58"/>
      <c r="G51" s="584"/>
      <c r="H51" s="58"/>
      <c r="I51" s="88"/>
      <c r="J51" s="58"/>
      <c r="K51" s="584"/>
      <c r="L51" s="58"/>
      <c r="M51" s="584"/>
      <c r="N51" s="58"/>
      <c r="O51" s="584"/>
      <c r="P51" s="58"/>
      <c r="Q51" s="617"/>
      <c r="R51" s="58"/>
      <c r="S51" s="617"/>
      <c r="T51" s="58"/>
      <c r="U51" s="584"/>
      <c r="V51" s="58"/>
      <c r="W51" s="584"/>
      <c r="X51" s="416"/>
      <c r="Y51" s="416"/>
    </row>
    <row r="52" spans="1:25" s="440" customFormat="1" ht="13" customHeight="1">
      <c r="A52" s="416"/>
      <c r="B52" s="416"/>
      <c r="C52" s="416"/>
      <c r="D52" s="416"/>
      <c r="E52" s="416"/>
      <c r="F52" s="416"/>
      <c r="G52" s="416"/>
      <c r="H52" s="416"/>
      <c r="I52" s="416"/>
      <c r="J52" s="416"/>
      <c r="K52" s="416"/>
      <c r="L52" s="416"/>
      <c r="M52" s="416"/>
      <c r="N52" s="416"/>
      <c r="O52" s="416"/>
      <c r="P52" s="416"/>
      <c r="Q52" s="571"/>
      <c r="R52" s="416"/>
      <c r="S52" s="571"/>
      <c r="T52" s="416"/>
      <c r="U52" s="416"/>
      <c r="V52" s="416"/>
      <c r="W52" s="416"/>
      <c r="X52" s="416"/>
      <c r="Y52" s="416"/>
    </row>
    <row r="53" spans="1:25" s="440" customFormat="1" ht="13" customHeight="1">
      <c r="A53" s="5"/>
      <c r="B53" s="571"/>
      <c r="C53" s="571"/>
      <c r="D53" s="571"/>
      <c r="E53" s="111"/>
      <c r="F53" s="111"/>
      <c r="G53" s="111"/>
      <c r="H53" s="111"/>
      <c r="I53" s="111"/>
      <c r="J53" s="111"/>
      <c r="K53" s="111"/>
      <c r="L53" s="111"/>
      <c r="M53" s="111"/>
      <c r="N53" s="111"/>
      <c r="O53" s="111"/>
      <c r="P53" s="571"/>
      <c r="Q53" s="111"/>
      <c r="R53" s="571"/>
      <c r="S53" s="111"/>
      <c r="T53" s="111"/>
      <c r="U53" s="111"/>
      <c r="V53" s="111"/>
      <c r="W53" s="111"/>
      <c r="X53" s="571"/>
      <c r="Y53" s="571"/>
    </row>
    <row r="54" spans="1:25" s="440" customFormat="1" ht="15">
      <c r="A54" s="571"/>
      <c r="B54" s="571"/>
      <c r="C54" s="571"/>
      <c r="D54" s="571"/>
      <c r="E54" s="111"/>
      <c r="F54" s="111"/>
      <c r="G54" s="111"/>
      <c r="H54" s="111"/>
      <c r="I54" s="111"/>
      <c r="J54" s="111"/>
      <c r="K54" s="111"/>
      <c r="L54" s="111"/>
      <c r="M54" s="111"/>
      <c r="N54" s="111"/>
      <c r="O54" s="111"/>
      <c r="P54" s="111"/>
      <c r="Q54" s="111"/>
      <c r="R54" s="111"/>
      <c r="S54" s="111"/>
      <c r="T54" s="111"/>
      <c r="U54" s="111"/>
      <c r="V54" s="111"/>
      <c r="W54" s="111"/>
      <c r="X54" s="571"/>
      <c r="Y54" s="571"/>
    </row>
    <row r="55" spans="1:25" s="440" customFormat="1" ht="15">
      <c r="A55" s="571"/>
      <c r="B55" s="571"/>
      <c r="C55" s="571"/>
      <c r="D55" s="571"/>
      <c r="E55" s="111"/>
      <c r="F55" s="111"/>
      <c r="G55" s="111"/>
      <c r="H55" s="111"/>
      <c r="I55" s="111"/>
      <c r="J55" s="111"/>
      <c r="K55" s="111"/>
      <c r="L55" s="111"/>
      <c r="M55" s="111"/>
      <c r="N55" s="111"/>
      <c r="O55" s="111"/>
      <c r="P55" s="111"/>
      <c r="Q55" s="111"/>
      <c r="R55" s="111"/>
      <c r="S55" s="111"/>
      <c r="T55" s="571"/>
      <c r="U55" s="111"/>
      <c r="V55" s="111"/>
      <c r="W55" s="111"/>
      <c r="X55" s="571"/>
      <c r="Y55" s="571"/>
    </row>
    <row r="56" spans="1:25" s="440" customFormat="1" ht="15">
      <c r="A56" s="571"/>
      <c r="B56" s="571"/>
      <c r="C56" s="571"/>
      <c r="D56" s="571"/>
      <c r="E56" s="111"/>
      <c r="F56" s="111"/>
      <c r="G56" s="111"/>
      <c r="H56" s="111"/>
      <c r="I56" s="111"/>
      <c r="J56" s="111"/>
      <c r="K56" s="111"/>
      <c r="L56" s="111"/>
      <c r="M56" s="111"/>
      <c r="N56" s="111"/>
      <c r="O56" s="111"/>
      <c r="P56" s="111"/>
      <c r="Q56" s="111"/>
      <c r="R56" s="111"/>
      <c r="S56" s="111"/>
      <c r="T56" s="111"/>
      <c r="U56" s="618"/>
      <c r="V56" s="111"/>
      <c r="W56" s="618"/>
      <c r="X56" s="571"/>
      <c r="Y56" s="571"/>
    </row>
  </sheetData>
  <pageMargins left="0.6" right="0.35" top="1" bottom="0.25" header="0" footer="0.25"/>
  <pageSetup scale="47" orientation="landscape"/>
  <headerFooter scaleWithDoc="0">
    <oddFooter>&amp;R&amp;8 53</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85"/>
  <sheetViews>
    <sheetView showGridLines="0" showOutlineSymbols="0" zoomScale="90" zoomScaleNormal="90" zoomScaleSheetLayoutView="70" zoomScalePageLayoutView="90" workbookViewId="0"/>
  </sheetViews>
  <sheetFormatPr baseColWidth="10" defaultColWidth="9.5703125" defaultRowHeight="13" x14ac:dyDescent="0"/>
  <cols>
    <col min="1" max="1" width="57.5703125" style="50" customWidth="1"/>
    <col min="2" max="2" width="1.85546875" style="50" customWidth="1"/>
    <col min="3" max="3" width="22.85546875" style="50" customWidth="1"/>
    <col min="4" max="4" width="6.5703125" style="50" customWidth="1"/>
    <col min="5" max="5" width="2.5703125" style="50" customWidth="1"/>
    <col min="6" max="6" width="22.85546875" style="50" customWidth="1"/>
    <col min="7" max="7" width="4.5703125" style="50" customWidth="1"/>
    <col min="8" max="16384" width="9.5703125" style="50"/>
  </cols>
  <sheetData>
    <row r="1" spans="1:252" ht="15">
      <c r="A1" s="781" t="s">
        <v>936</v>
      </c>
    </row>
    <row r="3" spans="1:252" ht="15.75" customHeight="1">
      <c r="A3" s="54" t="s">
        <v>60</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19"/>
      <c r="CC3" s="619"/>
      <c r="CD3" s="619"/>
      <c r="CE3" s="619"/>
      <c r="CF3" s="619"/>
      <c r="CG3" s="619"/>
      <c r="CH3" s="619"/>
      <c r="CI3" s="619"/>
      <c r="CJ3" s="619"/>
      <c r="CK3" s="619"/>
      <c r="CL3" s="619"/>
      <c r="CM3" s="619"/>
      <c r="CN3" s="619"/>
      <c r="CO3" s="619"/>
      <c r="CP3" s="619"/>
      <c r="CQ3" s="619"/>
      <c r="CR3" s="619"/>
      <c r="CS3" s="619"/>
      <c r="CT3" s="619"/>
      <c r="CU3" s="619"/>
      <c r="CV3" s="619"/>
      <c r="CW3" s="619"/>
      <c r="CX3" s="619"/>
      <c r="CY3" s="619"/>
      <c r="CZ3" s="619"/>
      <c r="DA3" s="619"/>
      <c r="DB3" s="619"/>
      <c r="DC3" s="619"/>
      <c r="DD3" s="619"/>
      <c r="DE3" s="619"/>
      <c r="DF3" s="619"/>
      <c r="DG3" s="619"/>
      <c r="DH3" s="619"/>
      <c r="DI3" s="619"/>
      <c r="DJ3" s="619"/>
      <c r="DK3" s="619"/>
      <c r="DL3" s="619"/>
      <c r="DM3" s="619"/>
      <c r="DN3" s="619"/>
      <c r="DO3" s="619"/>
      <c r="DP3" s="619"/>
      <c r="DQ3" s="619"/>
      <c r="DR3" s="619"/>
      <c r="DS3" s="619"/>
      <c r="DT3" s="619"/>
      <c r="DU3" s="619"/>
      <c r="DV3" s="619"/>
      <c r="DW3" s="619"/>
      <c r="DX3" s="619"/>
      <c r="DY3" s="619"/>
      <c r="DZ3" s="619"/>
      <c r="EA3" s="619"/>
      <c r="EB3" s="619"/>
      <c r="EC3" s="619"/>
      <c r="ED3" s="619"/>
      <c r="EE3" s="619"/>
      <c r="EF3" s="619"/>
      <c r="EG3" s="619"/>
      <c r="EH3" s="619"/>
      <c r="EI3" s="619"/>
      <c r="EJ3" s="619"/>
      <c r="EK3" s="619"/>
      <c r="EL3" s="619"/>
      <c r="EM3" s="619"/>
      <c r="EN3" s="619"/>
      <c r="EO3" s="619"/>
      <c r="EP3" s="619"/>
      <c r="EQ3" s="619"/>
      <c r="ER3" s="619"/>
      <c r="ES3" s="619"/>
      <c r="ET3" s="619"/>
      <c r="EU3" s="619"/>
      <c r="EV3" s="619"/>
      <c r="EW3" s="619"/>
      <c r="EX3" s="619"/>
      <c r="EY3" s="619"/>
      <c r="EZ3" s="619"/>
      <c r="FA3" s="619"/>
      <c r="FB3" s="619"/>
      <c r="FC3" s="619"/>
      <c r="FD3" s="619"/>
      <c r="FE3" s="619"/>
      <c r="FF3" s="619"/>
      <c r="FG3" s="619"/>
      <c r="FH3" s="619"/>
      <c r="FI3" s="619"/>
      <c r="FJ3" s="619"/>
      <c r="FK3" s="619"/>
      <c r="FL3" s="619"/>
      <c r="FM3" s="619"/>
      <c r="FN3" s="619"/>
      <c r="FO3" s="619"/>
      <c r="FP3" s="619"/>
      <c r="FQ3" s="619"/>
      <c r="FR3" s="619"/>
      <c r="FS3" s="619"/>
      <c r="FT3" s="619"/>
      <c r="FU3" s="619"/>
      <c r="FV3" s="619"/>
      <c r="FW3" s="619"/>
      <c r="FX3" s="619"/>
      <c r="FY3" s="619"/>
      <c r="FZ3" s="619"/>
      <c r="GA3" s="619"/>
      <c r="GB3" s="619"/>
      <c r="GC3" s="619"/>
      <c r="GD3" s="619"/>
      <c r="GE3" s="619"/>
      <c r="GF3" s="619"/>
      <c r="GG3" s="619"/>
      <c r="GH3" s="619"/>
      <c r="GI3" s="619"/>
      <c r="GJ3" s="619"/>
      <c r="GK3" s="619"/>
      <c r="GL3" s="619"/>
      <c r="GM3" s="619"/>
      <c r="GN3" s="619"/>
      <c r="GO3" s="619"/>
      <c r="GP3" s="619"/>
      <c r="GQ3" s="619"/>
      <c r="GR3" s="619"/>
      <c r="GS3" s="619"/>
      <c r="GT3" s="619"/>
      <c r="GU3" s="619"/>
      <c r="GV3" s="619"/>
      <c r="GW3" s="619"/>
      <c r="GX3" s="619"/>
      <c r="GY3" s="619"/>
      <c r="GZ3" s="619"/>
      <c r="HA3" s="619"/>
      <c r="HB3" s="619"/>
      <c r="HC3" s="619"/>
      <c r="HD3" s="619"/>
      <c r="HE3" s="619"/>
      <c r="HF3" s="619"/>
      <c r="HG3" s="619"/>
      <c r="HH3" s="619"/>
      <c r="HI3" s="619"/>
      <c r="HJ3" s="619"/>
      <c r="HK3" s="619"/>
      <c r="HL3" s="619"/>
      <c r="HM3" s="619"/>
      <c r="HN3" s="619"/>
      <c r="HO3" s="619"/>
      <c r="HP3" s="619"/>
      <c r="HQ3" s="619"/>
      <c r="HR3" s="619"/>
      <c r="HS3" s="619"/>
      <c r="HT3" s="619"/>
      <c r="HU3" s="619"/>
      <c r="HV3" s="619"/>
      <c r="HW3" s="619"/>
      <c r="HX3" s="619"/>
      <c r="HY3" s="619"/>
      <c r="HZ3" s="619"/>
      <c r="IA3" s="619"/>
      <c r="IB3" s="619"/>
      <c r="IC3" s="619"/>
      <c r="ID3" s="619"/>
      <c r="IE3" s="619"/>
      <c r="IF3" s="619"/>
      <c r="IG3" s="619"/>
      <c r="IH3" s="619"/>
      <c r="II3" s="619"/>
      <c r="IJ3" s="619"/>
      <c r="IK3" s="619"/>
      <c r="IL3" s="619"/>
      <c r="IM3" s="619"/>
      <c r="IN3" s="619"/>
      <c r="IO3" s="619"/>
      <c r="IP3" s="619"/>
      <c r="IQ3" s="619"/>
      <c r="IR3" s="619"/>
    </row>
    <row r="4" spans="1:252" ht="18" customHeight="1">
      <c r="A4" s="54" t="s">
        <v>1347</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619"/>
      <c r="BB4" s="619"/>
      <c r="BC4" s="619"/>
      <c r="BD4" s="619"/>
      <c r="BE4" s="619"/>
      <c r="BF4" s="619"/>
      <c r="BG4" s="619"/>
      <c r="BH4" s="619"/>
      <c r="BI4" s="619"/>
      <c r="BJ4" s="619"/>
      <c r="BK4" s="619"/>
      <c r="BL4" s="619"/>
      <c r="BM4" s="619"/>
      <c r="BN4" s="619"/>
      <c r="BO4" s="619"/>
      <c r="BP4" s="619"/>
      <c r="BQ4" s="619"/>
      <c r="BR4" s="619"/>
      <c r="BS4" s="619"/>
      <c r="BT4" s="619"/>
      <c r="BU4" s="619"/>
      <c r="BV4" s="619"/>
      <c r="BW4" s="619"/>
      <c r="BX4" s="619"/>
      <c r="BY4" s="619"/>
      <c r="BZ4" s="619"/>
      <c r="CA4" s="619"/>
      <c r="CB4" s="619"/>
      <c r="CC4" s="619"/>
      <c r="CD4" s="619"/>
      <c r="CE4" s="619"/>
      <c r="CF4" s="619"/>
      <c r="CG4" s="619"/>
      <c r="CH4" s="619"/>
      <c r="CI4" s="619"/>
      <c r="CJ4" s="619"/>
      <c r="CK4" s="619"/>
      <c r="CL4" s="619"/>
      <c r="CM4" s="619"/>
      <c r="CN4" s="619"/>
      <c r="CO4" s="619"/>
      <c r="CP4" s="619"/>
      <c r="CQ4" s="619"/>
      <c r="CR4" s="619"/>
      <c r="CS4" s="619"/>
      <c r="CT4" s="619"/>
      <c r="CU4" s="619"/>
      <c r="CV4" s="619"/>
      <c r="CW4" s="619"/>
      <c r="CX4" s="619"/>
      <c r="CY4" s="619"/>
      <c r="CZ4" s="619"/>
      <c r="DA4" s="619"/>
      <c r="DB4" s="619"/>
      <c r="DC4" s="619"/>
      <c r="DD4" s="619"/>
      <c r="DE4" s="619"/>
      <c r="DF4" s="619"/>
      <c r="DG4" s="619"/>
      <c r="DH4" s="619"/>
      <c r="DI4" s="619"/>
      <c r="DJ4" s="619"/>
      <c r="DK4" s="619"/>
      <c r="DL4" s="619"/>
      <c r="DM4" s="619"/>
      <c r="DN4" s="619"/>
      <c r="DO4" s="619"/>
      <c r="DP4" s="619"/>
      <c r="DQ4" s="619"/>
      <c r="DR4" s="619"/>
      <c r="DS4" s="619"/>
      <c r="DT4" s="619"/>
      <c r="DU4" s="619"/>
      <c r="DV4" s="619"/>
      <c r="DW4" s="619"/>
      <c r="DX4" s="619"/>
      <c r="DY4" s="619"/>
      <c r="DZ4" s="619"/>
      <c r="EA4" s="619"/>
      <c r="EB4" s="619"/>
      <c r="EC4" s="619"/>
      <c r="ED4" s="619"/>
      <c r="EE4" s="619"/>
      <c r="EF4" s="619"/>
      <c r="EG4" s="619"/>
      <c r="EH4" s="619"/>
      <c r="EI4" s="619"/>
      <c r="EJ4" s="619"/>
      <c r="EK4" s="619"/>
      <c r="EL4" s="619"/>
      <c r="EM4" s="619"/>
      <c r="EN4" s="619"/>
      <c r="EO4" s="619"/>
      <c r="EP4" s="619"/>
      <c r="EQ4" s="619"/>
      <c r="ER4" s="619"/>
      <c r="ES4" s="619"/>
      <c r="ET4" s="619"/>
      <c r="EU4" s="619"/>
      <c r="EV4" s="619"/>
      <c r="EW4" s="619"/>
      <c r="EX4" s="619"/>
      <c r="EY4" s="619"/>
      <c r="EZ4" s="619"/>
      <c r="FA4" s="619"/>
      <c r="FB4" s="619"/>
      <c r="FC4" s="619"/>
      <c r="FD4" s="619"/>
      <c r="FE4" s="619"/>
      <c r="FF4" s="619"/>
      <c r="FG4" s="619"/>
      <c r="FH4" s="619"/>
      <c r="FI4" s="619"/>
      <c r="FJ4" s="619"/>
      <c r="FK4" s="619"/>
      <c r="FL4" s="619"/>
      <c r="FM4" s="619"/>
      <c r="FN4" s="619"/>
      <c r="FO4" s="619"/>
      <c r="FP4" s="619"/>
      <c r="FQ4" s="619"/>
      <c r="FR4" s="619"/>
      <c r="FS4" s="619"/>
      <c r="FT4" s="619"/>
      <c r="FU4" s="619"/>
      <c r="FV4" s="619"/>
      <c r="FW4" s="619"/>
      <c r="FX4" s="619"/>
      <c r="FY4" s="619"/>
      <c r="FZ4" s="619"/>
      <c r="GA4" s="619"/>
      <c r="GB4" s="619"/>
      <c r="GC4" s="619"/>
      <c r="GD4" s="619"/>
      <c r="GE4" s="619"/>
      <c r="GF4" s="619"/>
      <c r="GG4" s="619"/>
      <c r="GH4" s="619"/>
      <c r="GI4" s="619"/>
      <c r="GJ4" s="619"/>
      <c r="GK4" s="619"/>
      <c r="GL4" s="619"/>
      <c r="GM4" s="619"/>
      <c r="GN4" s="619"/>
      <c r="GO4" s="619"/>
      <c r="GP4" s="619"/>
      <c r="GQ4" s="619"/>
      <c r="GR4" s="619"/>
      <c r="GS4" s="619"/>
      <c r="GT4" s="619"/>
      <c r="GU4" s="619"/>
      <c r="GV4" s="619"/>
      <c r="GW4" s="619"/>
      <c r="GX4" s="619"/>
      <c r="GY4" s="619"/>
      <c r="GZ4" s="619"/>
      <c r="HA4" s="619"/>
      <c r="HB4" s="619"/>
      <c r="HC4" s="619"/>
      <c r="HD4" s="619"/>
      <c r="HE4" s="619"/>
      <c r="HF4" s="619"/>
      <c r="HG4" s="619"/>
      <c r="HH4" s="619"/>
      <c r="HI4" s="619"/>
      <c r="HJ4" s="619"/>
      <c r="HK4" s="619"/>
      <c r="HL4" s="619"/>
      <c r="HM4" s="619"/>
      <c r="HN4" s="619"/>
      <c r="HO4" s="619"/>
      <c r="HP4" s="619"/>
      <c r="HQ4" s="619"/>
      <c r="HR4" s="619"/>
      <c r="HS4" s="619"/>
      <c r="HT4" s="619"/>
      <c r="HU4" s="619"/>
      <c r="HV4" s="619"/>
      <c r="HW4" s="619"/>
      <c r="HX4" s="619"/>
      <c r="HY4" s="619"/>
      <c r="HZ4" s="619"/>
      <c r="IA4" s="619"/>
      <c r="IB4" s="619"/>
      <c r="IC4" s="619"/>
      <c r="ID4" s="619"/>
      <c r="IE4" s="619"/>
      <c r="IF4" s="619"/>
      <c r="IG4" s="619"/>
      <c r="IH4" s="619"/>
      <c r="II4" s="619"/>
      <c r="IJ4" s="619"/>
      <c r="IK4" s="619"/>
      <c r="IL4" s="619"/>
      <c r="IM4" s="619"/>
      <c r="IN4" s="619"/>
      <c r="IO4" s="619"/>
      <c r="IP4" s="619"/>
      <c r="IQ4" s="619"/>
      <c r="IR4" s="619"/>
    </row>
    <row r="5" spans="1:252" ht="17">
      <c r="A5" s="54" t="s">
        <v>62</v>
      </c>
      <c r="B5" s="619"/>
      <c r="C5" s="619"/>
      <c r="D5" s="619"/>
      <c r="E5" s="619"/>
      <c r="H5" s="620" t="s">
        <v>673</v>
      </c>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19"/>
      <c r="BZ5" s="619"/>
      <c r="CA5" s="619"/>
      <c r="CB5" s="619"/>
      <c r="CC5" s="619"/>
      <c r="CD5" s="619"/>
      <c r="CE5" s="619"/>
      <c r="CF5" s="619"/>
      <c r="CG5" s="619"/>
      <c r="CH5" s="619"/>
      <c r="CI5" s="619"/>
      <c r="CJ5" s="619"/>
      <c r="CK5" s="619"/>
      <c r="CL5" s="619"/>
      <c r="CM5" s="619"/>
      <c r="CN5" s="619"/>
      <c r="CO5" s="619"/>
      <c r="CP5" s="619"/>
      <c r="CQ5" s="619"/>
      <c r="CR5" s="619"/>
      <c r="CS5" s="619"/>
      <c r="CT5" s="619"/>
      <c r="CU5" s="619"/>
      <c r="CV5" s="619"/>
      <c r="CW5" s="619"/>
      <c r="CX5" s="619"/>
      <c r="CY5" s="619"/>
      <c r="CZ5" s="619"/>
      <c r="DA5" s="619"/>
      <c r="DB5" s="619"/>
      <c r="DC5" s="619"/>
      <c r="DD5" s="619"/>
      <c r="DE5" s="619"/>
      <c r="DF5" s="619"/>
      <c r="DG5" s="619"/>
      <c r="DH5" s="619"/>
      <c r="DI5" s="619"/>
      <c r="DJ5" s="619"/>
      <c r="DK5" s="619"/>
      <c r="DL5" s="619"/>
      <c r="DM5" s="619"/>
      <c r="DN5" s="619"/>
      <c r="DO5" s="619"/>
      <c r="DP5" s="619"/>
      <c r="DQ5" s="619"/>
      <c r="DR5" s="619"/>
      <c r="DS5" s="619"/>
      <c r="DT5" s="619"/>
      <c r="DU5" s="619"/>
      <c r="DV5" s="619"/>
      <c r="DW5" s="619"/>
      <c r="DX5" s="619"/>
      <c r="DY5" s="619"/>
      <c r="DZ5" s="619"/>
      <c r="EA5" s="619"/>
      <c r="EB5" s="619"/>
      <c r="EC5" s="619"/>
      <c r="ED5" s="619"/>
      <c r="EE5" s="619"/>
      <c r="EF5" s="619"/>
      <c r="EG5" s="619"/>
      <c r="EH5" s="619"/>
      <c r="EI5" s="619"/>
      <c r="EJ5" s="619"/>
      <c r="EK5" s="619"/>
      <c r="EL5" s="619"/>
      <c r="EM5" s="619"/>
      <c r="EN5" s="619"/>
      <c r="EO5" s="619"/>
      <c r="EP5" s="619"/>
      <c r="EQ5" s="619"/>
      <c r="ER5" s="619"/>
      <c r="ES5" s="619"/>
      <c r="ET5" s="619"/>
      <c r="EU5" s="619"/>
      <c r="EV5" s="619"/>
      <c r="EW5" s="619"/>
      <c r="EX5" s="619"/>
      <c r="EY5" s="619"/>
      <c r="EZ5" s="619"/>
      <c r="FA5" s="619"/>
      <c r="FB5" s="619"/>
      <c r="FC5" s="619"/>
      <c r="FD5" s="619"/>
      <c r="FE5" s="619"/>
      <c r="FF5" s="619"/>
      <c r="FG5" s="619"/>
      <c r="FH5" s="619"/>
      <c r="FI5" s="619"/>
      <c r="FJ5" s="619"/>
      <c r="FK5" s="619"/>
      <c r="FL5" s="619"/>
      <c r="FM5" s="619"/>
      <c r="FN5" s="619"/>
      <c r="FO5" s="619"/>
      <c r="FP5" s="619"/>
      <c r="FQ5" s="619"/>
      <c r="FR5" s="619"/>
      <c r="FS5" s="619"/>
      <c r="FT5" s="619"/>
      <c r="FU5" s="619"/>
      <c r="FV5" s="619"/>
      <c r="FW5" s="619"/>
      <c r="FX5" s="619"/>
      <c r="FY5" s="619"/>
      <c r="FZ5" s="619"/>
      <c r="GA5" s="619"/>
      <c r="GB5" s="619"/>
      <c r="GC5" s="619"/>
      <c r="GD5" s="619"/>
      <c r="GE5" s="619"/>
      <c r="GF5" s="619"/>
      <c r="GG5" s="619"/>
      <c r="GH5" s="619"/>
      <c r="GI5" s="619"/>
      <c r="GJ5" s="619"/>
      <c r="GK5" s="619"/>
      <c r="GL5" s="619"/>
      <c r="GM5" s="619"/>
      <c r="GN5" s="619"/>
      <c r="GO5" s="619"/>
      <c r="GP5" s="619"/>
      <c r="GQ5" s="619"/>
      <c r="GR5" s="619"/>
      <c r="GS5" s="619"/>
      <c r="GT5" s="619"/>
      <c r="GU5" s="619"/>
      <c r="GV5" s="619"/>
      <c r="GW5" s="619"/>
      <c r="GX5" s="619"/>
      <c r="GY5" s="619"/>
      <c r="GZ5" s="619"/>
      <c r="HA5" s="619"/>
      <c r="HB5" s="619"/>
      <c r="HC5" s="619"/>
      <c r="HD5" s="619"/>
      <c r="HE5" s="619"/>
      <c r="HF5" s="619"/>
      <c r="HG5" s="619"/>
      <c r="HH5" s="619"/>
      <c r="HI5" s="619"/>
      <c r="HJ5" s="619"/>
      <c r="HK5" s="619"/>
      <c r="HL5" s="619"/>
      <c r="HM5" s="619"/>
      <c r="HN5" s="619"/>
      <c r="HO5" s="619"/>
      <c r="HP5" s="619"/>
      <c r="HQ5" s="619"/>
      <c r="HR5" s="619"/>
      <c r="HS5" s="619"/>
      <c r="HT5" s="619"/>
      <c r="HU5" s="619"/>
      <c r="HV5" s="619"/>
      <c r="HW5" s="619"/>
      <c r="HX5" s="619"/>
      <c r="HY5" s="619"/>
      <c r="HZ5" s="619"/>
      <c r="IA5" s="619"/>
      <c r="IB5" s="619"/>
      <c r="IC5" s="619"/>
      <c r="ID5" s="619"/>
      <c r="IE5" s="619"/>
      <c r="IF5" s="619"/>
      <c r="IG5" s="619"/>
      <c r="IH5" s="619"/>
      <c r="II5" s="619"/>
      <c r="IJ5" s="619"/>
      <c r="IK5" s="619"/>
      <c r="IL5" s="619"/>
      <c r="IM5" s="619"/>
      <c r="IN5" s="619"/>
      <c r="IO5" s="619"/>
      <c r="IP5" s="619"/>
      <c r="IQ5" s="619"/>
      <c r="IR5" s="619"/>
    </row>
    <row r="6" spans="1:252" ht="17">
      <c r="A6" s="54" t="s">
        <v>674</v>
      </c>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19"/>
      <c r="BZ6" s="619"/>
      <c r="CA6" s="619"/>
      <c r="CB6" s="619"/>
      <c r="CC6" s="619"/>
      <c r="CD6" s="619"/>
      <c r="CE6" s="619"/>
      <c r="CF6" s="619"/>
      <c r="CG6" s="619"/>
      <c r="CH6" s="619"/>
      <c r="CI6" s="619"/>
      <c r="CJ6" s="619"/>
      <c r="CK6" s="619"/>
      <c r="CL6" s="619"/>
      <c r="CM6" s="619"/>
      <c r="CN6" s="619"/>
      <c r="CO6" s="619"/>
      <c r="CP6" s="619"/>
      <c r="CQ6" s="619"/>
      <c r="CR6" s="619"/>
      <c r="CS6" s="619"/>
      <c r="CT6" s="619"/>
      <c r="CU6" s="619"/>
      <c r="CV6" s="619"/>
      <c r="CW6" s="619"/>
      <c r="CX6" s="619"/>
      <c r="CY6" s="619"/>
      <c r="CZ6" s="619"/>
      <c r="DA6" s="619"/>
      <c r="DB6" s="619"/>
      <c r="DC6" s="619"/>
      <c r="DD6" s="619"/>
      <c r="DE6" s="619"/>
      <c r="DF6" s="619"/>
      <c r="DG6" s="619"/>
      <c r="DH6" s="619"/>
      <c r="DI6" s="619"/>
      <c r="DJ6" s="619"/>
      <c r="DK6" s="619"/>
      <c r="DL6" s="619"/>
      <c r="DM6" s="619"/>
      <c r="DN6" s="619"/>
      <c r="DO6" s="619"/>
      <c r="DP6" s="619"/>
      <c r="DQ6" s="619"/>
      <c r="DR6" s="619"/>
      <c r="DS6" s="619"/>
      <c r="DT6" s="619"/>
      <c r="DU6" s="619"/>
      <c r="DV6" s="619"/>
      <c r="DW6" s="619"/>
      <c r="DX6" s="619"/>
      <c r="DY6" s="619"/>
      <c r="DZ6" s="619"/>
      <c r="EA6" s="619"/>
      <c r="EB6" s="619"/>
      <c r="EC6" s="619"/>
      <c r="ED6" s="619"/>
      <c r="EE6" s="619"/>
      <c r="EF6" s="619"/>
      <c r="EG6" s="619"/>
      <c r="EH6" s="619"/>
      <c r="EI6" s="619"/>
      <c r="EJ6" s="619"/>
      <c r="EK6" s="619"/>
      <c r="EL6" s="619"/>
      <c r="EM6" s="619"/>
      <c r="EN6" s="619"/>
      <c r="EO6" s="619"/>
      <c r="EP6" s="619"/>
      <c r="EQ6" s="619"/>
      <c r="ER6" s="619"/>
      <c r="ES6" s="619"/>
      <c r="ET6" s="619"/>
      <c r="EU6" s="619"/>
      <c r="EV6" s="619"/>
      <c r="EW6" s="619"/>
      <c r="EX6" s="619"/>
      <c r="EY6" s="619"/>
      <c r="EZ6" s="619"/>
      <c r="FA6" s="619"/>
      <c r="FB6" s="619"/>
      <c r="FC6" s="619"/>
      <c r="FD6" s="619"/>
      <c r="FE6" s="619"/>
      <c r="FF6" s="619"/>
      <c r="FG6" s="619"/>
      <c r="FH6" s="619"/>
      <c r="FI6" s="619"/>
      <c r="FJ6" s="619"/>
      <c r="FK6" s="619"/>
      <c r="FL6" s="619"/>
      <c r="FM6" s="619"/>
      <c r="FN6" s="619"/>
      <c r="FO6" s="619"/>
      <c r="FP6" s="619"/>
      <c r="FQ6" s="619"/>
      <c r="FR6" s="619"/>
      <c r="FS6" s="619"/>
      <c r="FT6" s="619"/>
      <c r="FU6" s="619"/>
      <c r="FV6" s="619"/>
      <c r="FW6" s="619"/>
      <c r="FX6" s="619"/>
      <c r="FY6" s="619"/>
      <c r="FZ6" s="619"/>
      <c r="GA6" s="619"/>
      <c r="GB6" s="619"/>
      <c r="GC6" s="619"/>
      <c r="GD6" s="619"/>
      <c r="GE6" s="619"/>
      <c r="GF6" s="619"/>
      <c r="GG6" s="619"/>
      <c r="GH6" s="619"/>
      <c r="GI6" s="619"/>
      <c r="GJ6" s="619"/>
      <c r="GK6" s="619"/>
      <c r="GL6" s="619"/>
      <c r="GM6" s="619"/>
      <c r="GN6" s="619"/>
      <c r="GO6" s="619"/>
      <c r="GP6" s="619"/>
      <c r="GQ6" s="619"/>
      <c r="GR6" s="619"/>
      <c r="GS6" s="619"/>
      <c r="GT6" s="619"/>
      <c r="GU6" s="619"/>
      <c r="GV6" s="619"/>
      <c r="GW6" s="619"/>
      <c r="GX6" s="619"/>
      <c r="GY6" s="619"/>
      <c r="GZ6" s="619"/>
      <c r="HA6" s="619"/>
      <c r="HB6" s="619"/>
      <c r="HC6" s="619"/>
      <c r="HD6" s="619"/>
      <c r="HE6" s="619"/>
      <c r="HF6" s="619"/>
      <c r="HG6" s="619"/>
      <c r="HH6" s="619"/>
      <c r="HI6" s="619"/>
      <c r="HJ6" s="619"/>
      <c r="HK6" s="619"/>
      <c r="HL6" s="619"/>
      <c r="HM6" s="619"/>
      <c r="HN6" s="619"/>
      <c r="HO6" s="619"/>
      <c r="HP6" s="619"/>
      <c r="HQ6" s="619"/>
      <c r="HR6" s="619"/>
      <c r="HS6" s="619"/>
      <c r="HT6" s="619"/>
      <c r="HU6" s="619"/>
      <c r="HV6" s="619"/>
      <c r="HW6" s="619"/>
      <c r="HX6" s="619"/>
      <c r="HY6" s="619"/>
      <c r="HZ6" s="619"/>
      <c r="IA6" s="619"/>
      <c r="IB6" s="619"/>
      <c r="IC6" s="619"/>
      <c r="ID6" s="619"/>
      <c r="IE6" s="619"/>
      <c r="IF6" s="619"/>
      <c r="IG6" s="619"/>
      <c r="IH6" s="619"/>
      <c r="II6" s="619"/>
      <c r="IJ6" s="619"/>
      <c r="IK6" s="619"/>
      <c r="IL6" s="619"/>
      <c r="IM6" s="619"/>
      <c r="IN6" s="619"/>
      <c r="IO6" s="619"/>
      <c r="IP6" s="619"/>
      <c r="IQ6" s="619"/>
      <c r="IR6" s="619"/>
    </row>
    <row r="7" spans="1:252" ht="17" customHeight="1">
      <c r="A7" s="531" t="s">
        <v>1284</v>
      </c>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19"/>
      <c r="BZ7" s="619"/>
      <c r="CA7" s="619"/>
      <c r="CB7" s="619"/>
      <c r="CC7" s="619"/>
      <c r="CD7" s="619"/>
      <c r="CE7" s="619"/>
      <c r="CF7" s="619"/>
      <c r="CG7" s="619"/>
      <c r="CH7" s="619"/>
      <c r="CI7" s="619"/>
      <c r="CJ7" s="619"/>
      <c r="CK7" s="619"/>
      <c r="CL7" s="619"/>
      <c r="CM7" s="619"/>
      <c r="CN7" s="619"/>
      <c r="CO7" s="619"/>
      <c r="CP7" s="619"/>
      <c r="CQ7" s="619"/>
      <c r="CR7" s="619"/>
      <c r="CS7" s="619"/>
      <c r="CT7" s="619"/>
      <c r="CU7" s="619"/>
      <c r="CV7" s="619"/>
      <c r="CW7" s="619"/>
      <c r="CX7" s="619"/>
      <c r="CY7" s="619"/>
      <c r="CZ7" s="619"/>
      <c r="DA7" s="619"/>
      <c r="DB7" s="619"/>
      <c r="DC7" s="619"/>
      <c r="DD7" s="619"/>
      <c r="DE7" s="619"/>
      <c r="DF7" s="619"/>
      <c r="DG7" s="619"/>
      <c r="DH7" s="619"/>
      <c r="DI7" s="619"/>
      <c r="DJ7" s="619"/>
      <c r="DK7" s="619"/>
      <c r="DL7" s="619"/>
      <c r="DM7" s="619"/>
      <c r="DN7" s="619"/>
      <c r="DO7" s="619"/>
      <c r="DP7" s="619"/>
      <c r="DQ7" s="619"/>
      <c r="DR7" s="619"/>
      <c r="DS7" s="619"/>
      <c r="DT7" s="619"/>
      <c r="DU7" s="619"/>
      <c r="DV7" s="619"/>
      <c r="DW7" s="619"/>
      <c r="DX7" s="619"/>
      <c r="DY7" s="619"/>
      <c r="DZ7" s="619"/>
      <c r="EA7" s="619"/>
      <c r="EB7" s="619"/>
      <c r="EC7" s="619"/>
      <c r="ED7" s="619"/>
      <c r="EE7" s="619"/>
      <c r="EF7" s="619"/>
      <c r="EG7" s="619"/>
      <c r="EH7" s="619"/>
      <c r="EI7" s="619"/>
      <c r="EJ7" s="619"/>
      <c r="EK7" s="619"/>
      <c r="EL7" s="619"/>
      <c r="EM7" s="619"/>
      <c r="EN7" s="619"/>
      <c r="EO7" s="619"/>
      <c r="EP7" s="619"/>
      <c r="EQ7" s="619"/>
      <c r="ER7" s="619"/>
      <c r="ES7" s="619"/>
      <c r="ET7" s="619"/>
      <c r="EU7" s="619"/>
      <c r="EV7" s="619"/>
      <c r="EW7" s="619"/>
      <c r="EX7" s="619"/>
      <c r="EY7" s="619"/>
      <c r="EZ7" s="619"/>
      <c r="FA7" s="619"/>
      <c r="FB7" s="619"/>
      <c r="FC7" s="619"/>
      <c r="FD7" s="619"/>
      <c r="FE7" s="619"/>
      <c r="FF7" s="619"/>
      <c r="FG7" s="619"/>
      <c r="FH7" s="619"/>
      <c r="FI7" s="619"/>
      <c r="FJ7" s="619"/>
      <c r="FK7" s="619"/>
      <c r="FL7" s="619"/>
      <c r="FM7" s="619"/>
      <c r="FN7" s="619"/>
      <c r="FO7" s="619"/>
      <c r="FP7" s="619"/>
      <c r="FQ7" s="619"/>
      <c r="FR7" s="619"/>
      <c r="FS7" s="619"/>
      <c r="FT7" s="619"/>
      <c r="FU7" s="619"/>
      <c r="FV7" s="619"/>
      <c r="FW7" s="619"/>
      <c r="FX7" s="619"/>
      <c r="FY7" s="619"/>
      <c r="FZ7" s="619"/>
      <c r="GA7" s="619"/>
      <c r="GB7" s="619"/>
      <c r="GC7" s="619"/>
      <c r="GD7" s="619"/>
      <c r="GE7" s="619"/>
      <c r="GF7" s="619"/>
      <c r="GG7" s="619"/>
      <c r="GH7" s="619"/>
      <c r="GI7" s="619"/>
      <c r="GJ7" s="619"/>
      <c r="GK7" s="619"/>
      <c r="GL7" s="619"/>
      <c r="GM7" s="619"/>
      <c r="GN7" s="619"/>
      <c r="GO7" s="619"/>
      <c r="GP7" s="619"/>
      <c r="GQ7" s="619"/>
      <c r="GR7" s="619"/>
      <c r="GS7" s="619"/>
      <c r="GT7" s="619"/>
      <c r="GU7" s="619"/>
      <c r="GV7" s="619"/>
      <c r="GW7" s="619"/>
      <c r="GX7" s="619"/>
      <c r="GY7" s="619"/>
      <c r="GZ7" s="619"/>
      <c r="HA7" s="619"/>
      <c r="HB7" s="619"/>
      <c r="HC7" s="619"/>
      <c r="HD7" s="619"/>
      <c r="HE7" s="619"/>
      <c r="HF7" s="619"/>
      <c r="HG7" s="619"/>
      <c r="HH7" s="619"/>
      <c r="HI7" s="619"/>
      <c r="HJ7" s="619"/>
      <c r="HK7" s="619"/>
      <c r="HL7" s="619"/>
      <c r="HM7" s="619"/>
      <c r="HN7" s="619"/>
      <c r="HO7" s="619"/>
      <c r="HP7" s="619"/>
      <c r="HQ7" s="619"/>
      <c r="HR7" s="619"/>
      <c r="HS7" s="619"/>
      <c r="HT7" s="619"/>
      <c r="HU7" s="619"/>
      <c r="HV7" s="619"/>
      <c r="HW7" s="619"/>
      <c r="HX7" s="619"/>
      <c r="HY7" s="619"/>
      <c r="HZ7" s="619"/>
      <c r="IA7" s="619"/>
      <c r="IB7" s="619"/>
      <c r="IC7" s="619"/>
      <c r="ID7" s="619"/>
      <c r="IE7" s="619"/>
      <c r="IF7" s="619"/>
      <c r="IG7" s="619"/>
      <c r="IH7" s="619"/>
      <c r="II7" s="619"/>
      <c r="IJ7" s="619"/>
      <c r="IK7" s="619"/>
      <c r="IL7" s="619"/>
      <c r="IM7" s="619"/>
      <c r="IN7" s="619"/>
      <c r="IO7" s="619"/>
      <c r="IP7" s="619"/>
      <c r="IQ7" s="619"/>
      <c r="IR7" s="619"/>
    </row>
    <row r="8" spans="1:252" ht="17" customHeight="1">
      <c r="A8" s="54" t="s">
        <v>362</v>
      </c>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19"/>
      <c r="BZ8" s="619"/>
      <c r="CA8" s="619"/>
      <c r="CB8" s="619"/>
      <c r="CC8" s="619"/>
      <c r="CD8" s="619"/>
      <c r="CE8" s="619"/>
      <c r="CF8" s="619"/>
      <c r="CG8" s="619"/>
      <c r="CH8" s="619"/>
      <c r="CI8" s="619"/>
      <c r="CJ8" s="619"/>
      <c r="CK8" s="619"/>
      <c r="CL8" s="619"/>
      <c r="CM8" s="619"/>
      <c r="CN8" s="619"/>
      <c r="CO8" s="619"/>
      <c r="CP8" s="619"/>
      <c r="CQ8" s="619"/>
      <c r="CR8" s="619"/>
      <c r="CS8" s="619"/>
      <c r="CT8" s="619"/>
      <c r="CU8" s="619"/>
      <c r="CV8" s="619"/>
      <c r="CW8" s="619"/>
      <c r="CX8" s="619"/>
      <c r="CY8" s="619"/>
      <c r="CZ8" s="619"/>
      <c r="DA8" s="619"/>
      <c r="DB8" s="619"/>
      <c r="DC8" s="619"/>
      <c r="DD8" s="619"/>
      <c r="DE8" s="619"/>
      <c r="DF8" s="619"/>
      <c r="DG8" s="619"/>
      <c r="DH8" s="619"/>
      <c r="DI8" s="619"/>
      <c r="DJ8" s="619"/>
      <c r="DK8" s="619"/>
      <c r="DL8" s="619"/>
      <c r="DM8" s="619"/>
      <c r="DN8" s="619"/>
      <c r="DO8" s="619"/>
      <c r="DP8" s="619"/>
      <c r="DQ8" s="619"/>
      <c r="DR8" s="619"/>
      <c r="DS8" s="619"/>
      <c r="DT8" s="619"/>
      <c r="DU8" s="619"/>
      <c r="DV8" s="619"/>
      <c r="DW8" s="619"/>
      <c r="DX8" s="619"/>
      <c r="DY8" s="619"/>
      <c r="DZ8" s="619"/>
      <c r="EA8" s="619"/>
      <c r="EB8" s="619"/>
      <c r="EC8" s="619"/>
      <c r="ED8" s="619"/>
      <c r="EE8" s="619"/>
      <c r="EF8" s="619"/>
      <c r="EG8" s="619"/>
      <c r="EH8" s="619"/>
      <c r="EI8" s="619"/>
      <c r="EJ8" s="619"/>
      <c r="EK8" s="619"/>
      <c r="EL8" s="619"/>
      <c r="EM8" s="619"/>
      <c r="EN8" s="619"/>
      <c r="EO8" s="619"/>
      <c r="EP8" s="619"/>
      <c r="EQ8" s="619"/>
      <c r="ER8" s="619"/>
      <c r="ES8" s="619"/>
      <c r="ET8" s="619"/>
      <c r="EU8" s="619"/>
      <c r="EV8" s="619"/>
      <c r="EW8" s="619"/>
      <c r="EX8" s="619"/>
      <c r="EY8" s="619"/>
      <c r="EZ8" s="619"/>
      <c r="FA8" s="619"/>
      <c r="FB8" s="619"/>
      <c r="FC8" s="619"/>
      <c r="FD8" s="619"/>
      <c r="FE8" s="619"/>
      <c r="FF8" s="619"/>
      <c r="FG8" s="619"/>
      <c r="FH8" s="619"/>
      <c r="FI8" s="619"/>
      <c r="FJ8" s="619"/>
      <c r="FK8" s="619"/>
      <c r="FL8" s="619"/>
      <c r="FM8" s="619"/>
      <c r="FN8" s="619"/>
      <c r="FO8" s="619"/>
      <c r="FP8" s="619"/>
      <c r="FQ8" s="619"/>
      <c r="FR8" s="619"/>
      <c r="FS8" s="619"/>
      <c r="FT8" s="619"/>
      <c r="FU8" s="619"/>
      <c r="FV8" s="619"/>
      <c r="FW8" s="619"/>
      <c r="FX8" s="619"/>
      <c r="FY8" s="619"/>
      <c r="FZ8" s="619"/>
      <c r="GA8" s="619"/>
      <c r="GB8" s="619"/>
      <c r="GC8" s="619"/>
      <c r="GD8" s="619"/>
      <c r="GE8" s="619"/>
      <c r="GF8" s="619"/>
      <c r="GG8" s="619"/>
      <c r="GH8" s="619"/>
      <c r="GI8" s="619"/>
      <c r="GJ8" s="619"/>
      <c r="GK8" s="619"/>
      <c r="GL8" s="619"/>
      <c r="GM8" s="619"/>
      <c r="GN8" s="619"/>
      <c r="GO8" s="619"/>
      <c r="GP8" s="619"/>
      <c r="GQ8" s="619"/>
      <c r="GR8" s="619"/>
      <c r="GS8" s="619"/>
      <c r="GT8" s="619"/>
      <c r="GU8" s="619"/>
      <c r="GV8" s="619"/>
      <c r="GW8" s="619"/>
      <c r="GX8" s="619"/>
      <c r="GY8" s="619"/>
      <c r="GZ8" s="619"/>
      <c r="HA8" s="619"/>
      <c r="HB8" s="619"/>
      <c r="HC8" s="619"/>
      <c r="HD8" s="619"/>
      <c r="HE8" s="619"/>
      <c r="HF8" s="619"/>
      <c r="HG8" s="619"/>
      <c r="HH8" s="619"/>
      <c r="HI8" s="619"/>
      <c r="HJ8" s="619"/>
      <c r="HK8" s="619"/>
      <c r="HL8" s="619"/>
      <c r="HM8" s="619"/>
      <c r="HN8" s="619"/>
      <c r="HO8" s="619"/>
      <c r="HP8" s="619"/>
      <c r="HQ8" s="619"/>
      <c r="HR8" s="619"/>
      <c r="HS8" s="619"/>
      <c r="HT8" s="619"/>
      <c r="HU8" s="619"/>
      <c r="HV8" s="619"/>
      <c r="HW8" s="619"/>
      <c r="HX8" s="619"/>
      <c r="HY8" s="619"/>
      <c r="HZ8" s="619"/>
      <c r="IA8" s="619"/>
      <c r="IB8" s="619"/>
      <c r="IC8" s="619"/>
      <c r="ID8" s="619"/>
      <c r="IE8" s="619"/>
      <c r="IF8" s="619"/>
      <c r="IG8" s="619"/>
      <c r="IH8" s="619"/>
      <c r="II8" s="619"/>
      <c r="IJ8" s="619"/>
      <c r="IK8" s="619"/>
      <c r="IL8" s="619"/>
      <c r="IM8" s="619"/>
      <c r="IN8" s="619"/>
      <c r="IO8" s="619"/>
      <c r="IP8" s="619"/>
      <c r="IQ8" s="619"/>
      <c r="IR8" s="619"/>
    </row>
    <row r="9" spans="1:252" ht="17" customHeight="1">
      <c r="A9" s="64"/>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19"/>
      <c r="AM9" s="619"/>
      <c r="AN9" s="619"/>
      <c r="AO9" s="619"/>
      <c r="AP9" s="619"/>
      <c r="AQ9" s="619"/>
      <c r="AR9" s="619"/>
      <c r="AS9" s="619"/>
      <c r="AT9" s="619"/>
      <c r="AU9" s="619"/>
      <c r="AV9" s="619"/>
      <c r="AW9" s="619"/>
      <c r="AX9" s="619"/>
      <c r="AY9" s="619"/>
      <c r="AZ9" s="619"/>
      <c r="BA9" s="619"/>
      <c r="BB9" s="619"/>
      <c r="BC9" s="619"/>
      <c r="BD9" s="619"/>
      <c r="BE9" s="619"/>
      <c r="BF9" s="619"/>
      <c r="BG9" s="619"/>
      <c r="BH9" s="619"/>
      <c r="BI9" s="619"/>
      <c r="BJ9" s="619"/>
      <c r="BK9" s="619"/>
      <c r="BL9" s="619"/>
      <c r="BM9" s="619"/>
      <c r="BN9" s="619"/>
      <c r="BO9" s="619"/>
      <c r="BP9" s="619"/>
      <c r="BQ9" s="619"/>
      <c r="BR9" s="619"/>
      <c r="BS9" s="619"/>
      <c r="BT9" s="619"/>
      <c r="BU9" s="619"/>
      <c r="BV9" s="619"/>
      <c r="BW9" s="619"/>
      <c r="BX9" s="619"/>
      <c r="BY9" s="619"/>
      <c r="BZ9" s="619"/>
      <c r="CA9" s="619"/>
      <c r="CB9" s="619"/>
      <c r="CC9" s="619"/>
      <c r="CD9" s="619"/>
      <c r="CE9" s="619"/>
      <c r="CF9" s="619"/>
      <c r="CG9" s="619"/>
      <c r="CH9" s="619"/>
      <c r="CI9" s="619"/>
      <c r="CJ9" s="619"/>
      <c r="CK9" s="619"/>
      <c r="CL9" s="619"/>
      <c r="CM9" s="619"/>
      <c r="CN9" s="619"/>
      <c r="CO9" s="619"/>
      <c r="CP9" s="619"/>
      <c r="CQ9" s="619"/>
      <c r="CR9" s="619"/>
      <c r="CS9" s="619"/>
      <c r="CT9" s="619"/>
      <c r="CU9" s="619"/>
      <c r="CV9" s="619"/>
      <c r="CW9" s="619"/>
      <c r="CX9" s="619"/>
      <c r="CY9" s="619"/>
      <c r="CZ9" s="619"/>
      <c r="DA9" s="619"/>
      <c r="DB9" s="619"/>
      <c r="DC9" s="619"/>
      <c r="DD9" s="619"/>
      <c r="DE9" s="619"/>
      <c r="DF9" s="619"/>
      <c r="DG9" s="619"/>
      <c r="DH9" s="619"/>
      <c r="DI9" s="619"/>
      <c r="DJ9" s="619"/>
      <c r="DK9" s="619"/>
      <c r="DL9" s="619"/>
      <c r="DM9" s="619"/>
      <c r="DN9" s="619"/>
      <c r="DO9" s="619"/>
      <c r="DP9" s="619"/>
      <c r="DQ9" s="619"/>
      <c r="DR9" s="619"/>
      <c r="DS9" s="619"/>
      <c r="DT9" s="619"/>
      <c r="DU9" s="619"/>
      <c r="DV9" s="619"/>
      <c r="DW9" s="619"/>
      <c r="DX9" s="619"/>
      <c r="DY9" s="619"/>
      <c r="DZ9" s="619"/>
      <c r="EA9" s="619"/>
      <c r="EB9" s="619"/>
      <c r="EC9" s="619"/>
      <c r="ED9" s="619"/>
      <c r="EE9" s="619"/>
      <c r="EF9" s="619"/>
      <c r="EG9" s="619"/>
      <c r="EH9" s="619"/>
      <c r="EI9" s="619"/>
      <c r="EJ9" s="619"/>
      <c r="EK9" s="619"/>
      <c r="EL9" s="619"/>
      <c r="EM9" s="619"/>
      <c r="EN9" s="619"/>
      <c r="EO9" s="619"/>
      <c r="EP9" s="619"/>
      <c r="EQ9" s="619"/>
      <c r="ER9" s="619"/>
      <c r="ES9" s="619"/>
      <c r="ET9" s="619"/>
      <c r="EU9" s="619"/>
      <c r="EV9" s="619"/>
      <c r="EW9" s="619"/>
      <c r="EX9" s="619"/>
      <c r="EY9" s="619"/>
      <c r="EZ9" s="619"/>
      <c r="FA9" s="619"/>
      <c r="FB9" s="619"/>
      <c r="FC9" s="619"/>
      <c r="FD9" s="619"/>
      <c r="FE9" s="619"/>
      <c r="FF9" s="619"/>
      <c r="FG9" s="619"/>
      <c r="FH9" s="619"/>
      <c r="FI9" s="619"/>
      <c r="FJ9" s="619"/>
      <c r="FK9" s="619"/>
      <c r="FL9" s="619"/>
      <c r="FM9" s="619"/>
      <c r="FN9" s="619"/>
      <c r="FO9" s="619"/>
      <c r="FP9" s="619"/>
      <c r="FQ9" s="619"/>
      <c r="FR9" s="619"/>
      <c r="FS9" s="619"/>
      <c r="FT9" s="619"/>
      <c r="FU9" s="619"/>
      <c r="FV9" s="619"/>
      <c r="FW9" s="619"/>
      <c r="FX9" s="619"/>
      <c r="FY9" s="619"/>
      <c r="FZ9" s="619"/>
      <c r="GA9" s="619"/>
      <c r="GB9" s="619"/>
      <c r="GC9" s="619"/>
      <c r="GD9" s="619"/>
      <c r="GE9" s="619"/>
      <c r="GF9" s="619"/>
      <c r="GG9" s="619"/>
      <c r="GH9" s="619"/>
      <c r="GI9" s="619"/>
      <c r="GJ9" s="619"/>
      <c r="GK9" s="619"/>
      <c r="GL9" s="619"/>
      <c r="GM9" s="619"/>
      <c r="GN9" s="619"/>
      <c r="GO9" s="619"/>
      <c r="GP9" s="619"/>
      <c r="GQ9" s="619"/>
      <c r="GR9" s="619"/>
      <c r="GS9" s="619"/>
      <c r="GT9" s="619"/>
      <c r="GU9" s="619"/>
      <c r="GV9" s="619"/>
      <c r="GW9" s="619"/>
      <c r="GX9" s="619"/>
      <c r="GY9" s="619"/>
      <c r="GZ9" s="619"/>
      <c r="HA9" s="619"/>
      <c r="HB9" s="619"/>
      <c r="HC9" s="619"/>
      <c r="HD9" s="619"/>
      <c r="HE9" s="619"/>
      <c r="HF9" s="619"/>
      <c r="HG9" s="619"/>
      <c r="HH9" s="619"/>
      <c r="HI9" s="619"/>
      <c r="HJ9" s="619"/>
      <c r="HK9" s="619"/>
      <c r="HL9" s="619"/>
      <c r="HM9" s="619"/>
      <c r="HN9" s="619"/>
      <c r="HO9" s="619"/>
      <c r="HP9" s="619"/>
      <c r="HQ9" s="619"/>
      <c r="HR9" s="619"/>
      <c r="HS9" s="619"/>
      <c r="HT9" s="619"/>
      <c r="HU9" s="619"/>
      <c r="HV9" s="619"/>
      <c r="HW9" s="619"/>
      <c r="HX9" s="619"/>
      <c r="HY9" s="619"/>
      <c r="HZ9" s="619"/>
      <c r="IA9" s="619"/>
      <c r="IB9" s="619"/>
      <c r="IC9" s="619"/>
      <c r="ID9" s="619"/>
      <c r="IE9" s="619"/>
      <c r="IF9" s="619"/>
      <c r="IG9" s="619"/>
      <c r="IH9" s="619"/>
      <c r="II9" s="619"/>
      <c r="IJ9" s="619"/>
      <c r="IK9" s="619"/>
      <c r="IL9" s="619"/>
      <c r="IM9" s="619"/>
      <c r="IN9" s="619"/>
      <c r="IO9" s="619"/>
      <c r="IP9" s="619"/>
      <c r="IQ9" s="619"/>
      <c r="IR9" s="619"/>
    </row>
    <row r="10" spans="1:252" ht="15">
      <c r="A10" s="621"/>
      <c r="B10" s="619"/>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19"/>
      <c r="BT10" s="619"/>
      <c r="BU10" s="619"/>
      <c r="BV10" s="619"/>
      <c r="BW10" s="619"/>
      <c r="BX10" s="619"/>
      <c r="BY10" s="619"/>
      <c r="BZ10" s="619"/>
      <c r="CA10" s="619"/>
      <c r="CB10" s="619"/>
      <c r="CC10" s="619"/>
      <c r="CD10" s="619"/>
      <c r="CE10" s="619"/>
      <c r="CF10" s="619"/>
      <c r="CG10" s="619"/>
      <c r="CH10" s="619"/>
      <c r="CI10" s="619"/>
      <c r="CJ10" s="619"/>
      <c r="CK10" s="619"/>
      <c r="CL10" s="619"/>
      <c r="CM10" s="619"/>
      <c r="CN10" s="619"/>
      <c r="CO10" s="619"/>
      <c r="CP10" s="619"/>
      <c r="CQ10" s="619"/>
      <c r="CR10" s="619"/>
      <c r="CS10" s="619"/>
      <c r="CT10" s="619"/>
      <c r="CU10" s="619"/>
      <c r="CV10" s="619"/>
      <c r="CW10" s="619"/>
      <c r="CX10" s="619"/>
      <c r="CY10" s="619"/>
      <c r="CZ10" s="619"/>
      <c r="DA10" s="619"/>
      <c r="DB10" s="619"/>
      <c r="DC10" s="619"/>
      <c r="DD10" s="619"/>
      <c r="DE10" s="619"/>
      <c r="DF10" s="619"/>
      <c r="DG10" s="619"/>
      <c r="DH10" s="619"/>
      <c r="DI10" s="619"/>
      <c r="DJ10" s="619"/>
      <c r="DK10" s="619"/>
      <c r="DL10" s="619"/>
      <c r="DM10" s="619"/>
      <c r="DN10" s="619"/>
      <c r="DO10" s="619"/>
      <c r="DP10" s="619"/>
      <c r="DQ10" s="619"/>
      <c r="DR10" s="619"/>
      <c r="DS10" s="619"/>
      <c r="DT10" s="619"/>
      <c r="DU10" s="619"/>
      <c r="DV10" s="619"/>
      <c r="DW10" s="619"/>
      <c r="DX10" s="619"/>
      <c r="DY10" s="619"/>
      <c r="DZ10" s="619"/>
      <c r="EA10" s="619"/>
      <c r="EB10" s="619"/>
      <c r="EC10" s="619"/>
      <c r="ED10" s="619"/>
      <c r="EE10" s="619"/>
      <c r="EF10" s="619"/>
      <c r="EG10" s="619"/>
      <c r="EH10" s="619"/>
      <c r="EI10" s="619"/>
      <c r="EJ10" s="619"/>
      <c r="EK10" s="619"/>
      <c r="EL10" s="619"/>
      <c r="EM10" s="619"/>
      <c r="EN10" s="619"/>
      <c r="EO10" s="619"/>
      <c r="EP10" s="619"/>
      <c r="EQ10" s="619"/>
      <c r="ER10" s="619"/>
      <c r="ES10" s="619"/>
      <c r="ET10" s="619"/>
      <c r="EU10" s="619"/>
      <c r="EV10" s="619"/>
      <c r="EW10" s="619"/>
      <c r="EX10" s="619"/>
      <c r="EY10" s="619"/>
      <c r="EZ10" s="619"/>
      <c r="FA10" s="619"/>
      <c r="FB10" s="619"/>
      <c r="FC10" s="619"/>
      <c r="FD10" s="619"/>
      <c r="FE10" s="619"/>
      <c r="FF10" s="619"/>
      <c r="FG10" s="619"/>
      <c r="FH10" s="619"/>
      <c r="FI10" s="619"/>
      <c r="FJ10" s="619"/>
      <c r="FK10" s="619"/>
      <c r="FL10" s="619"/>
      <c r="FM10" s="619"/>
      <c r="FN10" s="619"/>
      <c r="FO10" s="619"/>
      <c r="FP10" s="619"/>
      <c r="FQ10" s="619"/>
      <c r="FR10" s="619"/>
      <c r="FS10" s="619"/>
      <c r="FT10" s="619"/>
      <c r="FU10" s="619"/>
      <c r="FV10" s="619"/>
      <c r="FW10" s="619"/>
      <c r="FX10" s="619"/>
      <c r="FY10" s="619"/>
      <c r="FZ10" s="619"/>
      <c r="GA10" s="619"/>
      <c r="GB10" s="619"/>
      <c r="GC10" s="619"/>
      <c r="GD10" s="619"/>
      <c r="GE10" s="619"/>
      <c r="GF10" s="619"/>
      <c r="GG10" s="619"/>
      <c r="GH10" s="619"/>
      <c r="GI10" s="619"/>
      <c r="GJ10" s="619"/>
      <c r="GK10" s="619"/>
      <c r="GL10" s="619"/>
      <c r="GM10" s="619"/>
      <c r="GN10" s="619"/>
      <c r="GO10" s="619"/>
      <c r="GP10" s="619"/>
      <c r="GQ10" s="619"/>
      <c r="GR10" s="619"/>
      <c r="GS10" s="619"/>
      <c r="GT10" s="619"/>
      <c r="GU10" s="619"/>
      <c r="GV10" s="619"/>
      <c r="GW10" s="619"/>
      <c r="GX10" s="619"/>
      <c r="GY10" s="619"/>
      <c r="GZ10" s="619"/>
      <c r="HA10" s="619"/>
      <c r="HB10" s="619"/>
      <c r="HC10" s="619"/>
      <c r="HD10" s="619"/>
      <c r="HE10" s="619"/>
      <c r="HF10" s="619"/>
      <c r="HG10" s="619"/>
      <c r="HH10" s="619"/>
      <c r="HI10" s="619"/>
      <c r="HJ10" s="619"/>
      <c r="HK10" s="619"/>
      <c r="HL10" s="619"/>
      <c r="HM10" s="619"/>
      <c r="HN10" s="619"/>
      <c r="HO10" s="619"/>
      <c r="HP10" s="619"/>
      <c r="HQ10" s="619"/>
      <c r="HR10" s="619"/>
      <c r="HS10" s="619"/>
      <c r="HT10" s="619"/>
      <c r="HU10" s="619"/>
      <c r="HV10" s="619"/>
      <c r="HW10" s="619"/>
      <c r="HX10" s="619"/>
      <c r="HY10" s="619"/>
      <c r="HZ10" s="619"/>
      <c r="IA10" s="619"/>
      <c r="IB10" s="619"/>
      <c r="IC10" s="619"/>
      <c r="ID10" s="619"/>
      <c r="IE10" s="619"/>
      <c r="IF10" s="619"/>
      <c r="IG10" s="619"/>
      <c r="IH10" s="619"/>
      <c r="II10" s="619"/>
      <c r="IJ10" s="619"/>
      <c r="IK10" s="619"/>
      <c r="IL10" s="619"/>
      <c r="IM10" s="619"/>
      <c r="IN10" s="619"/>
      <c r="IO10" s="619"/>
      <c r="IP10" s="619"/>
      <c r="IQ10" s="619"/>
      <c r="IR10" s="619"/>
    </row>
    <row r="11" spans="1:252" ht="15">
      <c r="A11" s="621"/>
      <c r="B11" s="619"/>
      <c r="C11" s="619"/>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19"/>
      <c r="AY11" s="619"/>
      <c r="AZ11" s="619"/>
      <c r="BA11" s="619"/>
      <c r="BB11" s="619"/>
      <c r="BC11" s="619"/>
      <c r="BD11" s="619"/>
      <c r="BE11" s="619"/>
      <c r="BF11" s="619"/>
      <c r="BG11" s="619"/>
      <c r="BH11" s="619"/>
      <c r="BI11" s="619"/>
      <c r="BJ11" s="619"/>
      <c r="BK11" s="619"/>
      <c r="BL11" s="619"/>
      <c r="BM11" s="619"/>
      <c r="BN11" s="619"/>
      <c r="BO11" s="619"/>
      <c r="BP11" s="619"/>
      <c r="BQ11" s="619"/>
      <c r="BR11" s="619"/>
      <c r="BS11" s="619"/>
      <c r="BT11" s="619"/>
      <c r="BU11" s="619"/>
      <c r="BV11" s="619"/>
      <c r="BW11" s="619"/>
      <c r="BX11" s="619"/>
      <c r="BY11" s="619"/>
      <c r="BZ11" s="619"/>
      <c r="CA11" s="619"/>
      <c r="CB11" s="619"/>
      <c r="CC11" s="619"/>
      <c r="CD11" s="619"/>
      <c r="CE11" s="619"/>
      <c r="CF11" s="619"/>
      <c r="CG11" s="619"/>
      <c r="CH11" s="619"/>
      <c r="CI11" s="619"/>
      <c r="CJ11" s="619"/>
      <c r="CK11" s="619"/>
      <c r="CL11" s="619"/>
      <c r="CM11" s="619"/>
      <c r="CN11" s="619"/>
      <c r="CO11" s="619"/>
      <c r="CP11" s="619"/>
      <c r="CQ11" s="619"/>
      <c r="CR11" s="619"/>
      <c r="CS11" s="619"/>
      <c r="CT11" s="619"/>
      <c r="CU11" s="619"/>
      <c r="CV11" s="619"/>
      <c r="CW11" s="619"/>
      <c r="CX11" s="619"/>
      <c r="CY11" s="619"/>
      <c r="CZ11" s="619"/>
      <c r="DA11" s="619"/>
      <c r="DB11" s="619"/>
      <c r="DC11" s="619"/>
      <c r="DD11" s="619"/>
      <c r="DE11" s="619"/>
      <c r="DF11" s="619"/>
      <c r="DG11" s="619"/>
      <c r="DH11" s="619"/>
      <c r="DI11" s="619"/>
      <c r="DJ11" s="619"/>
      <c r="DK11" s="619"/>
      <c r="DL11" s="619"/>
      <c r="DM11" s="619"/>
      <c r="DN11" s="619"/>
      <c r="DO11" s="619"/>
      <c r="DP11" s="619"/>
      <c r="DQ11" s="619"/>
      <c r="DR11" s="619"/>
      <c r="DS11" s="619"/>
      <c r="DT11" s="619"/>
      <c r="DU11" s="619"/>
      <c r="DV11" s="619"/>
      <c r="DW11" s="619"/>
      <c r="DX11" s="619"/>
      <c r="DY11" s="619"/>
      <c r="DZ11" s="619"/>
      <c r="EA11" s="619"/>
      <c r="EB11" s="619"/>
      <c r="EC11" s="619"/>
      <c r="ED11" s="619"/>
      <c r="EE11" s="619"/>
      <c r="EF11" s="619"/>
      <c r="EG11" s="619"/>
      <c r="EH11" s="619"/>
      <c r="EI11" s="619"/>
      <c r="EJ11" s="619"/>
      <c r="EK11" s="619"/>
      <c r="EL11" s="619"/>
      <c r="EM11" s="619"/>
      <c r="EN11" s="619"/>
      <c r="EO11" s="619"/>
      <c r="EP11" s="619"/>
      <c r="EQ11" s="619"/>
      <c r="ER11" s="619"/>
      <c r="ES11" s="619"/>
      <c r="ET11" s="619"/>
      <c r="EU11" s="619"/>
      <c r="EV11" s="619"/>
      <c r="EW11" s="619"/>
      <c r="EX11" s="619"/>
      <c r="EY11" s="619"/>
      <c r="EZ11" s="619"/>
      <c r="FA11" s="619"/>
      <c r="FB11" s="619"/>
      <c r="FC11" s="619"/>
      <c r="FD11" s="619"/>
      <c r="FE11" s="619"/>
      <c r="FF11" s="619"/>
      <c r="FG11" s="619"/>
      <c r="FH11" s="619"/>
      <c r="FI11" s="619"/>
      <c r="FJ11" s="619"/>
      <c r="FK11" s="619"/>
      <c r="FL11" s="619"/>
      <c r="FM11" s="619"/>
      <c r="FN11" s="619"/>
      <c r="FO11" s="619"/>
      <c r="FP11" s="619"/>
      <c r="FQ11" s="619"/>
      <c r="FR11" s="619"/>
      <c r="FS11" s="619"/>
      <c r="FT11" s="619"/>
      <c r="FU11" s="619"/>
      <c r="FV11" s="619"/>
      <c r="FW11" s="619"/>
      <c r="FX11" s="619"/>
      <c r="FY11" s="619"/>
      <c r="FZ11" s="619"/>
      <c r="GA11" s="619"/>
      <c r="GB11" s="619"/>
      <c r="GC11" s="619"/>
      <c r="GD11" s="619"/>
      <c r="GE11" s="619"/>
      <c r="GF11" s="619"/>
      <c r="GG11" s="619"/>
      <c r="GH11" s="619"/>
      <c r="GI11" s="619"/>
      <c r="GJ11" s="619"/>
      <c r="GK11" s="619"/>
      <c r="GL11" s="619"/>
      <c r="GM11" s="619"/>
      <c r="GN11" s="619"/>
      <c r="GO11" s="619"/>
      <c r="GP11" s="619"/>
      <c r="GQ11" s="619"/>
      <c r="GR11" s="619"/>
      <c r="GS11" s="619"/>
      <c r="GT11" s="619"/>
      <c r="GU11" s="619"/>
      <c r="GV11" s="619"/>
      <c r="GW11" s="619"/>
      <c r="GX11" s="619"/>
      <c r="GY11" s="619"/>
      <c r="GZ11" s="619"/>
      <c r="HA11" s="619"/>
      <c r="HB11" s="619"/>
      <c r="HC11" s="619"/>
      <c r="HD11" s="619"/>
      <c r="HE11" s="619"/>
      <c r="HF11" s="619"/>
      <c r="HG11" s="619"/>
      <c r="HH11" s="619"/>
      <c r="HI11" s="619"/>
      <c r="HJ11" s="619"/>
      <c r="HK11" s="619"/>
      <c r="HL11" s="619"/>
      <c r="HM11" s="619"/>
      <c r="HN11" s="619"/>
      <c r="HO11" s="619"/>
      <c r="HP11" s="619"/>
      <c r="HQ11" s="619"/>
      <c r="HR11" s="619"/>
      <c r="HS11" s="619"/>
      <c r="HT11" s="619"/>
      <c r="HU11" s="619"/>
      <c r="HV11" s="619"/>
      <c r="HW11" s="619"/>
      <c r="HX11" s="619"/>
      <c r="HY11" s="619"/>
      <c r="HZ11" s="619"/>
      <c r="IA11" s="619"/>
      <c r="IB11" s="619"/>
      <c r="IC11" s="619"/>
      <c r="ID11" s="619"/>
      <c r="IE11" s="619"/>
      <c r="IF11" s="619"/>
      <c r="IG11" s="619"/>
      <c r="IH11" s="619"/>
      <c r="II11" s="619"/>
      <c r="IJ11" s="619"/>
      <c r="IK11" s="619"/>
      <c r="IL11" s="619"/>
      <c r="IM11" s="619"/>
      <c r="IN11" s="619"/>
      <c r="IO11" s="619"/>
      <c r="IP11" s="619"/>
      <c r="IQ11" s="619"/>
      <c r="IR11" s="619"/>
    </row>
    <row r="12" spans="1:252" ht="18" customHeight="1">
      <c r="A12" s="619"/>
      <c r="B12" s="619"/>
      <c r="C12" s="4" t="s">
        <v>675</v>
      </c>
      <c r="D12" s="622"/>
      <c r="E12" s="622"/>
      <c r="F12" s="66"/>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19"/>
      <c r="AY12" s="619"/>
      <c r="AZ12" s="619"/>
      <c r="BA12" s="619"/>
      <c r="BB12" s="619"/>
      <c r="BC12" s="619"/>
      <c r="BD12" s="619"/>
      <c r="BE12" s="619"/>
      <c r="BF12" s="619"/>
      <c r="BG12" s="619"/>
      <c r="BH12" s="619"/>
      <c r="BI12" s="619"/>
      <c r="BJ12" s="619"/>
      <c r="BK12" s="619"/>
      <c r="BL12" s="619"/>
      <c r="BM12" s="619"/>
      <c r="BN12" s="619"/>
      <c r="BO12" s="619"/>
      <c r="BP12" s="619"/>
      <c r="BQ12" s="619"/>
      <c r="BR12" s="619"/>
      <c r="BS12" s="619"/>
      <c r="BT12" s="619"/>
      <c r="BU12" s="619"/>
      <c r="BV12" s="619"/>
      <c r="BW12" s="619"/>
      <c r="BX12" s="619"/>
      <c r="BY12" s="619"/>
      <c r="BZ12" s="619"/>
      <c r="CA12" s="619"/>
      <c r="CB12" s="619"/>
      <c r="CC12" s="619"/>
      <c r="CD12" s="619"/>
      <c r="CE12" s="619"/>
      <c r="CF12" s="619"/>
      <c r="CG12" s="619"/>
      <c r="CH12" s="619"/>
      <c r="CI12" s="619"/>
      <c r="CJ12" s="619"/>
      <c r="CK12" s="619"/>
      <c r="CL12" s="619"/>
      <c r="CM12" s="619"/>
      <c r="CN12" s="619"/>
      <c r="CO12" s="619"/>
      <c r="CP12" s="619"/>
      <c r="CQ12" s="619"/>
      <c r="CR12" s="619"/>
      <c r="CS12" s="619"/>
      <c r="CT12" s="619"/>
      <c r="CU12" s="619"/>
      <c r="CV12" s="619"/>
      <c r="CW12" s="619"/>
      <c r="CX12" s="619"/>
      <c r="CY12" s="619"/>
      <c r="CZ12" s="619"/>
      <c r="DA12" s="619"/>
      <c r="DB12" s="619"/>
      <c r="DC12" s="619"/>
      <c r="DD12" s="619"/>
      <c r="DE12" s="619"/>
      <c r="DF12" s="619"/>
      <c r="DG12" s="619"/>
      <c r="DH12" s="619"/>
      <c r="DI12" s="619"/>
      <c r="DJ12" s="619"/>
      <c r="DK12" s="619"/>
      <c r="DL12" s="619"/>
      <c r="DM12" s="619"/>
      <c r="DN12" s="619"/>
      <c r="DO12" s="619"/>
      <c r="DP12" s="619"/>
      <c r="DQ12" s="619"/>
      <c r="DR12" s="619"/>
      <c r="DS12" s="619"/>
      <c r="DT12" s="619"/>
      <c r="DU12" s="619"/>
      <c r="DV12" s="619"/>
      <c r="DW12" s="619"/>
      <c r="DX12" s="619"/>
      <c r="DY12" s="619"/>
      <c r="DZ12" s="619"/>
      <c r="EA12" s="619"/>
      <c r="EB12" s="619"/>
      <c r="EC12" s="619"/>
      <c r="ED12" s="619"/>
      <c r="EE12" s="619"/>
      <c r="EF12" s="619"/>
      <c r="EG12" s="619"/>
      <c r="EH12" s="619"/>
      <c r="EI12" s="619"/>
      <c r="EJ12" s="619"/>
      <c r="EK12" s="619"/>
      <c r="EL12" s="619"/>
      <c r="EM12" s="619"/>
      <c r="EN12" s="619"/>
      <c r="EO12" s="619"/>
      <c r="EP12" s="619"/>
      <c r="EQ12" s="619"/>
      <c r="ER12" s="619"/>
      <c r="ES12" s="619"/>
      <c r="ET12" s="619"/>
      <c r="EU12" s="619"/>
      <c r="EV12" s="619"/>
      <c r="EW12" s="619"/>
      <c r="EX12" s="619"/>
      <c r="EY12" s="619"/>
      <c r="EZ12" s="619"/>
      <c r="FA12" s="619"/>
      <c r="FB12" s="619"/>
      <c r="FC12" s="619"/>
      <c r="FD12" s="619"/>
      <c r="FE12" s="619"/>
      <c r="FF12" s="619"/>
      <c r="FG12" s="619"/>
      <c r="FH12" s="619"/>
      <c r="FI12" s="619"/>
      <c r="FJ12" s="619"/>
      <c r="FK12" s="619"/>
      <c r="FL12" s="619"/>
      <c r="FM12" s="619"/>
      <c r="FN12" s="619"/>
      <c r="FO12" s="619"/>
      <c r="FP12" s="619"/>
      <c r="FQ12" s="619"/>
      <c r="FR12" s="619"/>
      <c r="FS12" s="619"/>
      <c r="FT12" s="619"/>
      <c r="FU12" s="619"/>
      <c r="FV12" s="619"/>
      <c r="FW12" s="619"/>
      <c r="FX12" s="619"/>
      <c r="FY12" s="619"/>
      <c r="FZ12" s="619"/>
      <c r="GA12" s="619"/>
      <c r="GB12" s="619"/>
      <c r="GC12" s="619"/>
      <c r="GD12" s="619"/>
      <c r="GE12" s="619"/>
      <c r="GF12" s="619"/>
      <c r="GG12" s="619"/>
      <c r="GH12" s="619"/>
      <c r="GI12" s="619"/>
      <c r="GJ12" s="619"/>
      <c r="GK12" s="619"/>
      <c r="GL12" s="619"/>
      <c r="GM12" s="619"/>
      <c r="GN12" s="619"/>
      <c r="GO12" s="619"/>
      <c r="GP12" s="619"/>
      <c r="GQ12" s="619"/>
      <c r="GR12" s="619"/>
      <c r="GS12" s="619"/>
      <c r="GT12" s="619"/>
      <c r="GU12" s="619"/>
      <c r="GV12" s="619"/>
      <c r="GW12" s="619"/>
      <c r="GX12" s="619"/>
      <c r="GY12" s="619"/>
      <c r="GZ12" s="619"/>
      <c r="HA12" s="619"/>
      <c r="HB12" s="619"/>
      <c r="HC12" s="619"/>
      <c r="HD12" s="619"/>
      <c r="HE12" s="619"/>
      <c r="HF12" s="619"/>
      <c r="HG12" s="619"/>
      <c r="HH12" s="619"/>
      <c r="HI12" s="619"/>
      <c r="HJ12" s="619"/>
      <c r="HK12" s="619"/>
      <c r="HL12" s="619"/>
      <c r="HM12" s="619"/>
      <c r="HN12" s="619"/>
      <c r="HO12" s="619"/>
      <c r="HP12" s="619"/>
      <c r="HQ12" s="619"/>
      <c r="HR12" s="619"/>
      <c r="HS12" s="619"/>
      <c r="HT12" s="619"/>
      <c r="HU12" s="619"/>
      <c r="HV12" s="619"/>
      <c r="HW12" s="619"/>
      <c r="HX12" s="619"/>
      <c r="HY12" s="619"/>
      <c r="HZ12" s="619"/>
      <c r="IA12" s="619"/>
      <c r="IB12" s="619"/>
      <c r="IC12" s="619"/>
      <c r="ID12" s="619"/>
      <c r="IE12" s="619"/>
      <c r="IF12" s="619"/>
      <c r="IG12" s="619"/>
      <c r="IH12" s="619"/>
      <c r="II12" s="619"/>
      <c r="IJ12" s="619"/>
      <c r="IK12" s="619"/>
      <c r="IL12" s="619"/>
      <c r="IM12" s="619"/>
      <c r="IN12" s="619"/>
      <c r="IO12" s="619"/>
      <c r="IP12" s="619"/>
      <c r="IQ12" s="619"/>
      <c r="IR12" s="619"/>
    </row>
    <row r="13" spans="1:252" ht="18" customHeight="1">
      <c r="A13" s="619"/>
      <c r="B13" s="619"/>
      <c r="C13" s="4" t="s">
        <v>234</v>
      </c>
      <c r="D13" s="622"/>
      <c r="E13" s="622"/>
      <c r="F13" s="66"/>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619"/>
      <c r="AV13" s="619"/>
      <c r="AW13" s="619"/>
      <c r="AX13" s="619"/>
      <c r="AY13" s="619"/>
      <c r="AZ13" s="619"/>
      <c r="BA13" s="619"/>
      <c r="BB13" s="619"/>
      <c r="BC13" s="619"/>
      <c r="BD13" s="619"/>
      <c r="BE13" s="619"/>
      <c r="BF13" s="619"/>
      <c r="BG13" s="619"/>
      <c r="BH13" s="619"/>
      <c r="BI13" s="619"/>
      <c r="BJ13" s="619"/>
      <c r="BK13" s="619"/>
      <c r="BL13" s="619"/>
      <c r="BM13" s="619"/>
      <c r="BN13" s="619"/>
      <c r="BO13" s="619"/>
      <c r="BP13" s="619"/>
      <c r="BQ13" s="619"/>
      <c r="BR13" s="619"/>
      <c r="BS13" s="619"/>
      <c r="BT13" s="619"/>
      <c r="BU13" s="619"/>
      <c r="BV13" s="619"/>
      <c r="BW13" s="619"/>
      <c r="BX13" s="619"/>
      <c r="BY13" s="619"/>
      <c r="BZ13" s="619"/>
      <c r="CA13" s="619"/>
      <c r="CB13" s="619"/>
      <c r="CC13" s="619"/>
      <c r="CD13" s="619"/>
      <c r="CE13" s="619"/>
      <c r="CF13" s="619"/>
      <c r="CG13" s="619"/>
      <c r="CH13" s="619"/>
      <c r="CI13" s="619"/>
      <c r="CJ13" s="619"/>
      <c r="CK13" s="619"/>
      <c r="CL13" s="619"/>
      <c r="CM13" s="619"/>
      <c r="CN13" s="619"/>
      <c r="CO13" s="619"/>
      <c r="CP13" s="619"/>
      <c r="CQ13" s="619"/>
      <c r="CR13" s="619"/>
      <c r="CS13" s="619"/>
      <c r="CT13" s="619"/>
      <c r="CU13" s="619"/>
      <c r="CV13" s="619"/>
      <c r="CW13" s="619"/>
      <c r="CX13" s="619"/>
      <c r="CY13" s="619"/>
      <c r="CZ13" s="619"/>
      <c r="DA13" s="619"/>
      <c r="DB13" s="619"/>
      <c r="DC13" s="619"/>
      <c r="DD13" s="619"/>
      <c r="DE13" s="619"/>
      <c r="DF13" s="619"/>
      <c r="DG13" s="619"/>
      <c r="DH13" s="619"/>
      <c r="DI13" s="619"/>
      <c r="DJ13" s="619"/>
      <c r="DK13" s="619"/>
      <c r="DL13" s="619"/>
      <c r="DM13" s="619"/>
      <c r="DN13" s="619"/>
      <c r="DO13" s="619"/>
      <c r="DP13" s="619"/>
      <c r="DQ13" s="619"/>
      <c r="DR13" s="619"/>
      <c r="DS13" s="619"/>
      <c r="DT13" s="619"/>
      <c r="DU13" s="619"/>
      <c r="DV13" s="619"/>
      <c r="DW13" s="619"/>
      <c r="DX13" s="619"/>
      <c r="DY13" s="619"/>
      <c r="DZ13" s="619"/>
      <c r="EA13" s="619"/>
      <c r="EB13" s="619"/>
      <c r="EC13" s="619"/>
      <c r="ED13" s="619"/>
      <c r="EE13" s="619"/>
      <c r="EF13" s="619"/>
      <c r="EG13" s="619"/>
      <c r="EH13" s="619"/>
      <c r="EI13" s="619"/>
      <c r="EJ13" s="619"/>
      <c r="EK13" s="619"/>
      <c r="EL13" s="619"/>
      <c r="EM13" s="619"/>
      <c r="EN13" s="619"/>
      <c r="EO13" s="619"/>
      <c r="EP13" s="619"/>
      <c r="EQ13" s="619"/>
      <c r="ER13" s="619"/>
      <c r="ES13" s="619"/>
      <c r="ET13" s="619"/>
      <c r="EU13" s="619"/>
      <c r="EV13" s="619"/>
      <c r="EW13" s="619"/>
      <c r="EX13" s="619"/>
      <c r="EY13" s="619"/>
      <c r="EZ13" s="619"/>
      <c r="FA13" s="619"/>
      <c r="FB13" s="619"/>
      <c r="FC13" s="619"/>
      <c r="FD13" s="619"/>
      <c r="FE13" s="619"/>
      <c r="FF13" s="619"/>
      <c r="FG13" s="619"/>
      <c r="FH13" s="619"/>
      <c r="FI13" s="619"/>
      <c r="FJ13" s="619"/>
      <c r="FK13" s="619"/>
      <c r="FL13" s="619"/>
      <c r="FM13" s="619"/>
      <c r="FN13" s="619"/>
      <c r="FO13" s="619"/>
      <c r="FP13" s="619"/>
      <c r="FQ13" s="619"/>
      <c r="FR13" s="619"/>
      <c r="FS13" s="619"/>
      <c r="FT13" s="619"/>
      <c r="FU13" s="619"/>
      <c r="FV13" s="619"/>
      <c r="FW13" s="619"/>
      <c r="FX13" s="619"/>
      <c r="FY13" s="619"/>
      <c r="FZ13" s="619"/>
      <c r="GA13" s="619"/>
      <c r="GB13" s="619"/>
      <c r="GC13" s="619"/>
      <c r="GD13" s="619"/>
      <c r="GE13" s="619"/>
      <c r="GF13" s="619"/>
      <c r="GG13" s="619"/>
      <c r="GH13" s="619"/>
      <c r="GI13" s="619"/>
      <c r="GJ13" s="619"/>
      <c r="GK13" s="619"/>
      <c r="GL13" s="619"/>
      <c r="GM13" s="619"/>
      <c r="GN13" s="619"/>
      <c r="GO13" s="619"/>
      <c r="GP13" s="619"/>
      <c r="GQ13" s="619"/>
      <c r="GR13" s="619"/>
      <c r="GS13" s="619"/>
      <c r="GT13" s="619"/>
      <c r="GU13" s="619"/>
      <c r="GV13" s="619"/>
      <c r="GW13" s="619"/>
      <c r="GX13" s="619"/>
      <c r="GY13" s="619"/>
      <c r="GZ13" s="619"/>
      <c r="HA13" s="619"/>
      <c r="HB13" s="619"/>
      <c r="HC13" s="619"/>
      <c r="HD13" s="619"/>
      <c r="HE13" s="619"/>
      <c r="HF13" s="619"/>
      <c r="HG13" s="619"/>
      <c r="HH13" s="619"/>
      <c r="HI13" s="619"/>
      <c r="HJ13" s="619"/>
      <c r="HK13" s="619"/>
      <c r="HL13" s="619"/>
      <c r="HM13" s="619"/>
      <c r="HN13" s="619"/>
      <c r="HO13" s="619"/>
      <c r="HP13" s="619"/>
      <c r="HQ13" s="619"/>
      <c r="HR13" s="619"/>
      <c r="HS13" s="619"/>
      <c r="HT13" s="619"/>
      <c r="HU13" s="619"/>
      <c r="HV13" s="619"/>
      <c r="HW13" s="619"/>
      <c r="HX13" s="619"/>
      <c r="HY13" s="619"/>
      <c r="HZ13" s="619"/>
      <c r="IA13" s="619"/>
      <c r="IB13" s="619"/>
      <c r="IC13" s="619"/>
      <c r="ID13" s="619"/>
      <c r="IE13" s="619"/>
      <c r="IF13" s="619"/>
      <c r="IG13" s="619"/>
      <c r="IH13" s="619"/>
      <c r="II13" s="619"/>
      <c r="IJ13" s="619"/>
      <c r="IK13" s="619"/>
      <c r="IL13" s="619"/>
      <c r="IM13" s="619"/>
      <c r="IN13" s="619"/>
      <c r="IO13" s="619"/>
      <c r="IP13" s="619"/>
      <c r="IQ13" s="619"/>
      <c r="IR13" s="619"/>
    </row>
    <row r="14" spans="1:252" ht="18" customHeight="1">
      <c r="A14" s="619"/>
      <c r="B14" s="619"/>
      <c r="C14" s="4" t="s">
        <v>676</v>
      </c>
      <c r="D14" s="622"/>
      <c r="E14" s="622"/>
      <c r="F14" s="66"/>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619"/>
      <c r="AV14" s="619"/>
      <c r="AW14" s="619"/>
      <c r="AX14" s="619"/>
      <c r="AY14" s="619"/>
      <c r="AZ14" s="619"/>
      <c r="BA14" s="619"/>
      <c r="BB14" s="619"/>
      <c r="BC14" s="619"/>
      <c r="BD14" s="619"/>
      <c r="BE14" s="619"/>
      <c r="BF14" s="619"/>
      <c r="BG14" s="619"/>
      <c r="BH14" s="619"/>
      <c r="BI14" s="619"/>
      <c r="BJ14" s="619"/>
      <c r="BK14" s="619"/>
      <c r="BL14" s="619"/>
      <c r="BM14" s="619"/>
      <c r="BN14" s="619"/>
      <c r="BO14" s="619"/>
      <c r="BP14" s="619"/>
      <c r="BQ14" s="619"/>
      <c r="BR14" s="619"/>
      <c r="BS14" s="619"/>
      <c r="BT14" s="619"/>
      <c r="BU14" s="619"/>
      <c r="BV14" s="619"/>
      <c r="BW14" s="619"/>
      <c r="BX14" s="619"/>
      <c r="BY14" s="619"/>
      <c r="BZ14" s="619"/>
      <c r="CA14" s="619"/>
      <c r="CB14" s="619"/>
      <c r="CC14" s="619"/>
      <c r="CD14" s="619"/>
      <c r="CE14" s="619"/>
      <c r="CF14" s="619"/>
      <c r="CG14" s="619"/>
      <c r="CH14" s="619"/>
      <c r="CI14" s="619"/>
      <c r="CJ14" s="619"/>
      <c r="CK14" s="619"/>
      <c r="CL14" s="619"/>
      <c r="CM14" s="619"/>
      <c r="CN14" s="619"/>
      <c r="CO14" s="619"/>
      <c r="CP14" s="619"/>
      <c r="CQ14" s="619"/>
      <c r="CR14" s="619"/>
      <c r="CS14" s="619"/>
      <c r="CT14" s="619"/>
      <c r="CU14" s="619"/>
      <c r="CV14" s="619"/>
      <c r="CW14" s="619"/>
      <c r="CX14" s="619"/>
      <c r="CY14" s="619"/>
      <c r="CZ14" s="619"/>
      <c r="DA14" s="619"/>
      <c r="DB14" s="619"/>
      <c r="DC14" s="619"/>
      <c r="DD14" s="619"/>
      <c r="DE14" s="619"/>
      <c r="DF14" s="619"/>
      <c r="DG14" s="619"/>
      <c r="DH14" s="619"/>
      <c r="DI14" s="619"/>
      <c r="DJ14" s="619"/>
      <c r="DK14" s="619"/>
      <c r="DL14" s="619"/>
      <c r="DM14" s="619"/>
      <c r="DN14" s="619"/>
      <c r="DO14" s="619"/>
      <c r="DP14" s="619"/>
      <c r="DQ14" s="619"/>
      <c r="DR14" s="619"/>
      <c r="DS14" s="619"/>
      <c r="DT14" s="619"/>
      <c r="DU14" s="619"/>
      <c r="DV14" s="619"/>
      <c r="DW14" s="619"/>
      <c r="DX14" s="619"/>
      <c r="DY14" s="619"/>
      <c r="DZ14" s="619"/>
      <c r="EA14" s="619"/>
      <c r="EB14" s="619"/>
      <c r="EC14" s="619"/>
      <c r="ED14" s="619"/>
      <c r="EE14" s="619"/>
      <c r="EF14" s="619"/>
      <c r="EG14" s="619"/>
      <c r="EH14" s="619"/>
      <c r="EI14" s="619"/>
      <c r="EJ14" s="619"/>
      <c r="EK14" s="619"/>
      <c r="EL14" s="619"/>
      <c r="EM14" s="619"/>
      <c r="EN14" s="619"/>
      <c r="EO14" s="619"/>
      <c r="EP14" s="619"/>
      <c r="EQ14" s="619"/>
      <c r="ER14" s="619"/>
      <c r="ES14" s="619"/>
      <c r="ET14" s="619"/>
      <c r="EU14" s="619"/>
      <c r="EV14" s="619"/>
      <c r="EW14" s="619"/>
      <c r="EX14" s="619"/>
      <c r="EY14" s="619"/>
      <c r="EZ14" s="619"/>
      <c r="FA14" s="619"/>
      <c r="FB14" s="619"/>
      <c r="FC14" s="619"/>
      <c r="FD14" s="619"/>
      <c r="FE14" s="619"/>
      <c r="FF14" s="619"/>
      <c r="FG14" s="619"/>
      <c r="FH14" s="619"/>
      <c r="FI14" s="619"/>
      <c r="FJ14" s="619"/>
      <c r="FK14" s="619"/>
      <c r="FL14" s="619"/>
      <c r="FM14" s="619"/>
      <c r="FN14" s="619"/>
      <c r="FO14" s="619"/>
      <c r="FP14" s="619"/>
      <c r="FQ14" s="619"/>
      <c r="FR14" s="619"/>
      <c r="FS14" s="619"/>
      <c r="FT14" s="619"/>
      <c r="FU14" s="619"/>
      <c r="FV14" s="619"/>
      <c r="FW14" s="619"/>
      <c r="FX14" s="619"/>
      <c r="FY14" s="619"/>
      <c r="FZ14" s="619"/>
      <c r="GA14" s="619"/>
      <c r="GB14" s="619"/>
      <c r="GC14" s="619"/>
      <c r="GD14" s="619"/>
      <c r="GE14" s="619"/>
      <c r="GF14" s="619"/>
      <c r="GG14" s="619"/>
      <c r="GH14" s="619"/>
      <c r="GI14" s="619"/>
      <c r="GJ14" s="619"/>
      <c r="GK14" s="619"/>
      <c r="GL14" s="619"/>
      <c r="GM14" s="619"/>
      <c r="GN14" s="619"/>
      <c r="GO14" s="619"/>
      <c r="GP14" s="619"/>
      <c r="GQ14" s="619"/>
      <c r="GR14" s="619"/>
      <c r="GS14" s="619"/>
      <c r="GT14" s="619"/>
      <c r="GU14" s="619"/>
      <c r="GV14" s="619"/>
      <c r="GW14" s="619"/>
      <c r="GX14" s="619"/>
      <c r="GY14" s="619"/>
      <c r="GZ14" s="619"/>
      <c r="HA14" s="619"/>
      <c r="HB14" s="619"/>
      <c r="HC14" s="619"/>
      <c r="HD14" s="619"/>
      <c r="HE14" s="619"/>
      <c r="HF14" s="619"/>
      <c r="HG14" s="619"/>
      <c r="HH14" s="619"/>
      <c r="HI14" s="619"/>
      <c r="HJ14" s="619"/>
      <c r="HK14" s="619"/>
      <c r="HL14" s="619"/>
      <c r="HM14" s="619"/>
      <c r="HN14" s="619"/>
      <c r="HO14" s="619"/>
      <c r="HP14" s="619"/>
      <c r="HQ14" s="619"/>
      <c r="HR14" s="619"/>
      <c r="HS14" s="619"/>
      <c r="HT14" s="619"/>
      <c r="HU14" s="619"/>
      <c r="HV14" s="619"/>
      <c r="HW14" s="619"/>
      <c r="HX14" s="619"/>
      <c r="HY14" s="619"/>
      <c r="HZ14" s="619"/>
      <c r="IA14" s="619"/>
      <c r="IB14" s="619"/>
      <c r="IC14" s="619"/>
      <c r="ID14" s="619"/>
      <c r="IE14" s="619"/>
      <c r="IF14" s="619"/>
      <c r="IG14" s="619"/>
      <c r="IH14" s="619"/>
      <c r="II14" s="619"/>
      <c r="IJ14" s="619"/>
      <c r="IK14" s="619"/>
      <c r="IL14" s="619"/>
      <c r="IM14" s="619"/>
      <c r="IN14" s="619"/>
      <c r="IO14" s="619"/>
      <c r="IP14" s="619"/>
      <c r="IQ14" s="619"/>
      <c r="IR14" s="619"/>
    </row>
    <row r="15" spans="1:252" ht="18" customHeight="1">
      <c r="A15" s="619"/>
      <c r="B15" s="619"/>
      <c r="C15" s="623"/>
      <c r="D15" s="624"/>
      <c r="E15" s="624"/>
      <c r="F15" s="625"/>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s="619"/>
      <c r="AV15" s="619"/>
      <c r="AW15" s="619"/>
      <c r="AX15" s="619"/>
      <c r="AY15" s="619"/>
      <c r="AZ15" s="619"/>
      <c r="BA15" s="619"/>
      <c r="BB15" s="619"/>
      <c r="BC15" s="619"/>
      <c r="BD15" s="619"/>
      <c r="BE15" s="619"/>
      <c r="BF15" s="619"/>
      <c r="BG15" s="619"/>
      <c r="BH15" s="619"/>
      <c r="BI15" s="619"/>
      <c r="BJ15" s="619"/>
      <c r="BK15" s="619"/>
      <c r="BL15" s="619"/>
      <c r="BM15" s="619"/>
      <c r="BN15" s="619"/>
      <c r="BO15" s="619"/>
      <c r="BP15" s="619"/>
      <c r="BQ15" s="619"/>
      <c r="BR15" s="619"/>
      <c r="BS15" s="619"/>
      <c r="BT15" s="619"/>
      <c r="BU15" s="619"/>
      <c r="BV15" s="619"/>
      <c r="BW15" s="619"/>
      <c r="BX15" s="619"/>
      <c r="BY15" s="619"/>
      <c r="BZ15" s="619"/>
      <c r="CA15" s="619"/>
      <c r="CB15" s="619"/>
      <c r="CC15" s="619"/>
      <c r="CD15" s="619"/>
      <c r="CE15" s="619"/>
      <c r="CF15" s="619"/>
      <c r="CG15" s="619"/>
      <c r="CH15" s="619"/>
      <c r="CI15" s="619"/>
      <c r="CJ15" s="619"/>
      <c r="CK15" s="619"/>
      <c r="CL15" s="619"/>
      <c r="CM15" s="619"/>
      <c r="CN15" s="619"/>
      <c r="CO15" s="619"/>
      <c r="CP15" s="619"/>
      <c r="CQ15" s="619"/>
      <c r="CR15" s="619"/>
      <c r="CS15" s="619"/>
      <c r="CT15" s="619"/>
      <c r="CU15" s="619"/>
      <c r="CV15" s="619"/>
      <c r="CW15" s="619"/>
      <c r="CX15" s="619"/>
      <c r="CY15" s="619"/>
      <c r="CZ15" s="619"/>
      <c r="DA15" s="619"/>
      <c r="DB15" s="619"/>
      <c r="DC15" s="619"/>
      <c r="DD15" s="619"/>
      <c r="DE15" s="619"/>
      <c r="DF15" s="619"/>
      <c r="DG15" s="619"/>
      <c r="DH15" s="619"/>
      <c r="DI15" s="619"/>
      <c r="DJ15" s="619"/>
      <c r="DK15" s="619"/>
      <c r="DL15" s="619"/>
      <c r="DM15" s="619"/>
      <c r="DN15" s="619"/>
      <c r="DO15" s="619"/>
      <c r="DP15" s="619"/>
      <c r="DQ15" s="619"/>
      <c r="DR15" s="619"/>
      <c r="DS15" s="619"/>
      <c r="DT15" s="619"/>
      <c r="DU15" s="619"/>
      <c r="DV15" s="619"/>
      <c r="DW15" s="619"/>
      <c r="DX15" s="619"/>
      <c r="DY15" s="619"/>
      <c r="DZ15" s="619"/>
      <c r="EA15" s="619"/>
      <c r="EB15" s="619"/>
      <c r="EC15" s="619"/>
      <c r="ED15" s="619"/>
      <c r="EE15" s="619"/>
      <c r="EF15" s="619"/>
      <c r="EG15" s="619"/>
      <c r="EH15" s="619"/>
      <c r="EI15" s="619"/>
      <c r="EJ15" s="619"/>
      <c r="EK15" s="619"/>
      <c r="EL15" s="619"/>
      <c r="EM15" s="619"/>
      <c r="EN15" s="619"/>
      <c r="EO15" s="619"/>
      <c r="EP15" s="619"/>
      <c r="EQ15" s="619"/>
      <c r="ER15" s="619"/>
      <c r="ES15" s="619"/>
      <c r="ET15" s="619"/>
      <c r="EU15" s="619"/>
      <c r="EV15" s="619"/>
      <c r="EW15" s="619"/>
      <c r="EX15" s="619"/>
      <c r="EY15" s="619"/>
      <c r="EZ15" s="619"/>
      <c r="FA15" s="619"/>
      <c r="FB15" s="619"/>
      <c r="FC15" s="619"/>
      <c r="FD15" s="619"/>
      <c r="FE15" s="619"/>
      <c r="FF15" s="619"/>
      <c r="FG15" s="619"/>
      <c r="FH15" s="619"/>
      <c r="FI15" s="619"/>
      <c r="FJ15" s="619"/>
      <c r="FK15" s="619"/>
      <c r="FL15" s="619"/>
      <c r="FM15" s="619"/>
      <c r="FN15" s="619"/>
      <c r="FO15" s="619"/>
      <c r="FP15" s="619"/>
      <c r="FQ15" s="619"/>
      <c r="FR15" s="619"/>
      <c r="FS15" s="619"/>
      <c r="FT15" s="619"/>
      <c r="FU15" s="619"/>
      <c r="FV15" s="619"/>
      <c r="FW15" s="619"/>
      <c r="FX15" s="619"/>
      <c r="FY15" s="619"/>
      <c r="FZ15" s="619"/>
      <c r="GA15" s="619"/>
      <c r="GB15" s="619"/>
      <c r="GC15" s="619"/>
      <c r="GD15" s="619"/>
      <c r="GE15" s="619"/>
      <c r="GF15" s="619"/>
      <c r="GG15" s="619"/>
      <c r="GH15" s="619"/>
      <c r="GI15" s="619"/>
      <c r="GJ15" s="619"/>
      <c r="GK15" s="619"/>
      <c r="GL15" s="619"/>
      <c r="GM15" s="619"/>
      <c r="GN15" s="619"/>
      <c r="GO15" s="619"/>
      <c r="GP15" s="619"/>
      <c r="GQ15" s="619"/>
      <c r="GR15" s="619"/>
      <c r="GS15" s="619"/>
      <c r="GT15" s="619"/>
      <c r="GU15" s="619"/>
      <c r="GV15" s="619"/>
      <c r="GW15" s="619"/>
      <c r="GX15" s="619"/>
      <c r="GY15" s="619"/>
      <c r="GZ15" s="619"/>
      <c r="HA15" s="619"/>
      <c r="HB15" s="619"/>
      <c r="HC15" s="619"/>
      <c r="HD15" s="619"/>
      <c r="HE15" s="619"/>
      <c r="HF15" s="619"/>
      <c r="HG15" s="619"/>
      <c r="HH15" s="619"/>
      <c r="HI15" s="619"/>
      <c r="HJ15" s="619"/>
      <c r="HK15" s="619"/>
      <c r="HL15" s="619"/>
      <c r="HM15" s="619"/>
      <c r="HN15" s="619"/>
      <c r="HO15" s="619"/>
      <c r="HP15" s="619"/>
      <c r="HQ15" s="619"/>
      <c r="HR15" s="619"/>
      <c r="HS15" s="619"/>
      <c r="HT15" s="619"/>
      <c r="HU15" s="619"/>
      <c r="HV15" s="619"/>
      <c r="HW15" s="619"/>
      <c r="HX15" s="619"/>
      <c r="HY15" s="619"/>
      <c r="HZ15" s="619"/>
      <c r="IA15" s="619"/>
      <c r="IB15" s="619"/>
      <c r="IC15" s="619"/>
      <c r="ID15" s="619"/>
      <c r="IE15" s="619"/>
      <c r="IF15" s="619"/>
      <c r="IG15" s="619"/>
      <c r="IH15" s="619"/>
      <c r="II15" s="619"/>
      <c r="IJ15" s="619"/>
      <c r="IK15" s="619"/>
      <c r="IL15" s="619"/>
      <c r="IM15" s="619"/>
      <c r="IN15" s="619"/>
      <c r="IO15" s="619"/>
      <c r="IP15" s="619"/>
      <c r="IQ15" s="619"/>
      <c r="IR15" s="619"/>
    </row>
    <row r="16" spans="1:252" ht="18" customHeight="1">
      <c r="A16" s="619"/>
      <c r="B16" s="619"/>
      <c r="C16" s="1048" t="s">
        <v>1285</v>
      </c>
      <c r="D16" s="2"/>
      <c r="E16" s="2"/>
      <c r="F16" s="1048" t="s">
        <v>997</v>
      </c>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19"/>
      <c r="AO16" s="619"/>
      <c r="AP16" s="619"/>
      <c r="AQ16" s="619"/>
      <c r="AR16" s="619"/>
      <c r="AS16" s="619"/>
      <c r="AT16" s="619"/>
      <c r="AU16" s="619"/>
      <c r="AV16" s="619"/>
      <c r="AW16" s="619"/>
      <c r="AX16" s="619"/>
      <c r="AY16" s="619"/>
      <c r="AZ16" s="619"/>
      <c r="BA16" s="619"/>
      <c r="BB16" s="619"/>
      <c r="BC16" s="619"/>
      <c r="BD16" s="619"/>
      <c r="BE16" s="619"/>
      <c r="BF16" s="619"/>
      <c r="BG16" s="619"/>
      <c r="BH16" s="619"/>
      <c r="BI16" s="619"/>
      <c r="BJ16" s="619"/>
      <c r="BK16" s="619"/>
      <c r="BL16" s="619"/>
      <c r="BM16" s="619"/>
      <c r="BN16" s="619"/>
      <c r="BO16" s="619"/>
      <c r="BP16" s="619"/>
      <c r="BQ16" s="619"/>
      <c r="BR16" s="619"/>
      <c r="BS16" s="619"/>
      <c r="BT16" s="619"/>
      <c r="BU16" s="619"/>
      <c r="BV16" s="619"/>
      <c r="BW16" s="619"/>
      <c r="BX16" s="619"/>
      <c r="BY16" s="619"/>
      <c r="BZ16" s="619"/>
      <c r="CA16" s="619"/>
      <c r="CB16" s="619"/>
      <c r="CC16" s="619"/>
      <c r="CD16" s="619"/>
      <c r="CE16" s="619"/>
      <c r="CF16" s="619"/>
      <c r="CG16" s="619"/>
      <c r="CH16" s="619"/>
      <c r="CI16" s="619"/>
      <c r="CJ16" s="619"/>
      <c r="CK16" s="619"/>
      <c r="CL16" s="619"/>
      <c r="CM16" s="619"/>
      <c r="CN16" s="619"/>
      <c r="CO16" s="619"/>
      <c r="CP16" s="619"/>
      <c r="CQ16" s="619"/>
      <c r="CR16" s="619"/>
      <c r="CS16" s="619"/>
      <c r="CT16" s="619"/>
      <c r="CU16" s="619"/>
      <c r="CV16" s="619"/>
      <c r="CW16" s="619"/>
      <c r="CX16" s="619"/>
      <c r="CY16" s="619"/>
      <c r="CZ16" s="619"/>
      <c r="DA16" s="619"/>
      <c r="DB16" s="619"/>
      <c r="DC16" s="619"/>
      <c r="DD16" s="619"/>
      <c r="DE16" s="619"/>
      <c r="DF16" s="619"/>
      <c r="DG16" s="619"/>
      <c r="DH16" s="619"/>
      <c r="DI16" s="619"/>
      <c r="DJ16" s="619"/>
      <c r="DK16" s="619"/>
      <c r="DL16" s="619"/>
      <c r="DM16" s="619"/>
      <c r="DN16" s="619"/>
      <c r="DO16" s="619"/>
      <c r="DP16" s="619"/>
      <c r="DQ16" s="619"/>
      <c r="DR16" s="619"/>
      <c r="DS16" s="619"/>
      <c r="DT16" s="619"/>
      <c r="DU16" s="619"/>
      <c r="DV16" s="619"/>
      <c r="DW16" s="619"/>
      <c r="DX16" s="619"/>
      <c r="DY16" s="619"/>
      <c r="DZ16" s="619"/>
      <c r="EA16" s="619"/>
      <c r="EB16" s="619"/>
      <c r="EC16" s="619"/>
      <c r="ED16" s="619"/>
      <c r="EE16" s="619"/>
      <c r="EF16" s="619"/>
      <c r="EG16" s="619"/>
      <c r="EH16" s="619"/>
      <c r="EI16" s="619"/>
      <c r="EJ16" s="619"/>
      <c r="EK16" s="619"/>
      <c r="EL16" s="619"/>
      <c r="EM16" s="619"/>
      <c r="EN16" s="619"/>
      <c r="EO16" s="619"/>
      <c r="EP16" s="619"/>
      <c r="EQ16" s="619"/>
      <c r="ER16" s="619"/>
      <c r="ES16" s="619"/>
      <c r="ET16" s="619"/>
      <c r="EU16" s="619"/>
      <c r="EV16" s="619"/>
      <c r="EW16" s="619"/>
      <c r="EX16" s="619"/>
      <c r="EY16" s="619"/>
      <c r="EZ16" s="619"/>
      <c r="FA16" s="619"/>
      <c r="FB16" s="619"/>
      <c r="FC16" s="619"/>
      <c r="FD16" s="619"/>
      <c r="FE16" s="619"/>
      <c r="FF16" s="619"/>
      <c r="FG16" s="619"/>
      <c r="FH16" s="619"/>
      <c r="FI16" s="619"/>
      <c r="FJ16" s="619"/>
      <c r="FK16" s="619"/>
      <c r="FL16" s="619"/>
      <c r="FM16" s="619"/>
      <c r="FN16" s="619"/>
      <c r="FO16" s="619"/>
      <c r="FP16" s="619"/>
      <c r="FQ16" s="619"/>
      <c r="FR16" s="619"/>
      <c r="FS16" s="619"/>
      <c r="FT16" s="619"/>
      <c r="FU16" s="619"/>
      <c r="FV16" s="619"/>
      <c r="FW16" s="619"/>
      <c r="FX16" s="619"/>
      <c r="FY16" s="619"/>
      <c r="FZ16" s="619"/>
      <c r="GA16" s="619"/>
      <c r="GB16" s="619"/>
      <c r="GC16" s="619"/>
      <c r="GD16" s="619"/>
      <c r="GE16" s="619"/>
      <c r="GF16" s="619"/>
      <c r="GG16" s="619"/>
      <c r="GH16" s="619"/>
      <c r="GI16" s="619"/>
      <c r="GJ16" s="619"/>
      <c r="GK16" s="619"/>
      <c r="GL16" s="619"/>
      <c r="GM16" s="619"/>
      <c r="GN16" s="619"/>
      <c r="GO16" s="619"/>
      <c r="GP16" s="619"/>
      <c r="GQ16" s="619"/>
      <c r="GR16" s="619"/>
      <c r="GS16" s="619"/>
      <c r="GT16" s="619"/>
      <c r="GU16" s="619"/>
      <c r="GV16" s="619"/>
      <c r="GW16" s="619"/>
      <c r="GX16" s="619"/>
      <c r="GY16" s="619"/>
      <c r="GZ16" s="619"/>
      <c r="HA16" s="619"/>
      <c r="HB16" s="619"/>
      <c r="HC16" s="619"/>
      <c r="HD16" s="619"/>
      <c r="HE16" s="619"/>
      <c r="HF16" s="619"/>
      <c r="HG16" s="619"/>
      <c r="HH16" s="619"/>
      <c r="HI16" s="619"/>
      <c r="HJ16" s="619"/>
      <c r="HK16" s="619"/>
      <c r="HL16" s="619"/>
      <c r="HM16" s="619"/>
      <c r="HN16" s="619"/>
      <c r="HO16" s="619"/>
      <c r="HP16" s="619"/>
      <c r="HQ16" s="619"/>
      <c r="HR16" s="619"/>
      <c r="HS16" s="619"/>
      <c r="HT16" s="619"/>
      <c r="HU16" s="619"/>
      <c r="HV16" s="619"/>
      <c r="HW16" s="619"/>
      <c r="HX16" s="619"/>
      <c r="HY16" s="619"/>
      <c r="HZ16" s="619"/>
      <c r="IA16" s="619"/>
      <c r="IB16" s="619"/>
      <c r="IC16" s="619"/>
      <c r="ID16" s="619"/>
      <c r="IE16" s="619"/>
      <c r="IF16" s="619"/>
      <c r="IG16" s="619"/>
      <c r="IH16" s="619"/>
      <c r="II16" s="619"/>
      <c r="IJ16" s="619"/>
      <c r="IK16" s="619"/>
      <c r="IL16" s="619"/>
      <c r="IM16" s="619"/>
      <c r="IN16" s="619"/>
      <c r="IO16" s="619"/>
      <c r="IP16" s="619"/>
      <c r="IQ16" s="619"/>
      <c r="IR16" s="619"/>
    </row>
    <row r="17" spans="1:252" ht="17">
      <c r="A17" s="619"/>
      <c r="B17" s="619"/>
      <c r="C17" s="8"/>
      <c r="D17" s="626"/>
      <c r="E17" s="626"/>
      <c r="F17" s="8"/>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c r="AX17" s="619"/>
      <c r="AY17" s="619"/>
      <c r="AZ17" s="619"/>
      <c r="BA17" s="619"/>
      <c r="BB17" s="619"/>
      <c r="BC17" s="619"/>
      <c r="BD17" s="619"/>
      <c r="BE17" s="619"/>
      <c r="BF17" s="619"/>
      <c r="BG17" s="619"/>
      <c r="BH17" s="619"/>
      <c r="BI17" s="619"/>
      <c r="BJ17" s="619"/>
      <c r="BK17" s="619"/>
      <c r="BL17" s="619"/>
      <c r="BM17" s="619"/>
      <c r="BN17" s="619"/>
      <c r="BO17" s="619"/>
      <c r="BP17" s="619"/>
      <c r="BQ17" s="619"/>
      <c r="BR17" s="619"/>
      <c r="BS17" s="619"/>
      <c r="BT17" s="619"/>
      <c r="BU17" s="619"/>
      <c r="BV17" s="619"/>
      <c r="BW17" s="619"/>
      <c r="BX17" s="619"/>
      <c r="BY17" s="619"/>
      <c r="BZ17" s="619"/>
      <c r="CA17" s="619"/>
      <c r="CB17" s="619"/>
      <c r="CC17" s="619"/>
      <c r="CD17" s="619"/>
      <c r="CE17" s="619"/>
      <c r="CF17" s="619"/>
      <c r="CG17" s="619"/>
      <c r="CH17" s="619"/>
      <c r="CI17" s="619"/>
      <c r="CJ17" s="619"/>
      <c r="CK17" s="619"/>
      <c r="CL17" s="619"/>
      <c r="CM17" s="619"/>
      <c r="CN17" s="619"/>
      <c r="CO17" s="619"/>
      <c r="CP17" s="619"/>
      <c r="CQ17" s="619"/>
      <c r="CR17" s="619"/>
      <c r="CS17" s="619"/>
      <c r="CT17" s="619"/>
      <c r="CU17" s="619"/>
      <c r="CV17" s="619"/>
      <c r="CW17" s="619"/>
      <c r="CX17" s="619"/>
      <c r="CY17" s="619"/>
      <c r="CZ17" s="619"/>
      <c r="DA17" s="619"/>
      <c r="DB17" s="619"/>
      <c r="DC17" s="619"/>
      <c r="DD17" s="619"/>
      <c r="DE17" s="619"/>
      <c r="DF17" s="619"/>
      <c r="DG17" s="619"/>
      <c r="DH17" s="619"/>
      <c r="DI17" s="619"/>
      <c r="DJ17" s="619"/>
      <c r="DK17" s="619"/>
      <c r="DL17" s="619"/>
      <c r="DM17" s="619"/>
      <c r="DN17" s="619"/>
      <c r="DO17" s="619"/>
      <c r="DP17" s="619"/>
      <c r="DQ17" s="619"/>
      <c r="DR17" s="619"/>
      <c r="DS17" s="619"/>
      <c r="DT17" s="619"/>
      <c r="DU17" s="619"/>
      <c r="DV17" s="619"/>
      <c r="DW17" s="619"/>
      <c r="DX17" s="619"/>
      <c r="DY17" s="619"/>
      <c r="DZ17" s="619"/>
      <c r="EA17" s="619"/>
      <c r="EB17" s="619"/>
      <c r="EC17" s="619"/>
      <c r="ED17" s="619"/>
      <c r="EE17" s="619"/>
      <c r="EF17" s="619"/>
      <c r="EG17" s="619"/>
      <c r="EH17" s="619"/>
      <c r="EI17" s="619"/>
      <c r="EJ17" s="619"/>
      <c r="EK17" s="619"/>
      <c r="EL17" s="619"/>
      <c r="EM17" s="619"/>
      <c r="EN17" s="619"/>
      <c r="EO17" s="619"/>
      <c r="EP17" s="619"/>
      <c r="EQ17" s="619"/>
      <c r="ER17" s="619"/>
      <c r="ES17" s="619"/>
      <c r="ET17" s="619"/>
      <c r="EU17" s="619"/>
      <c r="EV17" s="619"/>
      <c r="EW17" s="619"/>
      <c r="EX17" s="619"/>
      <c r="EY17" s="619"/>
      <c r="EZ17" s="619"/>
      <c r="FA17" s="619"/>
      <c r="FB17" s="619"/>
      <c r="FC17" s="619"/>
      <c r="FD17" s="619"/>
      <c r="FE17" s="619"/>
      <c r="FF17" s="619"/>
      <c r="FG17" s="619"/>
      <c r="FH17" s="619"/>
      <c r="FI17" s="619"/>
      <c r="FJ17" s="619"/>
      <c r="FK17" s="619"/>
      <c r="FL17" s="619"/>
      <c r="FM17" s="619"/>
      <c r="FN17" s="619"/>
      <c r="FO17" s="619"/>
      <c r="FP17" s="619"/>
      <c r="FQ17" s="619"/>
      <c r="FR17" s="619"/>
      <c r="FS17" s="619"/>
      <c r="FT17" s="619"/>
      <c r="FU17" s="619"/>
      <c r="FV17" s="619"/>
      <c r="FW17" s="619"/>
      <c r="FX17" s="619"/>
      <c r="FY17" s="619"/>
      <c r="FZ17" s="619"/>
      <c r="GA17" s="619"/>
      <c r="GB17" s="619"/>
      <c r="GC17" s="619"/>
      <c r="GD17" s="619"/>
      <c r="GE17" s="619"/>
      <c r="GF17" s="619"/>
      <c r="GG17" s="619"/>
      <c r="GH17" s="619"/>
      <c r="GI17" s="619"/>
      <c r="GJ17" s="619"/>
      <c r="GK17" s="619"/>
      <c r="GL17" s="619"/>
      <c r="GM17" s="619"/>
      <c r="GN17" s="619"/>
      <c r="GO17" s="619"/>
      <c r="GP17" s="619"/>
      <c r="GQ17" s="619"/>
      <c r="GR17" s="619"/>
      <c r="GS17" s="619"/>
      <c r="GT17" s="619"/>
      <c r="GU17" s="619"/>
      <c r="GV17" s="619"/>
      <c r="GW17" s="619"/>
      <c r="GX17" s="619"/>
      <c r="GY17" s="619"/>
      <c r="GZ17" s="619"/>
      <c r="HA17" s="619"/>
      <c r="HB17" s="619"/>
      <c r="HC17" s="619"/>
      <c r="HD17" s="619"/>
      <c r="HE17" s="619"/>
      <c r="HF17" s="619"/>
      <c r="HG17" s="619"/>
      <c r="HH17" s="619"/>
      <c r="HI17" s="619"/>
      <c r="HJ17" s="619"/>
      <c r="HK17" s="619"/>
      <c r="HL17" s="619"/>
      <c r="HM17" s="619"/>
      <c r="HN17" s="619"/>
      <c r="HO17" s="619"/>
      <c r="HP17" s="619"/>
      <c r="HQ17" s="619"/>
      <c r="HR17" s="619"/>
      <c r="HS17" s="619"/>
      <c r="HT17" s="619"/>
      <c r="HU17" s="619"/>
      <c r="HV17" s="619"/>
      <c r="HW17" s="619"/>
      <c r="HX17" s="619"/>
      <c r="HY17" s="619"/>
      <c r="HZ17" s="619"/>
      <c r="IA17" s="619"/>
      <c r="IB17" s="619"/>
      <c r="IC17" s="619"/>
      <c r="ID17" s="619"/>
      <c r="IE17" s="619"/>
      <c r="IF17" s="619"/>
      <c r="IG17" s="619"/>
      <c r="IH17" s="619"/>
      <c r="II17" s="619"/>
      <c r="IJ17" s="619"/>
      <c r="IK17" s="619"/>
      <c r="IL17" s="619"/>
      <c r="IM17" s="619"/>
      <c r="IN17" s="619"/>
      <c r="IO17" s="619"/>
      <c r="IP17" s="619"/>
      <c r="IQ17" s="619"/>
      <c r="IR17" s="619"/>
    </row>
    <row r="18" spans="1:252" ht="21" customHeight="1">
      <c r="A18" s="64" t="s">
        <v>0</v>
      </c>
      <c r="B18" s="619"/>
      <c r="C18" s="2"/>
      <c r="D18" s="626"/>
      <c r="E18" s="626"/>
      <c r="F18" s="2"/>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19"/>
      <c r="AP18" s="619"/>
      <c r="AQ18" s="619"/>
      <c r="AR18" s="619"/>
      <c r="AS18" s="619"/>
      <c r="AT18" s="619"/>
      <c r="AU18" s="619"/>
      <c r="AV18" s="619"/>
      <c r="AW18" s="619"/>
      <c r="AX18" s="619"/>
      <c r="AY18" s="619"/>
      <c r="AZ18" s="619"/>
      <c r="BA18" s="619"/>
      <c r="BB18" s="619"/>
      <c r="BC18" s="619"/>
      <c r="BD18" s="619"/>
      <c r="BE18" s="619"/>
      <c r="BF18" s="619"/>
      <c r="BG18" s="619"/>
      <c r="BH18" s="619"/>
      <c r="BI18" s="619"/>
      <c r="BJ18" s="619"/>
      <c r="BK18" s="619"/>
      <c r="BL18" s="619"/>
      <c r="BM18" s="619"/>
      <c r="BN18" s="619"/>
      <c r="BO18" s="619"/>
      <c r="BP18" s="619"/>
      <c r="BQ18" s="619"/>
      <c r="BR18" s="619"/>
      <c r="BS18" s="619"/>
      <c r="BT18" s="619"/>
      <c r="BU18" s="619"/>
      <c r="BV18" s="619"/>
      <c r="BW18" s="619"/>
      <c r="BX18" s="619"/>
      <c r="BY18" s="619"/>
      <c r="BZ18" s="619"/>
      <c r="CA18" s="619"/>
      <c r="CB18" s="619"/>
      <c r="CC18" s="619"/>
      <c r="CD18" s="619"/>
      <c r="CE18" s="619"/>
      <c r="CF18" s="619"/>
      <c r="CG18" s="619"/>
      <c r="CH18" s="619"/>
      <c r="CI18" s="619"/>
      <c r="CJ18" s="619"/>
      <c r="CK18" s="619"/>
      <c r="CL18" s="619"/>
      <c r="CM18" s="619"/>
      <c r="CN18" s="619"/>
      <c r="CO18" s="619"/>
      <c r="CP18" s="619"/>
      <c r="CQ18" s="619"/>
      <c r="CR18" s="619"/>
      <c r="CS18" s="619"/>
      <c r="CT18" s="619"/>
      <c r="CU18" s="619"/>
      <c r="CV18" s="619"/>
      <c r="CW18" s="619"/>
      <c r="CX18" s="619"/>
      <c r="CY18" s="619"/>
      <c r="CZ18" s="619"/>
      <c r="DA18" s="619"/>
      <c r="DB18" s="619"/>
      <c r="DC18" s="619"/>
      <c r="DD18" s="619"/>
      <c r="DE18" s="619"/>
      <c r="DF18" s="619"/>
      <c r="DG18" s="619"/>
      <c r="DH18" s="619"/>
      <c r="DI18" s="619"/>
      <c r="DJ18" s="619"/>
      <c r="DK18" s="619"/>
      <c r="DL18" s="619"/>
      <c r="DM18" s="619"/>
      <c r="DN18" s="619"/>
      <c r="DO18" s="619"/>
      <c r="DP18" s="619"/>
      <c r="DQ18" s="619"/>
      <c r="DR18" s="619"/>
      <c r="DS18" s="619"/>
      <c r="DT18" s="619"/>
      <c r="DU18" s="619"/>
      <c r="DV18" s="619"/>
      <c r="DW18" s="619"/>
      <c r="DX18" s="619"/>
      <c r="DY18" s="619"/>
      <c r="DZ18" s="619"/>
      <c r="EA18" s="619"/>
      <c r="EB18" s="619"/>
      <c r="EC18" s="619"/>
      <c r="ED18" s="619"/>
      <c r="EE18" s="619"/>
      <c r="EF18" s="619"/>
      <c r="EG18" s="619"/>
      <c r="EH18" s="619"/>
      <c r="EI18" s="619"/>
      <c r="EJ18" s="619"/>
      <c r="EK18" s="619"/>
      <c r="EL18" s="619"/>
      <c r="EM18" s="619"/>
      <c r="EN18" s="619"/>
      <c r="EO18" s="619"/>
      <c r="EP18" s="619"/>
      <c r="EQ18" s="619"/>
      <c r="ER18" s="619"/>
      <c r="ES18" s="619"/>
      <c r="ET18" s="619"/>
      <c r="EU18" s="619"/>
      <c r="EV18" s="619"/>
      <c r="EW18" s="619"/>
      <c r="EX18" s="619"/>
      <c r="EY18" s="619"/>
      <c r="EZ18" s="619"/>
      <c r="FA18" s="619"/>
      <c r="FB18" s="619"/>
      <c r="FC18" s="619"/>
      <c r="FD18" s="619"/>
      <c r="FE18" s="619"/>
      <c r="FF18" s="619"/>
      <c r="FG18" s="619"/>
      <c r="FH18" s="619"/>
      <c r="FI18" s="619"/>
      <c r="FJ18" s="619"/>
      <c r="FK18" s="619"/>
      <c r="FL18" s="619"/>
      <c r="FM18" s="619"/>
      <c r="FN18" s="619"/>
      <c r="FO18" s="619"/>
      <c r="FP18" s="619"/>
      <c r="FQ18" s="619"/>
      <c r="FR18" s="619"/>
      <c r="FS18" s="619"/>
      <c r="FT18" s="619"/>
      <c r="FU18" s="619"/>
      <c r="FV18" s="619"/>
      <c r="FW18" s="619"/>
      <c r="FX18" s="619"/>
      <c r="FY18" s="619"/>
      <c r="FZ18" s="619"/>
      <c r="GA18" s="619"/>
      <c r="GB18" s="619"/>
      <c r="GC18" s="619"/>
      <c r="GD18" s="619"/>
      <c r="GE18" s="619"/>
      <c r="GF18" s="619"/>
      <c r="GG18" s="619"/>
      <c r="GH18" s="619"/>
      <c r="GI18" s="619"/>
      <c r="GJ18" s="619"/>
      <c r="GK18" s="619"/>
      <c r="GL18" s="619"/>
      <c r="GM18" s="619"/>
      <c r="GN18" s="619"/>
      <c r="GO18" s="619"/>
      <c r="GP18" s="619"/>
      <c r="GQ18" s="619"/>
      <c r="GR18" s="619"/>
      <c r="GS18" s="619"/>
      <c r="GT18" s="619"/>
      <c r="GU18" s="619"/>
      <c r="GV18" s="619"/>
      <c r="GW18" s="619"/>
      <c r="GX18" s="619"/>
      <c r="GY18" s="619"/>
      <c r="GZ18" s="619"/>
      <c r="HA18" s="619"/>
      <c r="HB18" s="619"/>
      <c r="HC18" s="619"/>
      <c r="HD18" s="619"/>
      <c r="HE18" s="619"/>
      <c r="HF18" s="619"/>
      <c r="HG18" s="619"/>
      <c r="HH18" s="619"/>
      <c r="HI18" s="619"/>
      <c r="HJ18" s="619"/>
      <c r="HK18" s="619"/>
      <c r="HL18" s="619"/>
      <c r="HM18" s="619"/>
      <c r="HN18" s="619"/>
      <c r="HO18" s="619"/>
      <c r="HP18" s="619"/>
      <c r="HQ18" s="619"/>
      <c r="HR18" s="619"/>
      <c r="HS18" s="619"/>
      <c r="HT18" s="619"/>
      <c r="HU18" s="619"/>
      <c r="HV18" s="619"/>
      <c r="HW18" s="619"/>
      <c r="HX18" s="619"/>
      <c r="HY18" s="619"/>
      <c r="HZ18" s="619"/>
      <c r="IA18" s="619"/>
      <c r="IB18" s="619"/>
      <c r="IC18" s="619"/>
      <c r="ID18" s="619"/>
      <c r="IE18" s="619"/>
      <c r="IF18" s="619"/>
      <c r="IG18" s="619"/>
      <c r="IH18" s="619"/>
      <c r="II18" s="619"/>
      <c r="IJ18" s="619"/>
      <c r="IK18" s="619"/>
      <c r="IL18" s="619"/>
      <c r="IM18" s="619"/>
      <c r="IN18" s="619"/>
      <c r="IO18" s="619"/>
      <c r="IP18" s="619"/>
      <c r="IQ18" s="619"/>
      <c r="IR18" s="619"/>
    </row>
    <row r="19" spans="1:252" ht="21" customHeight="1">
      <c r="A19" s="627" t="s">
        <v>677</v>
      </c>
      <c r="B19" s="5" t="s">
        <v>22</v>
      </c>
      <c r="C19" s="628">
        <v>127349</v>
      </c>
      <c r="D19" s="626"/>
      <c r="E19" s="166"/>
      <c r="F19" s="475">
        <v>91811</v>
      </c>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19"/>
      <c r="AR19" s="619"/>
      <c r="AS19" s="619"/>
      <c r="AT19" s="619"/>
      <c r="AU19" s="619"/>
      <c r="AV19" s="619"/>
      <c r="AW19" s="619"/>
      <c r="AX19" s="619"/>
      <c r="AY19" s="619"/>
      <c r="AZ19" s="619"/>
      <c r="BA19" s="619"/>
      <c r="BB19" s="619"/>
      <c r="BC19" s="619"/>
      <c r="BD19" s="619"/>
      <c r="BE19" s="619"/>
      <c r="BF19" s="619"/>
      <c r="BG19" s="619"/>
      <c r="BH19" s="619"/>
      <c r="BI19" s="619"/>
      <c r="BJ19" s="619"/>
      <c r="BK19" s="619"/>
      <c r="BL19" s="619"/>
      <c r="BM19" s="619"/>
      <c r="BN19" s="619"/>
      <c r="BO19" s="619"/>
      <c r="BP19" s="619"/>
      <c r="BQ19" s="619"/>
      <c r="BR19" s="619"/>
      <c r="BS19" s="619"/>
      <c r="BT19" s="619"/>
      <c r="BU19" s="619"/>
      <c r="BV19" s="619"/>
      <c r="BW19" s="619"/>
      <c r="BX19" s="619"/>
      <c r="BY19" s="619"/>
      <c r="BZ19" s="619"/>
      <c r="CA19" s="619"/>
      <c r="CB19" s="619"/>
      <c r="CC19" s="619"/>
      <c r="CD19" s="619"/>
      <c r="CE19" s="619"/>
      <c r="CF19" s="619"/>
      <c r="CG19" s="619"/>
      <c r="CH19" s="619"/>
      <c r="CI19" s="619"/>
      <c r="CJ19" s="619"/>
      <c r="CK19" s="619"/>
      <c r="CL19" s="619"/>
      <c r="CM19" s="619"/>
      <c r="CN19" s="619"/>
      <c r="CO19" s="619"/>
      <c r="CP19" s="619"/>
      <c r="CQ19" s="619"/>
      <c r="CR19" s="619"/>
      <c r="CS19" s="619"/>
      <c r="CT19" s="619"/>
      <c r="CU19" s="619"/>
      <c r="CV19" s="619"/>
      <c r="CW19" s="619"/>
      <c r="CX19" s="619"/>
      <c r="CY19" s="619"/>
      <c r="CZ19" s="619"/>
      <c r="DA19" s="619"/>
      <c r="DB19" s="619"/>
      <c r="DC19" s="619"/>
      <c r="DD19" s="619"/>
      <c r="DE19" s="619"/>
      <c r="DF19" s="619"/>
      <c r="DG19" s="619"/>
      <c r="DH19" s="619"/>
      <c r="DI19" s="619"/>
      <c r="DJ19" s="619"/>
      <c r="DK19" s="619"/>
      <c r="DL19" s="619"/>
      <c r="DM19" s="619"/>
      <c r="DN19" s="619"/>
      <c r="DO19" s="619"/>
      <c r="DP19" s="619"/>
      <c r="DQ19" s="619"/>
      <c r="DR19" s="619"/>
      <c r="DS19" s="619"/>
      <c r="DT19" s="619"/>
      <c r="DU19" s="619"/>
      <c r="DV19" s="619"/>
      <c r="DW19" s="619"/>
      <c r="DX19" s="619"/>
      <c r="DY19" s="619"/>
      <c r="DZ19" s="619"/>
      <c r="EA19" s="619"/>
      <c r="EB19" s="619"/>
      <c r="EC19" s="619"/>
      <c r="ED19" s="619"/>
      <c r="EE19" s="619"/>
      <c r="EF19" s="619"/>
      <c r="EG19" s="619"/>
      <c r="EH19" s="619"/>
      <c r="EI19" s="619"/>
      <c r="EJ19" s="619"/>
      <c r="EK19" s="619"/>
      <c r="EL19" s="619"/>
      <c r="EM19" s="619"/>
      <c r="EN19" s="619"/>
      <c r="EO19" s="619"/>
      <c r="EP19" s="619"/>
      <c r="EQ19" s="619"/>
      <c r="ER19" s="619"/>
      <c r="ES19" s="619"/>
      <c r="ET19" s="619"/>
      <c r="EU19" s="619"/>
      <c r="EV19" s="619"/>
      <c r="EW19" s="619"/>
      <c r="EX19" s="619"/>
      <c r="EY19" s="619"/>
      <c r="EZ19" s="619"/>
      <c r="FA19" s="619"/>
      <c r="FB19" s="619"/>
      <c r="FC19" s="619"/>
      <c r="FD19" s="619"/>
      <c r="FE19" s="619"/>
      <c r="FF19" s="619"/>
      <c r="FG19" s="619"/>
      <c r="FH19" s="619"/>
      <c r="FI19" s="619"/>
      <c r="FJ19" s="619"/>
      <c r="FK19" s="619"/>
      <c r="FL19" s="619"/>
      <c r="FM19" s="619"/>
      <c r="FN19" s="619"/>
      <c r="FO19" s="619"/>
      <c r="FP19" s="619"/>
      <c r="FQ19" s="619"/>
      <c r="FR19" s="619"/>
      <c r="FS19" s="619"/>
      <c r="FT19" s="619"/>
      <c r="FU19" s="619"/>
      <c r="FV19" s="619"/>
      <c r="FW19" s="619"/>
      <c r="FX19" s="619"/>
      <c r="FY19" s="619"/>
      <c r="FZ19" s="619"/>
      <c r="GA19" s="619"/>
      <c r="GB19" s="619"/>
      <c r="GC19" s="619"/>
      <c r="GD19" s="619"/>
      <c r="GE19" s="619"/>
      <c r="GF19" s="619"/>
      <c r="GG19" s="619"/>
      <c r="GH19" s="619"/>
      <c r="GI19" s="619"/>
      <c r="GJ19" s="619"/>
      <c r="GK19" s="619"/>
      <c r="GL19" s="619"/>
      <c r="GM19" s="619"/>
      <c r="GN19" s="619"/>
      <c r="GO19" s="619"/>
      <c r="GP19" s="619"/>
      <c r="GQ19" s="619"/>
      <c r="GR19" s="619"/>
      <c r="GS19" s="619"/>
      <c r="GT19" s="619"/>
      <c r="GU19" s="619"/>
      <c r="GV19" s="619"/>
      <c r="GW19" s="619"/>
      <c r="GX19" s="619"/>
      <c r="GY19" s="619"/>
      <c r="GZ19" s="619"/>
      <c r="HA19" s="619"/>
      <c r="HB19" s="619"/>
      <c r="HC19" s="619"/>
      <c r="HD19" s="619"/>
      <c r="HE19" s="619"/>
      <c r="HF19" s="619"/>
      <c r="HG19" s="619"/>
      <c r="HH19" s="619"/>
      <c r="HI19" s="619"/>
      <c r="HJ19" s="619"/>
      <c r="HK19" s="619"/>
      <c r="HL19" s="619"/>
      <c r="HM19" s="619"/>
      <c r="HN19" s="619"/>
      <c r="HO19" s="619"/>
      <c r="HP19" s="619"/>
      <c r="HQ19" s="619"/>
      <c r="HR19" s="619"/>
      <c r="HS19" s="619"/>
      <c r="HT19" s="619"/>
      <c r="HU19" s="619"/>
      <c r="HV19" s="619"/>
      <c r="HW19" s="619"/>
      <c r="HX19" s="619"/>
      <c r="HY19" s="619"/>
      <c r="HZ19" s="619"/>
      <c r="IA19" s="619"/>
      <c r="IB19" s="619"/>
      <c r="IC19" s="619"/>
      <c r="ID19" s="619"/>
      <c r="IE19" s="619"/>
      <c r="IF19" s="619"/>
      <c r="IG19" s="619"/>
      <c r="IH19" s="619"/>
      <c r="II19" s="619"/>
      <c r="IJ19" s="619"/>
      <c r="IK19" s="619"/>
      <c r="IL19" s="619"/>
      <c r="IM19" s="619"/>
      <c r="IN19" s="619"/>
      <c r="IO19" s="619"/>
      <c r="IP19" s="619"/>
      <c r="IQ19" s="619"/>
      <c r="IR19" s="619"/>
    </row>
    <row r="20" spans="1:252" ht="21" customHeight="1">
      <c r="A20" s="64" t="s">
        <v>678</v>
      </c>
      <c r="B20" s="5" t="s">
        <v>22</v>
      </c>
      <c r="C20" s="629">
        <f>ROUND(SUM(C19:C19),1)</f>
        <v>127349</v>
      </c>
      <c r="D20" s="630"/>
      <c r="E20" s="630"/>
      <c r="F20" s="629">
        <f>ROUND(SUM(F19:F19),1)</f>
        <v>91811</v>
      </c>
      <c r="G20" s="5"/>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19"/>
      <c r="BA20" s="619"/>
      <c r="BB20" s="619"/>
      <c r="BC20" s="619"/>
      <c r="BD20" s="619"/>
      <c r="BE20" s="619"/>
      <c r="BF20" s="619"/>
      <c r="BG20" s="619"/>
      <c r="BH20" s="619"/>
      <c r="BI20" s="619"/>
      <c r="BJ20" s="619"/>
      <c r="BK20" s="619"/>
      <c r="BL20" s="619"/>
      <c r="BM20" s="619"/>
      <c r="BN20" s="619"/>
      <c r="BO20" s="619"/>
      <c r="BP20" s="619"/>
      <c r="BQ20" s="619"/>
      <c r="BR20" s="619"/>
      <c r="BS20" s="619"/>
      <c r="BT20" s="619"/>
      <c r="BU20" s="619"/>
      <c r="BV20" s="619"/>
      <c r="BW20" s="619"/>
      <c r="BX20" s="619"/>
      <c r="BY20" s="619"/>
      <c r="BZ20" s="619"/>
      <c r="CA20" s="619"/>
      <c r="CB20" s="619"/>
      <c r="CC20" s="619"/>
      <c r="CD20" s="619"/>
      <c r="CE20" s="619"/>
      <c r="CF20" s="619"/>
      <c r="CG20" s="619"/>
      <c r="CH20" s="619"/>
      <c r="CI20" s="619"/>
      <c r="CJ20" s="619"/>
      <c r="CK20" s="619"/>
      <c r="CL20" s="619"/>
      <c r="CM20" s="619"/>
      <c r="CN20" s="619"/>
      <c r="CO20" s="619"/>
      <c r="CP20" s="619"/>
      <c r="CQ20" s="619"/>
      <c r="CR20" s="619"/>
      <c r="CS20" s="619"/>
      <c r="CT20" s="619"/>
      <c r="CU20" s="619"/>
      <c r="CV20" s="619"/>
      <c r="CW20" s="619"/>
      <c r="CX20" s="619"/>
      <c r="CY20" s="619"/>
      <c r="CZ20" s="619"/>
      <c r="DA20" s="619"/>
      <c r="DB20" s="619"/>
      <c r="DC20" s="619"/>
      <c r="DD20" s="619"/>
      <c r="DE20" s="619"/>
      <c r="DF20" s="619"/>
      <c r="DG20" s="619"/>
      <c r="DH20" s="619"/>
      <c r="DI20" s="619"/>
      <c r="DJ20" s="619"/>
      <c r="DK20" s="619"/>
      <c r="DL20" s="619"/>
      <c r="DM20" s="619"/>
      <c r="DN20" s="619"/>
      <c r="DO20" s="619"/>
      <c r="DP20" s="619"/>
      <c r="DQ20" s="619"/>
      <c r="DR20" s="619"/>
      <c r="DS20" s="619"/>
      <c r="DT20" s="619"/>
      <c r="DU20" s="619"/>
      <c r="DV20" s="619"/>
      <c r="DW20" s="619"/>
      <c r="DX20" s="619"/>
      <c r="DY20" s="619"/>
      <c r="DZ20" s="619"/>
      <c r="EA20" s="619"/>
      <c r="EB20" s="619"/>
      <c r="EC20" s="619"/>
      <c r="ED20" s="619"/>
      <c r="EE20" s="619"/>
      <c r="EF20" s="619"/>
      <c r="EG20" s="619"/>
      <c r="EH20" s="619"/>
      <c r="EI20" s="619"/>
      <c r="EJ20" s="619"/>
      <c r="EK20" s="619"/>
      <c r="EL20" s="619"/>
      <c r="EM20" s="619"/>
      <c r="EN20" s="619"/>
      <c r="EO20" s="619"/>
      <c r="EP20" s="619"/>
      <c r="EQ20" s="619"/>
      <c r="ER20" s="619"/>
      <c r="ES20" s="619"/>
      <c r="ET20" s="619"/>
      <c r="EU20" s="619"/>
      <c r="EV20" s="619"/>
      <c r="EW20" s="619"/>
      <c r="EX20" s="619"/>
      <c r="EY20" s="619"/>
      <c r="EZ20" s="619"/>
      <c r="FA20" s="619"/>
      <c r="FB20" s="619"/>
      <c r="FC20" s="619"/>
      <c r="FD20" s="619"/>
      <c r="FE20" s="619"/>
      <c r="FF20" s="619"/>
      <c r="FG20" s="619"/>
      <c r="FH20" s="619"/>
      <c r="FI20" s="619"/>
      <c r="FJ20" s="619"/>
      <c r="FK20" s="619"/>
      <c r="FL20" s="619"/>
      <c r="FM20" s="619"/>
      <c r="FN20" s="619"/>
      <c r="FO20" s="619"/>
      <c r="FP20" s="619"/>
      <c r="FQ20" s="619"/>
      <c r="FR20" s="619"/>
      <c r="FS20" s="619"/>
      <c r="FT20" s="619"/>
      <c r="FU20" s="619"/>
      <c r="FV20" s="619"/>
      <c r="FW20" s="619"/>
      <c r="FX20" s="619"/>
      <c r="FY20" s="619"/>
      <c r="FZ20" s="619"/>
      <c r="GA20" s="619"/>
      <c r="GB20" s="619"/>
      <c r="GC20" s="619"/>
      <c r="GD20" s="619"/>
      <c r="GE20" s="619"/>
      <c r="GF20" s="619"/>
      <c r="GG20" s="619"/>
      <c r="GH20" s="619"/>
      <c r="GI20" s="619"/>
      <c r="GJ20" s="619"/>
      <c r="GK20" s="619"/>
      <c r="GL20" s="619"/>
      <c r="GM20" s="619"/>
      <c r="GN20" s="619"/>
      <c r="GO20" s="619"/>
      <c r="GP20" s="619"/>
      <c r="GQ20" s="619"/>
      <c r="GR20" s="619"/>
      <c r="GS20" s="619"/>
      <c r="GT20" s="619"/>
      <c r="GU20" s="619"/>
      <c r="GV20" s="619"/>
      <c r="GW20" s="619"/>
      <c r="GX20" s="619"/>
      <c r="GY20" s="619"/>
      <c r="GZ20" s="619"/>
      <c r="HA20" s="619"/>
      <c r="HB20" s="619"/>
      <c r="HC20" s="619"/>
      <c r="HD20" s="619"/>
      <c r="HE20" s="619"/>
      <c r="HF20" s="619"/>
      <c r="HG20" s="619"/>
      <c r="HH20" s="619"/>
      <c r="HI20" s="619"/>
      <c r="HJ20" s="619"/>
      <c r="HK20" s="619"/>
      <c r="HL20" s="619"/>
      <c r="HM20" s="619"/>
      <c r="HN20" s="619"/>
      <c r="HO20" s="619"/>
      <c r="HP20" s="619"/>
      <c r="HQ20" s="619"/>
      <c r="HR20" s="619"/>
      <c r="HS20" s="619"/>
      <c r="HT20" s="619"/>
      <c r="HU20" s="619"/>
      <c r="HV20" s="619"/>
      <c r="HW20" s="619"/>
      <c r="HX20" s="619"/>
      <c r="HY20" s="619"/>
      <c r="HZ20" s="619"/>
      <c r="IA20" s="619"/>
      <c r="IB20" s="619"/>
      <c r="IC20" s="619"/>
      <c r="ID20" s="619"/>
      <c r="IE20" s="619"/>
      <c r="IF20" s="619"/>
      <c r="IG20" s="619"/>
      <c r="IH20" s="619"/>
      <c r="II20" s="619"/>
      <c r="IJ20" s="619"/>
      <c r="IK20" s="619"/>
      <c r="IL20" s="619"/>
      <c r="IM20" s="619"/>
      <c r="IN20" s="619"/>
      <c r="IO20" s="619"/>
      <c r="IP20" s="619"/>
      <c r="IQ20" s="619"/>
      <c r="IR20" s="619"/>
    </row>
    <row r="21" spans="1:252" ht="17">
      <c r="A21" s="2"/>
      <c r="B21" s="619"/>
      <c r="C21" s="8"/>
      <c r="D21" s="626"/>
      <c r="E21" s="626"/>
      <c r="F21" s="81"/>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9"/>
      <c r="BD21" s="619"/>
      <c r="BE21" s="619"/>
      <c r="BF21" s="619"/>
      <c r="BG21" s="619"/>
      <c r="BH21" s="619"/>
      <c r="BI21" s="619"/>
      <c r="BJ21" s="619"/>
      <c r="BK21" s="619"/>
      <c r="BL21" s="619"/>
      <c r="BM21" s="619"/>
      <c r="BN21" s="619"/>
      <c r="BO21" s="619"/>
      <c r="BP21" s="619"/>
      <c r="BQ21" s="619"/>
      <c r="BR21" s="619"/>
      <c r="BS21" s="619"/>
      <c r="BT21" s="619"/>
      <c r="BU21" s="619"/>
      <c r="BV21" s="619"/>
      <c r="BW21" s="619"/>
      <c r="BX21" s="619"/>
      <c r="BY21" s="619"/>
      <c r="BZ21" s="619"/>
      <c r="CA21" s="619"/>
      <c r="CB21" s="619"/>
      <c r="CC21" s="619"/>
      <c r="CD21" s="619"/>
      <c r="CE21" s="619"/>
      <c r="CF21" s="619"/>
      <c r="CG21" s="619"/>
      <c r="CH21" s="619"/>
      <c r="CI21" s="619"/>
      <c r="CJ21" s="619"/>
      <c r="CK21" s="619"/>
      <c r="CL21" s="619"/>
      <c r="CM21" s="619"/>
      <c r="CN21" s="619"/>
      <c r="CO21" s="619"/>
      <c r="CP21" s="619"/>
      <c r="CQ21" s="619"/>
      <c r="CR21" s="619"/>
      <c r="CS21" s="619"/>
      <c r="CT21" s="619"/>
      <c r="CU21" s="619"/>
      <c r="CV21" s="619"/>
      <c r="CW21" s="619"/>
      <c r="CX21" s="619"/>
      <c r="CY21" s="619"/>
      <c r="CZ21" s="619"/>
      <c r="DA21" s="619"/>
      <c r="DB21" s="619"/>
      <c r="DC21" s="619"/>
      <c r="DD21" s="619"/>
      <c r="DE21" s="619"/>
      <c r="DF21" s="619"/>
      <c r="DG21" s="619"/>
      <c r="DH21" s="619"/>
      <c r="DI21" s="619"/>
      <c r="DJ21" s="619"/>
      <c r="DK21" s="619"/>
      <c r="DL21" s="619"/>
      <c r="DM21" s="619"/>
      <c r="DN21" s="619"/>
      <c r="DO21" s="619"/>
      <c r="DP21" s="619"/>
      <c r="DQ21" s="619"/>
      <c r="DR21" s="619"/>
      <c r="DS21" s="619"/>
      <c r="DT21" s="619"/>
      <c r="DU21" s="619"/>
      <c r="DV21" s="619"/>
      <c r="DW21" s="619"/>
      <c r="DX21" s="619"/>
      <c r="DY21" s="619"/>
      <c r="DZ21" s="619"/>
      <c r="EA21" s="619"/>
      <c r="EB21" s="619"/>
      <c r="EC21" s="619"/>
      <c r="ED21" s="619"/>
      <c r="EE21" s="619"/>
      <c r="EF21" s="619"/>
      <c r="EG21" s="619"/>
      <c r="EH21" s="619"/>
      <c r="EI21" s="619"/>
      <c r="EJ21" s="619"/>
      <c r="EK21" s="619"/>
      <c r="EL21" s="619"/>
      <c r="EM21" s="619"/>
      <c r="EN21" s="619"/>
      <c r="EO21" s="619"/>
      <c r="EP21" s="619"/>
      <c r="EQ21" s="619"/>
      <c r="ER21" s="619"/>
      <c r="ES21" s="619"/>
      <c r="ET21" s="619"/>
      <c r="EU21" s="619"/>
      <c r="EV21" s="619"/>
      <c r="EW21" s="619"/>
      <c r="EX21" s="619"/>
      <c r="EY21" s="619"/>
      <c r="EZ21" s="619"/>
      <c r="FA21" s="619"/>
      <c r="FB21" s="619"/>
      <c r="FC21" s="619"/>
      <c r="FD21" s="619"/>
      <c r="FE21" s="619"/>
      <c r="FF21" s="619"/>
      <c r="FG21" s="619"/>
      <c r="FH21" s="619"/>
      <c r="FI21" s="619"/>
      <c r="FJ21" s="619"/>
      <c r="FK21" s="619"/>
      <c r="FL21" s="619"/>
      <c r="FM21" s="619"/>
      <c r="FN21" s="619"/>
      <c r="FO21" s="619"/>
      <c r="FP21" s="619"/>
      <c r="FQ21" s="619"/>
      <c r="FR21" s="619"/>
      <c r="FS21" s="619"/>
      <c r="FT21" s="619"/>
      <c r="FU21" s="619"/>
      <c r="FV21" s="619"/>
      <c r="FW21" s="619"/>
      <c r="FX21" s="619"/>
      <c r="FY21" s="619"/>
      <c r="FZ21" s="619"/>
      <c r="GA21" s="619"/>
      <c r="GB21" s="619"/>
      <c r="GC21" s="619"/>
      <c r="GD21" s="619"/>
      <c r="GE21" s="619"/>
      <c r="GF21" s="619"/>
      <c r="GG21" s="619"/>
      <c r="GH21" s="619"/>
      <c r="GI21" s="619"/>
      <c r="GJ21" s="619"/>
      <c r="GK21" s="619"/>
      <c r="GL21" s="619"/>
      <c r="GM21" s="619"/>
      <c r="GN21" s="619"/>
      <c r="GO21" s="619"/>
      <c r="GP21" s="619"/>
      <c r="GQ21" s="619"/>
      <c r="GR21" s="619"/>
      <c r="GS21" s="619"/>
      <c r="GT21" s="619"/>
      <c r="GU21" s="619"/>
      <c r="GV21" s="619"/>
      <c r="GW21" s="619"/>
      <c r="GX21" s="619"/>
      <c r="GY21" s="619"/>
      <c r="GZ21" s="619"/>
      <c r="HA21" s="619"/>
      <c r="HB21" s="619"/>
      <c r="HC21" s="619"/>
      <c r="HD21" s="619"/>
      <c r="HE21" s="619"/>
      <c r="HF21" s="619"/>
      <c r="HG21" s="619"/>
      <c r="HH21" s="619"/>
      <c r="HI21" s="619"/>
      <c r="HJ21" s="619"/>
      <c r="HK21" s="619"/>
      <c r="HL21" s="619"/>
      <c r="HM21" s="619"/>
      <c r="HN21" s="619"/>
      <c r="HO21" s="619"/>
      <c r="HP21" s="619"/>
      <c r="HQ21" s="619"/>
      <c r="HR21" s="619"/>
      <c r="HS21" s="619"/>
      <c r="HT21" s="619"/>
      <c r="HU21" s="619"/>
      <c r="HV21" s="619"/>
      <c r="HW21" s="619"/>
      <c r="HX21" s="619"/>
      <c r="HY21" s="619"/>
      <c r="HZ21" s="619"/>
      <c r="IA21" s="619"/>
      <c r="IB21" s="619"/>
      <c r="IC21" s="619"/>
      <c r="ID21" s="619"/>
      <c r="IE21" s="619"/>
      <c r="IF21" s="619"/>
      <c r="IG21" s="619"/>
      <c r="IH21" s="619"/>
      <c r="II21" s="619"/>
      <c r="IJ21" s="619"/>
      <c r="IK21" s="619"/>
      <c r="IL21" s="619"/>
      <c r="IM21" s="619"/>
      <c r="IN21" s="619"/>
      <c r="IO21" s="619"/>
      <c r="IP21" s="619"/>
      <c r="IQ21" s="619"/>
      <c r="IR21" s="619"/>
    </row>
    <row r="22" spans="1:252" ht="21" customHeight="1">
      <c r="A22" s="64" t="s">
        <v>6</v>
      </c>
      <c r="B22" s="619"/>
      <c r="C22" s="2"/>
      <c r="D22" s="626"/>
      <c r="E22" s="626"/>
      <c r="F22" s="58"/>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619"/>
      <c r="BB22" s="619"/>
      <c r="BC22" s="619"/>
      <c r="BD22" s="619"/>
      <c r="BE22" s="619"/>
      <c r="BF22" s="619"/>
      <c r="BG22" s="619"/>
      <c r="BH22" s="619"/>
      <c r="BI22" s="619"/>
      <c r="BJ22" s="619"/>
      <c r="BK22" s="619"/>
      <c r="BL22" s="619"/>
      <c r="BM22" s="619"/>
      <c r="BN22" s="619"/>
      <c r="BO22" s="619"/>
      <c r="BP22" s="619"/>
      <c r="BQ22" s="619"/>
      <c r="BR22" s="619"/>
      <c r="BS22" s="619"/>
      <c r="BT22" s="619"/>
      <c r="BU22" s="619"/>
      <c r="BV22" s="619"/>
      <c r="BW22" s="619"/>
      <c r="BX22" s="619"/>
      <c r="BY22" s="619"/>
      <c r="BZ22" s="619"/>
      <c r="CA22" s="619"/>
      <c r="CB22" s="619"/>
      <c r="CC22" s="619"/>
      <c r="CD22" s="619"/>
      <c r="CE22" s="619"/>
      <c r="CF22" s="619"/>
      <c r="CG22" s="619"/>
      <c r="CH22" s="619"/>
      <c r="CI22" s="619"/>
      <c r="CJ22" s="619"/>
      <c r="CK22" s="619"/>
      <c r="CL22" s="619"/>
      <c r="CM22" s="619"/>
      <c r="CN22" s="619"/>
      <c r="CO22" s="619"/>
      <c r="CP22" s="619"/>
      <c r="CQ22" s="619"/>
      <c r="CR22" s="619"/>
      <c r="CS22" s="619"/>
      <c r="CT22" s="619"/>
      <c r="CU22" s="619"/>
      <c r="CV22" s="619"/>
      <c r="CW22" s="619"/>
      <c r="CX22" s="619"/>
      <c r="CY22" s="619"/>
      <c r="CZ22" s="619"/>
      <c r="DA22" s="619"/>
      <c r="DB22" s="619"/>
      <c r="DC22" s="619"/>
      <c r="DD22" s="619"/>
      <c r="DE22" s="619"/>
      <c r="DF22" s="619"/>
      <c r="DG22" s="619"/>
      <c r="DH22" s="619"/>
      <c r="DI22" s="619"/>
      <c r="DJ22" s="619"/>
      <c r="DK22" s="619"/>
      <c r="DL22" s="619"/>
      <c r="DM22" s="619"/>
      <c r="DN22" s="619"/>
      <c r="DO22" s="619"/>
      <c r="DP22" s="619"/>
      <c r="DQ22" s="619"/>
      <c r="DR22" s="619"/>
      <c r="DS22" s="619"/>
      <c r="DT22" s="619"/>
      <c r="DU22" s="619"/>
      <c r="DV22" s="619"/>
      <c r="DW22" s="619"/>
      <c r="DX22" s="619"/>
      <c r="DY22" s="619"/>
      <c r="DZ22" s="619"/>
      <c r="EA22" s="619"/>
      <c r="EB22" s="619"/>
      <c r="EC22" s="619"/>
      <c r="ED22" s="619"/>
      <c r="EE22" s="619"/>
      <c r="EF22" s="619"/>
      <c r="EG22" s="619"/>
      <c r="EH22" s="619"/>
      <c r="EI22" s="619"/>
      <c r="EJ22" s="619"/>
      <c r="EK22" s="619"/>
      <c r="EL22" s="619"/>
      <c r="EM22" s="619"/>
      <c r="EN22" s="619"/>
      <c r="EO22" s="619"/>
      <c r="EP22" s="619"/>
      <c r="EQ22" s="619"/>
      <c r="ER22" s="619"/>
      <c r="ES22" s="619"/>
      <c r="ET22" s="619"/>
      <c r="EU22" s="619"/>
      <c r="EV22" s="619"/>
      <c r="EW22" s="619"/>
      <c r="EX22" s="619"/>
      <c r="EY22" s="619"/>
      <c r="EZ22" s="619"/>
      <c r="FA22" s="619"/>
      <c r="FB22" s="619"/>
      <c r="FC22" s="619"/>
      <c r="FD22" s="619"/>
      <c r="FE22" s="619"/>
      <c r="FF22" s="619"/>
      <c r="FG22" s="619"/>
      <c r="FH22" s="619"/>
      <c r="FI22" s="619"/>
      <c r="FJ22" s="619"/>
      <c r="FK22" s="619"/>
      <c r="FL22" s="619"/>
      <c r="FM22" s="619"/>
      <c r="FN22" s="619"/>
      <c r="FO22" s="619"/>
      <c r="FP22" s="619"/>
      <c r="FQ22" s="619"/>
      <c r="FR22" s="619"/>
      <c r="FS22" s="619"/>
      <c r="FT22" s="619"/>
      <c r="FU22" s="619"/>
      <c r="FV22" s="619"/>
      <c r="FW22" s="619"/>
      <c r="FX22" s="619"/>
      <c r="FY22" s="619"/>
      <c r="FZ22" s="619"/>
      <c r="GA22" s="619"/>
      <c r="GB22" s="619"/>
      <c r="GC22" s="619"/>
      <c r="GD22" s="619"/>
      <c r="GE22" s="619"/>
      <c r="GF22" s="619"/>
      <c r="GG22" s="619"/>
      <c r="GH22" s="619"/>
      <c r="GI22" s="619"/>
      <c r="GJ22" s="619"/>
      <c r="GK22" s="619"/>
      <c r="GL22" s="619"/>
      <c r="GM22" s="619"/>
      <c r="GN22" s="619"/>
      <c r="GO22" s="619"/>
      <c r="GP22" s="619"/>
      <c r="GQ22" s="619"/>
      <c r="GR22" s="619"/>
      <c r="GS22" s="619"/>
      <c r="GT22" s="619"/>
      <c r="GU22" s="619"/>
      <c r="GV22" s="619"/>
      <c r="GW22" s="619"/>
      <c r="GX22" s="619"/>
      <c r="GY22" s="619"/>
      <c r="GZ22" s="619"/>
      <c r="HA22" s="619"/>
      <c r="HB22" s="619"/>
      <c r="HC22" s="619"/>
      <c r="HD22" s="619"/>
      <c r="HE22" s="619"/>
      <c r="HF22" s="619"/>
      <c r="HG22" s="619"/>
      <c r="HH22" s="619"/>
      <c r="HI22" s="619"/>
      <c r="HJ22" s="619"/>
      <c r="HK22" s="619"/>
      <c r="HL22" s="619"/>
      <c r="HM22" s="619"/>
      <c r="HN22" s="619"/>
      <c r="HO22" s="619"/>
      <c r="HP22" s="619"/>
      <c r="HQ22" s="619"/>
      <c r="HR22" s="619"/>
      <c r="HS22" s="619"/>
      <c r="HT22" s="619"/>
      <c r="HU22" s="619"/>
      <c r="HV22" s="619"/>
      <c r="HW22" s="619"/>
      <c r="HX22" s="619"/>
      <c r="HY22" s="619"/>
      <c r="HZ22" s="619"/>
      <c r="IA22" s="619"/>
      <c r="IB22" s="619"/>
      <c r="IC22" s="619"/>
      <c r="ID22" s="619"/>
      <c r="IE22" s="619"/>
      <c r="IF22" s="619"/>
      <c r="IG22" s="619"/>
      <c r="IH22" s="619"/>
      <c r="II22" s="619"/>
      <c r="IJ22" s="619"/>
      <c r="IK22" s="619"/>
      <c r="IL22" s="619"/>
      <c r="IM22" s="619"/>
      <c r="IN22" s="619"/>
      <c r="IO22" s="619"/>
      <c r="IP22" s="619"/>
      <c r="IQ22" s="619"/>
      <c r="IR22" s="619"/>
    </row>
    <row r="23" spans="1:252" ht="21" customHeight="1">
      <c r="A23" s="2" t="s">
        <v>109</v>
      </c>
      <c r="B23" s="619"/>
      <c r="C23" s="2"/>
      <c r="D23" s="626"/>
      <c r="E23" s="626"/>
      <c r="F23" s="58"/>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19"/>
      <c r="AO23" s="619"/>
      <c r="AP23" s="619"/>
      <c r="AQ23" s="619"/>
      <c r="AR23" s="619"/>
      <c r="AS23" s="619"/>
      <c r="AT23" s="619"/>
      <c r="AU23" s="619"/>
      <c r="AV23" s="619"/>
      <c r="AW23" s="619"/>
      <c r="AX23" s="619"/>
      <c r="AY23" s="619"/>
      <c r="AZ23" s="619"/>
      <c r="BA23" s="619"/>
      <c r="BB23" s="619"/>
      <c r="BC23" s="619"/>
      <c r="BD23" s="619"/>
      <c r="BE23" s="619"/>
      <c r="BF23" s="619"/>
      <c r="BG23" s="619"/>
      <c r="BH23" s="619"/>
      <c r="BI23" s="619"/>
      <c r="BJ23" s="619"/>
      <c r="BK23" s="619"/>
      <c r="BL23" s="619"/>
      <c r="BM23" s="619"/>
      <c r="BN23" s="619"/>
      <c r="BO23" s="619"/>
      <c r="BP23" s="619"/>
      <c r="BQ23" s="619"/>
      <c r="BR23" s="619"/>
      <c r="BS23" s="619"/>
      <c r="BT23" s="619"/>
      <c r="BU23" s="619"/>
      <c r="BV23" s="619"/>
      <c r="BW23" s="619"/>
      <c r="BX23" s="619"/>
      <c r="BY23" s="619"/>
      <c r="BZ23" s="619"/>
      <c r="CA23" s="619"/>
      <c r="CB23" s="619"/>
      <c r="CC23" s="619"/>
      <c r="CD23" s="619"/>
      <c r="CE23" s="619"/>
      <c r="CF23" s="619"/>
      <c r="CG23" s="619"/>
      <c r="CH23" s="619"/>
      <c r="CI23" s="619"/>
      <c r="CJ23" s="619"/>
      <c r="CK23" s="619"/>
      <c r="CL23" s="619"/>
      <c r="CM23" s="619"/>
      <c r="CN23" s="619"/>
      <c r="CO23" s="619"/>
      <c r="CP23" s="619"/>
      <c r="CQ23" s="619"/>
      <c r="CR23" s="619"/>
      <c r="CS23" s="619"/>
      <c r="CT23" s="619"/>
      <c r="CU23" s="619"/>
      <c r="CV23" s="619"/>
      <c r="CW23" s="619"/>
      <c r="CX23" s="619"/>
      <c r="CY23" s="619"/>
      <c r="CZ23" s="619"/>
      <c r="DA23" s="619"/>
      <c r="DB23" s="619"/>
      <c r="DC23" s="619"/>
      <c r="DD23" s="619"/>
      <c r="DE23" s="619"/>
      <c r="DF23" s="619"/>
      <c r="DG23" s="619"/>
      <c r="DH23" s="619"/>
      <c r="DI23" s="619"/>
      <c r="DJ23" s="619"/>
      <c r="DK23" s="619"/>
      <c r="DL23" s="619"/>
      <c r="DM23" s="619"/>
      <c r="DN23" s="619"/>
      <c r="DO23" s="619"/>
      <c r="DP23" s="619"/>
      <c r="DQ23" s="619"/>
      <c r="DR23" s="619"/>
      <c r="DS23" s="619"/>
      <c r="DT23" s="619"/>
      <c r="DU23" s="619"/>
      <c r="DV23" s="619"/>
      <c r="DW23" s="619"/>
      <c r="DX23" s="619"/>
      <c r="DY23" s="619"/>
      <c r="DZ23" s="619"/>
      <c r="EA23" s="619"/>
      <c r="EB23" s="619"/>
      <c r="EC23" s="619"/>
      <c r="ED23" s="619"/>
      <c r="EE23" s="619"/>
      <c r="EF23" s="619"/>
      <c r="EG23" s="619"/>
      <c r="EH23" s="619"/>
      <c r="EI23" s="619"/>
      <c r="EJ23" s="619"/>
      <c r="EK23" s="619"/>
      <c r="EL23" s="619"/>
      <c r="EM23" s="619"/>
      <c r="EN23" s="619"/>
      <c r="EO23" s="619"/>
      <c r="EP23" s="619"/>
      <c r="EQ23" s="619"/>
      <c r="ER23" s="619"/>
      <c r="ES23" s="619"/>
      <c r="ET23" s="619"/>
      <c r="EU23" s="619"/>
      <c r="EV23" s="619"/>
      <c r="EW23" s="619"/>
      <c r="EX23" s="619"/>
      <c r="EY23" s="619"/>
      <c r="EZ23" s="619"/>
      <c r="FA23" s="619"/>
      <c r="FB23" s="619"/>
      <c r="FC23" s="619"/>
      <c r="FD23" s="619"/>
      <c r="FE23" s="619"/>
      <c r="FF23" s="619"/>
      <c r="FG23" s="619"/>
      <c r="FH23" s="619"/>
      <c r="FI23" s="619"/>
      <c r="FJ23" s="619"/>
      <c r="FK23" s="619"/>
      <c r="FL23" s="619"/>
      <c r="FM23" s="619"/>
      <c r="FN23" s="619"/>
      <c r="FO23" s="619"/>
      <c r="FP23" s="619"/>
      <c r="FQ23" s="619"/>
      <c r="FR23" s="619"/>
      <c r="FS23" s="619"/>
      <c r="FT23" s="619"/>
      <c r="FU23" s="619"/>
      <c r="FV23" s="619"/>
      <c r="FW23" s="619"/>
      <c r="FX23" s="619"/>
      <c r="FY23" s="619"/>
      <c r="FZ23" s="619"/>
      <c r="GA23" s="619"/>
      <c r="GB23" s="619"/>
      <c r="GC23" s="619"/>
      <c r="GD23" s="619"/>
      <c r="GE23" s="619"/>
      <c r="GF23" s="619"/>
      <c r="GG23" s="619"/>
      <c r="GH23" s="619"/>
      <c r="GI23" s="619"/>
      <c r="GJ23" s="619"/>
      <c r="GK23" s="619"/>
      <c r="GL23" s="619"/>
      <c r="GM23" s="619"/>
      <c r="GN23" s="619"/>
      <c r="GO23" s="619"/>
      <c r="GP23" s="619"/>
      <c r="GQ23" s="619"/>
      <c r="GR23" s="619"/>
      <c r="GS23" s="619"/>
      <c r="GT23" s="619"/>
      <c r="GU23" s="619"/>
      <c r="GV23" s="619"/>
      <c r="GW23" s="619"/>
      <c r="GX23" s="619"/>
      <c r="GY23" s="619"/>
      <c r="GZ23" s="619"/>
      <c r="HA23" s="619"/>
      <c r="HB23" s="619"/>
      <c r="HC23" s="619"/>
      <c r="HD23" s="619"/>
      <c r="HE23" s="619"/>
      <c r="HF23" s="619"/>
      <c r="HG23" s="619"/>
      <c r="HH23" s="619"/>
      <c r="HI23" s="619"/>
      <c r="HJ23" s="619"/>
      <c r="HK23" s="619"/>
      <c r="HL23" s="619"/>
      <c r="HM23" s="619"/>
      <c r="HN23" s="619"/>
      <c r="HO23" s="619"/>
      <c r="HP23" s="619"/>
      <c r="HQ23" s="619"/>
      <c r="HR23" s="619"/>
      <c r="HS23" s="619"/>
      <c r="HT23" s="619"/>
      <c r="HU23" s="619"/>
      <c r="HV23" s="619"/>
      <c r="HW23" s="619"/>
      <c r="HX23" s="619"/>
      <c r="HY23" s="619"/>
      <c r="HZ23" s="619"/>
      <c r="IA23" s="619"/>
      <c r="IB23" s="619"/>
      <c r="IC23" s="619"/>
      <c r="ID23" s="619"/>
      <c r="IE23" s="619"/>
      <c r="IF23" s="619"/>
      <c r="IG23" s="619"/>
      <c r="IH23" s="619"/>
      <c r="II23" s="619"/>
      <c r="IJ23" s="619"/>
      <c r="IK23" s="619"/>
      <c r="IL23" s="619"/>
      <c r="IM23" s="619"/>
      <c r="IN23" s="619"/>
      <c r="IO23" s="619"/>
      <c r="IP23" s="619"/>
      <c r="IQ23" s="619"/>
      <c r="IR23" s="619"/>
    </row>
    <row r="24" spans="1:252" ht="21" customHeight="1">
      <c r="A24" s="627" t="s">
        <v>679</v>
      </c>
      <c r="B24" s="619" t="s">
        <v>22</v>
      </c>
      <c r="C24" s="23">
        <v>56593</v>
      </c>
      <c r="D24" s="626"/>
      <c r="E24" s="626"/>
      <c r="F24" s="23">
        <v>53237</v>
      </c>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19"/>
      <c r="AO24" s="619"/>
      <c r="AP24" s="619"/>
      <c r="AQ24" s="619"/>
      <c r="AR24" s="619"/>
      <c r="AS24" s="619"/>
      <c r="AT24" s="619"/>
      <c r="AU24" s="619"/>
      <c r="AV24" s="619"/>
      <c r="AW24" s="619"/>
      <c r="AX24" s="619"/>
      <c r="AY24" s="619"/>
      <c r="AZ24" s="619"/>
      <c r="BA24" s="619"/>
      <c r="BB24" s="619"/>
      <c r="BC24" s="619"/>
      <c r="BD24" s="619"/>
      <c r="BE24" s="619"/>
      <c r="BF24" s="619"/>
      <c r="BG24" s="619"/>
      <c r="BH24" s="619"/>
      <c r="BI24" s="619"/>
      <c r="BJ24" s="619"/>
      <c r="BK24" s="619"/>
      <c r="BL24" s="619"/>
      <c r="BM24" s="619"/>
      <c r="BN24" s="619"/>
      <c r="BO24" s="619"/>
      <c r="BP24" s="619"/>
      <c r="BQ24" s="619"/>
      <c r="BR24" s="619"/>
      <c r="BS24" s="619"/>
      <c r="BT24" s="619"/>
      <c r="BU24" s="619"/>
      <c r="BV24" s="619"/>
      <c r="BW24" s="619"/>
      <c r="BX24" s="619"/>
      <c r="BY24" s="619"/>
      <c r="BZ24" s="619"/>
      <c r="CA24" s="619"/>
      <c r="CB24" s="619"/>
      <c r="CC24" s="619"/>
      <c r="CD24" s="619"/>
      <c r="CE24" s="619"/>
      <c r="CF24" s="619"/>
      <c r="CG24" s="619"/>
      <c r="CH24" s="619"/>
      <c r="CI24" s="619"/>
      <c r="CJ24" s="619"/>
      <c r="CK24" s="619"/>
      <c r="CL24" s="619"/>
      <c r="CM24" s="619"/>
      <c r="CN24" s="619"/>
      <c r="CO24" s="619"/>
      <c r="CP24" s="619"/>
      <c r="CQ24" s="619"/>
      <c r="CR24" s="619"/>
      <c r="CS24" s="619"/>
      <c r="CT24" s="619"/>
      <c r="CU24" s="619"/>
      <c r="CV24" s="619"/>
      <c r="CW24" s="619"/>
      <c r="CX24" s="619"/>
      <c r="CY24" s="619"/>
      <c r="CZ24" s="619"/>
      <c r="DA24" s="619"/>
      <c r="DB24" s="619"/>
      <c r="DC24" s="619"/>
      <c r="DD24" s="619"/>
      <c r="DE24" s="619"/>
      <c r="DF24" s="619"/>
      <c r="DG24" s="619"/>
      <c r="DH24" s="619"/>
      <c r="DI24" s="619"/>
      <c r="DJ24" s="619"/>
      <c r="DK24" s="619"/>
      <c r="DL24" s="619"/>
      <c r="DM24" s="619"/>
      <c r="DN24" s="619"/>
      <c r="DO24" s="619"/>
      <c r="DP24" s="619"/>
      <c r="DQ24" s="619"/>
      <c r="DR24" s="619"/>
      <c r="DS24" s="619"/>
      <c r="DT24" s="619"/>
      <c r="DU24" s="619"/>
      <c r="DV24" s="619"/>
      <c r="DW24" s="619"/>
      <c r="DX24" s="619"/>
      <c r="DY24" s="619"/>
      <c r="DZ24" s="619"/>
      <c r="EA24" s="619"/>
      <c r="EB24" s="619"/>
      <c r="EC24" s="619"/>
      <c r="ED24" s="619"/>
      <c r="EE24" s="619"/>
      <c r="EF24" s="619"/>
      <c r="EG24" s="619"/>
      <c r="EH24" s="619"/>
      <c r="EI24" s="619"/>
      <c r="EJ24" s="619"/>
      <c r="EK24" s="619"/>
      <c r="EL24" s="619"/>
      <c r="EM24" s="619"/>
      <c r="EN24" s="619"/>
      <c r="EO24" s="619"/>
      <c r="EP24" s="619"/>
      <c r="EQ24" s="619"/>
      <c r="ER24" s="619"/>
      <c r="ES24" s="619"/>
      <c r="ET24" s="619"/>
      <c r="EU24" s="619"/>
      <c r="EV24" s="619"/>
      <c r="EW24" s="619"/>
      <c r="EX24" s="619"/>
      <c r="EY24" s="619"/>
      <c r="EZ24" s="619"/>
      <c r="FA24" s="619"/>
      <c r="FB24" s="619"/>
      <c r="FC24" s="619"/>
      <c r="FD24" s="619"/>
      <c r="FE24" s="619"/>
      <c r="FF24" s="619"/>
      <c r="FG24" s="619"/>
      <c r="FH24" s="619"/>
      <c r="FI24" s="619"/>
      <c r="FJ24" s="619"/>
      <c r="FK24" s="619"/>
      <c r="FL24" s="619"/>
      <c r="FM24" s="619"/>
      <c r="FN24" s="619"/>
      <c r="FO24" s="619"/>
      <c r="FP24" s="619"/>
      <c r="FQ24" s="619"/>
      <c r="FR24" s="619"/>
      <c r="FS24" s="619"/>
      <c r="FT24" s="619"/>
      <c r="FU24" s="619"/>
      <c r="FV24" s="619"/>
      <c r="FW24" s="619"/>
      <c r="FX24" s="619"/>
      <c r="FY24" s="619"/>
      <c r="FZ24" s="619"/>
      <c r="GA24" s="619"/>
      <c r="GB24" s="619"/>
      <c r="GC24" s="619"/>
      <c r="GD24" s="619"/>
      <c r="GE24" s="619"/>
      <c r="GF24" s="619"/>
      <c r="GG24" s="619"/>
      <c r="GH24" s="619"/>
      <c r="GI24" s="619"/>
      <c r="GJ24" s="619"/>
      <c r="GK24" s="619"/>
      <c r="GL24" s="619"/>
      <c r="GM24" s="619"/>
      <c r="GN24" s="619"/>
      <c r="GO24" s="619"/>
      <c r="GP24" s="619"/>
      <c r="GQ24" s="619"/>
      <c r="GR24" s="619"/>
      <c r="GS24" s="619"/>
      <c r="GT24" s="619"/>
      <c r="GU24" s="619"/>
      <c r="GV24" s="619"/>
      <c r="GW24" s="619"/>
      <c r="GX24" s="619"/>
      <c r="GY24" s="619"/>
      <c r="GZ24" s="619"/>
      <c r="HA24" s="619"/>
      <c r="HB24" s="619"/>
      <c r="HC24" s="619"/>
      <c r="HD24" s="619"/>
      <c r="HE24" s="619"/>
      <c r="HF24" s="619"/>
      <c r="HG24" s="619"/>
      <c r="HH24" s="619"/>
      <c r="HI24" s="619"/>
      <c r="HJ24" s="619"/>
      <c r="HK24" s="619"/>
      <c r="HL24" s="619"/>
      <c r="HM24" s="619"/>
      <c r="HN24" s="619"/>
      <c r="HO24" s="619"/>
      <c r="HP24" s="619"/>
      <c r="HQ24" s="619"/>
      <c r="HR24" s="619"/>
      <c r="HS24" s="619"/>
      <c r="HT24" s="619"/>
      <c r="HU24" s="619"/>
      <c r="HV24" s="619"/>
      <c r="HW24" s="619"/>
      <c r="HX24" s="619"/>
      <c r="HY24" s="619"/>
      <c r="HZ24" s="619"/>
      <c r="IA24" s="619"/>
      <c r="IB24" s="619"/>
      <c r="IC24" s="619"/>
      <c r="ID24" s="619"/>
      <c r="IE24" s="619"/>
      <c r="IF24" s="619"/>
      <c r="IG24" s="619"/>
      <c r="IH24" s="619"/>
      <c r="II24" s="619"/>
      <c r="IJ24" s="619"/>
      <c r="IK24" s="619"/>
      <c r="IL24" s="619"/>
      <c r="IM24" s="619"/>
      <c r="IN24" s="619"/>
      <c r="IO24" s="619"/>
      <c r="IP24" s="619"/>
      <c r="IQ24" s="619"/>
      <c r="IR24" s="619"/>
    </row>
    <row r="25" spans="1:252" ht="21" customHeight="1">
      <c r="A25" s="627" t="s">
        <v>680</v>
      </c>
      <c r="B25" s="619" t="s">
        <v>22</v>
      </c>
      <c r="C25" s="23">
        <v>22911</v>
      </c>
      <c r="D25" s="626"/>
      <c r="E25" s="626"/>
      <c r="F25" s="23">
        <v>22178</v>
      </c>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19"/>
      <c r="AO25" s="619"/>
      <c r="AP25" s="619"/>
      <c r="AQ25" s="619"/>
      <c r="AR25" s="619"/>
      <c r="AS25" s="619"/>
      <c r="AT25" s="619"/>
      <c r="AU25" s="619"/>
      <c r="AV25" s="619"/>
      <c r="AW25" s="619"/>
      <c r="AX25" s="619"/>
      <c r="AY25" s="619"/>
      <c r="AZ25" s="619"/>
      <c r="BA25" s="619"/>
      <c r="BB25" s="619"/>
      <c r="BC25" s="619"/>
      <c r="BD25" s="619"/>
      <c r="BE25" s="619"/>
      <c r="BF25" s="619"/>
      <c r="BG25" s="619"/>
      <c r="BH25" s="619"/>
      <c r="BI25" s="619"/>
      <c r="BJ25" s="619"/>
      <c r="BK25" s="619"/>
      <c r="BL25" s="619"/>
      <c r="BM25" s="619"/>
      <c r="BN25" s="619"/>
      <c r="BO25" s="619"/>
      <c r="BP25" s="619"/>
      <c r="BQ25" s="619"/>
      <c r="BR25" s="619"/>
      <c r="BS25" s="619"/>
      <c r="BT25" s="619"/>
      <c r="BU25" s="619"/>
      <c r="BV25" s="619"/>
      <c r="BW25" s="619"/>
      <c r="BX25" s="619"/>
      <c r="BY25" s="619"/>
      <c r="BZ25" s="619"/>
      <c r="CA25" s="619"/>
      <c r="CB25" s="619"/>
      <c r="CC25" s="619"/>
      <c r="CD25" s="619"/>
      <c r="CE25" s="619"/>
      <c r="CF25" s="619"/>
      <c r="CG25" s="619"/>
      <c r="CH25" s="619"/>
      <c r="CI25" s="619"/>
      <c r="CJ25" s="619"/>
      <c r="CK25" s="619"/>
      <c r="CL25" s="619"/>
      <c r="CM25" s="619"/>
      <c r="CN25" s="619"/>
      <c r="CO25" s="619"/>
      <c r="CP25" s="619"/>
      <c r="CQ25" s="619"/>
      <c r="CR25" s="619"/>
      <c r="CS25" s="619"/>
      <c r="CT25" s="619"/>
      <c r="CU25" s="619"/>
      <c r="CV25" s="619"/>
      <c r="CW25" s="619"/>
      <c r="CX25" s="619"/>
      <c r="CY25" s="619"/>
      <c r="CZ25" s="619"/>
      <c r="DA25" s="619"/>
      <c r="DB25" s="619"/>
      <c r="DC25" s="619"/>
      <c r="DD25" s="619"/>
      <c r="DE25" s="619"/>
      <c r="DF25" s="619"/>
      <c r="DG25" s="619"/>
      <c r="DH25" s="619"/>
      <c r="DI25" s="619"/>
      <c r="DJ25" s="619"/>
      <c r="DK25" s="619"/>
      <c r="DL25" s="619"/>
      <c r="DM25" s="619"/>
      <c r="DN25" s="619"/>
      <c r="DO25" s="619"/>
      <c r="DP25" s="619"/>
      <c r="DQ25" s="619"/>
      <c r="DR25" s="619"/>
      <c r="DS25" s="619"/>
      <c r="DT25" s="619"/>
      <c r="DU25" s="619"/>
      <c r="DV25" s="619"/>
      <c r="DW25" s="619"/>
      <c r="DX25" s="619"/>
      <c r="DY25" s="619"/>
      <c r="DZ25" s="619"/>
      <c r="EA25" s="619"/>
      <c r="EB25" s="619"/>
      <c r="EC25" s="619"/>
      <c r="ED25" s="619"/>
      <c r="EE25" s="619"/>
      <c r="EF25" s="619"/>
      <c r="EG25" s="619"/>
      <c r="EH25" s="619"/>
      <c r="EI25" s="619"/>
      <c r="EJ25" s="619"/>
      <c r="EK25" s="619"/>
      <c r="EL25" s="619"/>
      <c r="EM25" s="619"/>
      <c r="EN25" s="619"/>
      <c r="EO25" s="619"/>
      <c r="EP25" s="619"/>
      <c r="EQ25" s="619"/>
      <c r="ER25" s="619"/>
      <c r="ES25" s="619"/>
      <c r="ET25" s="619"/>
      <c r="EU25" s="619"/>
      <c r="EV25" s="619"/>
      <c r="EW25" s="619"/>
      <c r="EX25" s="619"/>
      <c r="EY25" s="619"/>
      <c r="EZ25" s="619"/>
      <c r="FA25" s="619"/>
      <c r="FB25" s="619"/>
      <c r="FC25" s="619"/>
      <c r="FD25" s="619"/>
      <c r="FE25" s="619"/>
      <c r="FF25" s="619"/>
      <c r="FG25" s="619"/>
      <c r="FH25" s="619"/>
      <c r="FI25" s="619"/>
      <c r="FJ25" s="619"/>
      <c r="FK25" s="619"/>
      <c r="FL25" s="619"/>
      <c r="FM25" s="619"/>
      <c r="FN25" s="619"/>
      <c r="FO25" s="619"/>
      <c r="FP25" s="619"/>
      <c r="FQ25" s="619"/>
      <c r="FR25" s="619"/>
      <c r="FS25" s="619"/>
      <c r="FT25" s="619"/>
      <c r="FU25" s="619"/>
      <c r="FV25" s="619"/>
      <c r="FW25" s="619"/>
      <c r="FX25" s="619"/>
      <c r="FY25" s="619"/>
      <c r="FZ25" s="619"/>
      <c r="GA25" s="619"/>
      <c r="GB25" s="619"/>
      <c r="GC25" s="619"/>
      <c r="GD25" s="619"/>
      <c r="GE25" s="619"/>
      <c r="GF25" s="619"/>
      <c r="GG25" s="619"/>
      <c r="GH25" s="619"/>
      <c r="GI25" s="619"/>
      <c r="GJ25" s="619"/>
      <c r="GK25" s="619"/>
      <c r="GL25" s="619"/>
      <c r="GM25" s="619"/>
      <c r="GN25" s="619"/>
      <c r="GO25" s="619"/>
      <c r="GP25" s="619"/>
      <c r="GQ25" s="619"/>
      <c r="GR25" s="619"/>
      <c r="GS25" s="619"/>
      <c r="GT25" s="619"/>
      <c r="GU25" s="619"/>
      <c r="GV25" s="619"/>
      <c r="GW25" s="619"/>
      <c r="GX25" s="619"/>
      <c r="GY25" s="619"/>
      <c r="GZ25" s="619"/>
      <c r="HA25" s="619"/>
      <c r="HB25" s="619"/>
      <c r="HC25" s="619"/>
      <c r="HD25" s="619"/>
      <c r="HE25" s="619"/>
      <c r="HF25" s="619"/>
      <c r="HG25" s="619"/>
      <c r="HH25" s="619"/>
      <c r="HI25" s="619"/>
      <c r="HJ25" s="619"/>
      <c r="HK25" s="619"/>
      <c r="HL25" s="619"/>
      <c r="HM25" s="619"/>
      <c r="HN25" s="619"/>
      <c r="HO25" s="619"/>
      <c r="HP25" s="619"/>
      <c r="HQ25" s="619"/>
      <c r="HR25" s="619"/>
      <c r="HS25" s="619"/>
      <c r="HT25" s="619"/>
      <c r="HU25" s="619"/>
      <c r="HV25" s="619"/>
      <c r="HW25" s="619"/>
      <c r="HX25" s="619"/>
      <c r="HY25" s="619"/>
      <c r="HZ25" s="619"/>
      <c r="IA25" s="619"/>
      <c r="IB25" s="619"/>
      <c r="IC25" s="619"/>
      <c r="ID25" s="619"/>
      <c r="IE25" s="619"/>
      <c r="IF25" s="619"/>
      <c r="IG25" s="619"/>
      <c r="IH25" s="619"/>
      <c r="II25" s="619"/>
      <c r="IJ25" s="619"/>
      <c r="IK25" s="619"/>
      <c r="IL25" s="619"/>
      <c r="IM25" s="619"/>
      <c r="IN25" s="619"/>
      <c r="IO25" s="619"/>
      <c r="IP25" s="619"/>
      <c r="IQ25" s="619"/>
      <c r="IR25" s="619"/>
    </row>
    <row r="26" spans="1:252" ht="21" customHeight="1">
      <c r="A26" s="627" t="s">
        <v>681</v>
      </c>
      <c r="B26" s="619" t="s">
        <v>22</v>
      </c>
      <c r="C26" s="23">
        <v>30896</v>
      </c>
      <c r="D26" s="626"/>
      <c r="E26" s="626"/>
      <c r="F26" s="23">
        <v>29390</v>
      </c>
      <c r="G26" s="619"/>
      <c r="H26" s="619"/>
      <c r="I26" s="619"/>
      <c r="J26" s="619"/>
      <c r="K26" s="619"/>
      <c r="L26" s="619"/>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619"/>
      <c r="AN26" s="619"/>
      <c r="AO26" s="619"/>
      <c r="AP26" s="619"/>
      <c r="AQ26" s="619"/>
      <c r="AR26" s="619"/>
      <c r="AS26" s="619"/>
      <c r="AT26" s="619"/>
      <c r="AU26" s="619"/>
      <c r="AV26" s="619"/>
      <c r="AW26" s="619"/>
      <c r="AX26" s="619"/>
      <c r="AY26" s="619"/>
      <c r="AZ26" s="619"/>
      <c r="BA26" s="619"/>
      <c r="BB26" s="619"/>
      <c r="BC26" s="619"/>
      <c r="BD26" s="619"/>
      <c r="BE26" s="619"/>
      <c r="BF26" s="619"/>
      <c r="BG26" s="619"/>
      <c r="BH26" s="619"/>
      <c r="BI26" s="619"/>
      <c r="BJ26" s="619"/>
      <c r="BK26" s="619"/>
      <c r="BL26" s="619"/>
      <c r="BM26" s="619"/>
      <c r="BN26" s="619"/>
      <c r="BO26" s="619"/>
      <c r="BP26" s="619"/>
      <c r="BQ26" s="619"/>
      <c r="BR26" s="619"/>
      <c r="BS26" s="619"/>
      <c r="BT26" s="619"/>
      <c r="BU26" s="619"/>
      <c r="BV26" s="619"/>
      <c r="BW26" s="619"/>
      <c r="BX26" s="619"/>
      <c r="BY26" s="619"/>
      <c r="BZ26" s="619"/>
      <c r="CA26" s="619"/>
      <c r="CB26" s="619"/>
      <c r="CC26" s="619"/>
      <c r="CD26" s="619"/>
      <c r="CE26" s="619"/>
      <c r="CF26" s="619"/>
      <c r="CG26" s="619"/>
      <c r="CH26" s="619"/>
      <c r="CI26" s="619"/>
      <c r="CJ26" s="619"/>
      <c r="CK26" s="619"/>
      <c r="CL26" s="619"/>
      <c r="CM26" s="619"/>
      <c r="CN26" s="619"/>
      <c r="CO26" s="619"/>
      <c r="CP26" s="619"/>
      <c r="CQ26" s="619"/>
      <c r="CR26" s="619"/>
      <c r="CS26" s="619"/>
      <c r="CT26" s="619"/>
      <c r="CU26" s="619"/>
      <c r="CV26" s="619"/>
      <c r="CW26" s="619"/>
      <c r="CX26" s="619"/>
      <c r="CY26" s="619"/>
      <c r="CZ26" s="619"/>
      <c r="DA26" s="619"/>
      <c r="DB26" s="619"/>
      <c r="DC26" s="619"/>
      <c r="DD26" s="619"/>
      <c r="DE26" s="619"/>
      <c r="DF26" s="619"/>
      <c r="DG26" s="619"/>
      <c r="DH26" s="619"/>
      <c r="DI26" s="619"/>
      <c r="DJ26" s="619"/>
      <c r="DK26" s="619"/>
      <c r="DL26" s="619"/>
      <c r="DM26" s="619"/>
      <c r="DN26" s="619"/>
      <c r="DO26" s="619"/>
      <c r="DP26" s="619"/>
      <c r="DQ26" s="619"/>
      <c r="DR26" s="619"/>
      <c r="DS26" s="619"/>
      <c r="DT26" s="619"/>
      <c r="DU26" s="619"/>
      <c r="DV26" s="619"/>
      <c r="DW26" s="619"/>
      <c r="DX26" s="619"/>
      <c r="DY26" s="619"/>
      <c r="DZ26" s="619"/>
      <c r="EA26" s="619"/>
      <c r="EB26" s="619"/>
      <c r="EC26" s="619"/>
      <c r="ED26" s="619"/>
      <c r="EE26" s="619"/>
      <c r="EF26" s="619"/>
      <c r="EG26" s="619"/>
      <c r="EH26" s="619"/>
      <c r="EI26" s="619"/>
      <c r="EJ26" s="619"/>
      <c r="EK26" s="619"/>
      <c r="EL26" s="619"/>
      <c r="EM26" s="619"/>
      <c r="EN26" s="619"/>
      <c r="EO26" s="619"/>
      <c r="EP26" s="619"/>
      <c r="EQ26" s="619"/>
      <c r="ER26" s="619"/>
      <c r="ES26" s="619"/>
      <c r="ET26" s="619"/>
      <c r="EU26" s="619"/>
      <c r="EV26" s="619"/>
      <c r="EW26" s="619"/>
      <c r="EX26" s="619"/>
      <c r="EY26" s="619"/>
      <c r="EZ26" s="619"/>
      <c r="FA26" s="619"/>
      <c r="FB26" s="619"/>
      <c r="FC26" s="619"/>
      <c r="FD26" s="619"/>
      <c r="FE26" s="619"/>
      <c r="FF26" s="619"/>
      <c r="FG26" s="619"/>
      <c r="FH26" s="619"/>
      <c r="FI26" s="619"/>
      <c r="FJ26" s="619"/>
      <c r="FK26" s="619"/>
      <c r="FL26" s="619"/>
      <c r="FM26" s="619"/>
      <c r="FN26" s="619"/>
      <c r="FO26" s="619"/>
      <c r="FP26" s="619"/>
      <c r="FQ26" s="619"/>
      <c r="FR26" s="619"/>
      <c r="FS26" s="619"/>
      <c r="FT26" s="619"/>
      <c r="FU26" s="619"/>
      <c r="FV26" s="619"/>
      <c r="FW26" s="619"/>
      <c r="FX26" s="619"/>
      <c r="FY26" s="619"/>
      <c r="FZ26" s="619"/>
      <c r="GA26" s="619"/>
      <c r="GB26" s="619"/>
      <c r="GC26" s="619"/>
      <c r="GD26" s="619"/>
      <c r="GE26" s="619"/>
      <c r="GF26" s="619"/>
      <c r="GG26" s="619"/>
      <c r="GH26" s="619"/>
      <c r="GI26" s="619"/>
      <c r="GJ26" s="619"/>
      <c r="GK26" s="619"/>
      <c r="GL26" s="619"/>
      <c r="GM26" s="619"/>
      <c r="GN26" s="619"/>
      <c r="GO26" s="619"/>
      <c r="GP26" s="619"/>
      <c r="GQ26" s="619"/>
      <c r="GR26" s="619"/>
      <c r="GS26" s="619"/>
      <c r="GT26" s="619"/>
      <c r="GU26" s="619"/>
      <c r="GV26" s="619"/>
      <c r="GW26" s="619"/>
      <c r="GX26" s="619"/>
      <c r="GY26" s="619"/>
      <c r="GZ26" s="619"/>
      <c r="HA26" s="619"/>
      <c r="HB26" s="619"/>
      <c r="HC26" s="619"/>
      <c r="HD26" s="619"/>
      <c r="HE26" s="619"/>
      <c r="HF26" s="619"/>
      <c r="HG26" s="619"/>
      <c r="HH26" s="619"/>
      <c r="HI26" s="619"/>
      <c r="HJ26" s="619"/>
      <c r="HK26" s="619"/>
      <c r="HL26" s="619"/>
      <c r="HM26" s="619"/>
      <c r="HN26" s="619"/>
      <c r="HO26" s="619"/>
      <c r="HP26" s="619"/>
      <c r="HQ26" s="619"/>
      <c r="HR26" s="619"/>
      <c r="HS26" s="619"/>
      <c r="HT26" s="619"/>
      <c r="HU26" s="619"/>
      <c r="HV26" s="619"/>
      <c r="HW26" s="619"/>
      <c r="HX26" s="619"/>
      <c r="HY26" s="619"/>
      <c r="HZ26" s="619"/>
      <c r="IA26" s="619"/>
      <c r="IB26" s="619"/>
      <c r="IC26" s="619"/>
      <c r="ID26" s="619"/>
      <c r="IE26" s="619"/>
      <c r="IF26" s="619"/>
      <c r="IG26" s="619"/>
      <c r="IH26" s="619"/>
      <c r="II26" s="619"/>
      <c r="IJ26" s="619"/>
      <c r="IK26" s="619"/>
      <c r="IL26" s="619"/>
      <c r="IM26" s="619"/>
      <c r="IN26" s="619"/>
      <c r="IO26" s="619"/>
      <c r="IP26" s="619"/>
      <c r="IQ26" s="619"/>
      <c r="IR26" s="619"/>
    </row>
    <row r="27" spans="1:252" ht="21" customHeight="1">
      <c r="A27" s="96" t="s">
        <v>682</v>
      </c>
      <c r="B27" s="5" t="s">
        <v>22</v>
      </c>
      <c r="C27" s="629">
        <f>ROUND(SUM(C24:C26),1)</f>
        <v>110400</v>
      </c>
      <c r="D27" s="630"/>
      <c r="E27" s="630"/>
      <c r="F27" s="629">
        <f>ROUND(SUM(F24:F26),1)</f>
        <v>104805</v>
      </c>
      <c r="G27" s="5"/>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19"/>
      <c r="AO27" s="619"/>
      <c r="AP27" s="619"/>
      <c r="AQ27" s="619"/>
      <c r="AR27" s="619"/>
      <c r="AS27" s="619"/>
      <c r="AT27" s="619"/>
      <c r="AU27" s="619"/>
      <c r="AV27" s="619"/>
      <c r="AW27" s="619"/>
      <c r="AX27" s="619"/>
      <c r="AY27" s="619"/>
      <c r="AZ27" s="619"/>
      <c r="BA27" s="619"/>
      <c r="BB27" s="619"/>
      <c r="BC27" s="619"/>
      <c r="BD27" s="619"/>
      <c r="BE27" s="619"/>
      <c r="BF27" s="619"/>
      <c r="BG27" s="619"/>
      <c r="BH27" s="619"/>
      <c r="BI27" s="619"/>
      <c r="BJ27" s="619"/>
      <c r="BK27" s="619"/>
      <c r="BL27" s="619"/>
      <c r="BM27" s="619"/>
      <c r="BN27" s="619"/>
      <c r="BO27" s="619"/>
      <c r="BP27" s="619"/>
      <c r="BQ27" s="619"/>
      <c r="BR27" s="619"/>
      <c r="BS27" s="619"/>
      <c r="BT27" s="619"/>
      <c r="BU27" s="619"/>
      <c r="BV27" s="619"/>
      <c r="BW27" s="619"/>
      <c r="BX27" s="619"/>
      <c r="BY27" s="619"/>
      <c r="BZ27" s="619"/>
      <c r="CA27" s="619"/>
      <c r="CB27" s="619"/>
      <c r="CC27" s="619"/>
      <c r="CD27" s="619"/>
      <c r="CE27" s="619"/>
      <c r="CF27" s="619"/>
      <c r="CG27" s="619"/>
      <c r="CH27" s="619"/>
      <c r="CI27" s="619"/>
      <c r="CJ27" s="619"/>
      <c r="CK27" s="619"/>
      <c r="CL27" s="619"/>
      <c r="CM27" s="619"/>
      <c r="CN27" s="619"/>
      <c r="CO27" s="619"/>
      <c r="CP27" s="619"/>
      <c r="CQ27" s="619"/>
      <c r="CR27" s="619"/>
      <c r="CS27" s="619"/>
      <c r="CT27" s="619"/>
      <c r="CU27" s="619"/>
      <c r="CV27" s="619"/>
      <c r="CW27" s="619"/>
      <c r="CX27" s="619"/>
      <c r="CY27" s="619"/>
      <c r="CZ27" s="619"/>
      <c r="DA27" s="619"/>
      <c r="DB27" s="619"/>
      <c r="DC27" s="619"/>
      <c r="DD27" s="619"/>
      <c r="DE27" s="619"/>
      <c r="DF27" s="619"/>
      <c r="DG27" s="619"/>
      <c r="DH27" s="619"/>
      <c r="DI27" s="619"/>
      <c r="DJ27" s="619"/>
      <c r="DK27" s="619"/>
      <c r="DL27" s="619"/>
      <c r="DM27" s="619"/>
      <c r="DN27" s="619"/>
      <c r="DO27" s="619"/>
      <c r="DP27" s="619"/>
      <c r="DQ27" s="619"/>
      <c r="DR27" s="619"/>
      <c r="DS27" s="619"/>
      <c r="DT27" s="619"/>
      <c r="DU27" s="619"/>
      <c r="DV27" s="619"/>
      <c r="DW27" s="619"/>
      <c r="DX27" s="619"/>
      <c r="DY27" s="619"/>
      <c r="DZ27" s="619"/>
      <c r="EA27" s="619"/>
      <c r="EB27" s="619"/>
      <c r="EC27" s="619"/>
      <c r="ED27" s="619"/>
      <c r="EE27" s="619"/>
      <c r="EF27" s="619"/>
      <c r="EG27" s="619"/>
      <c r="EH27" s="619"/>
      <c r="EI27" s="619"/>
      <c r="EJ27" s="619"/>
      <c r="EK27" s="619"/>
      <c r="EL27" s="619"/>
      <c r="EM27" s="619"/>
      <c r="EN27" s="619"/>
      <c r="EO27" s="619"/>
      <c r="EP27" s="619"/>
      <c r="EQ27" s="619"/>
      <c r="ER27" s="619"/>
      <c r="ES27" s="619"/>
      <c r="ET27" s="619"/>
      <c r="EU27" s="619"/>
      <c r="EV27" s="619"/>
      <c r="EW27" s="619"/>
      <c r="EX27" s="619"/>
      <c r="EY27" s="619"/>
      <c r="EZ27" s="619"/>
      <c r="FA27" s="619"/>
      <c r="FB27" s="619"/>
      <c r="FC27" s="619"/>
      <c r="FD27" s="619"/>
      <c r="FE27" s="619"/>
      <c r="FF27" s="619"/>
      <c r="FG27" s="619"/>
      <c r="FH27" s="619"/>
      <c r="FI27" s="619"/>
      <c r="FJ27" s="619"/>
      <c r="FK27" s="619"/>
      <c r="FL27" s="619"/>
      <c r="FM27" s="619"/>
      <c r="FN27" s="619"/>
      <c r="FO27" s="619"/>
      <c r="FP27" s="619"/>
      <c r="FQ27" s="619"/>
      <c r="FR27" s="619"/>
      <c r="FS27" s="619"/>
      <c r="FT27" s="619"/>
      <c r="FU27" s="619"/>
      <c r="FV27" s="619"/>
      <c r="FW27" s="619"/>
      <c r="FX27" s="619"/>
      <c r="FY27" s="619"/>
      <c r="FZ27" s="619"/>
      <c r="GA27" s="619"/>
      <c r="GB27" s="619"/>
      <c r="GC27" s="619"/>
      <c r="GD27" s="619"/>
      <c r="GE27" s="619"/>
      <c r="GF27" s="619"/>
      <c r="GG27" s="619"/>
      <c r="GH27" s="619"/>
      <c r="GI27" s="619"/>
      <c r="GJ27" s="619"/>
      <c r="GK27" s="619"/>
      <c r="GL27" s="619"/>
      <c r="GM27" s="619"/>
      <c r="GN27" s="619"/>
      <c r="GO27" s="619"/>
      <c r="GP27" s="619"/>
      <c r="GQ27" s="619"/>
      <c r="GR27" s="619"/>
      <c r="GS27" s="619"/>
      <c r="GT27" s="619"/>
      <c r="GU27" s="619"/>
      <c r="GV27" s="619"/>
      <c r="GW27" s="619"/>
      <c r="GX27" s="619"/>
      <c r="GY27" s="619"/>
      <c r="GZ27" s="619"/>
      <c r="HA27" s="619"/>
      <c r="HB27" s="619"/>
      <c r="HC27" s="619"/>
      <c r="HD27" s="619"/>
      <c r="HE27" s="619"/>
      <c r="HF27" s="619"/>
      <c r="HG27" s="619"/>
      <c r="HH27" s="619"/>
      <c r="HI27" s="619"/>
      <c r="HJ27" s="619"/>
      <c r="HK27" s="619"/>
      <c r="HL27" s="619"/>
      <c r="HM27" s="619"/>
      <c r="HN27" s="619"/>
      <c r="HO27" s="619"/>
      <c r="HP27" s="619"/>
      <c r="HQ27" s="619"/>
      <c r="HR27" s="619"/>
      <c r="HS27" s="619"/>
      <c r="HT27" s="619"/>
      <c r="HU27" s="619"/>
      <c r="HV27" s="619"/>
      <c r="HW27" s="619"/>
      <c r="HX27" s="619"/>
      <c r="HY27" s="619"/>
      <c r="HZ27" s="619"/>
      <c r="IA27" s="619"/>
      <c r="IB27" s="619"/>
      <c r="IC27" s="619"/>
      <c r="ID27" s="619"/>
      <c r="IE27" s="619"/>
      <c r="IF27" s="619"/>
      <c r="IG27" s="619"/>
      <c r="IH27" s="619"/>
      <c r="II27" s="619"/>
      <c r="IJ27" s="619"/>
      <c r="IK27" s="619"/>
      <c r="IL27" s="619"/>
      <c r="IM27" s="619"/>
      <c r="IN27" s="619"/>
      <c r="IO27" s="619"/>
      <c r="IP27" s="619"/>
      <c r="IQ27" s="619"/>
      <c r="IR27" s="619"/>
    </row>
    <row r="28" spans="1:252" ht="17">
      <c r="A28" s="2"/>
      <c r="B28" s="619"/>
      <c r="C28" s="8"/>
      <c r="D28" s="626"/>
      <c r="E28" s="626"/>
      <c r="F28" s="8"/>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19"/>
      <c r="AM28" s="619"/>
      <c r="AN28" s="619"/>
      <c r="AO28" s="619"/>
      <c r="AP28" s="619"/>
      <c r="AQ28" s="619"/>
      <c r="AR28" s="619"/>
      <c r="AS28" s="619"/>
      <c r="AT28" s="619"/>
      <c r="AU28" s="619"/>
      <c r="AV28" s="619"/>
      <c r="AW28" s="619"/>
      <c r="AX28" s="619"/>
      <c r="AY28" s="619"/>
      <c r="AZ28" s="619"/>
      <c r="BA28" s="619"/>
      <c r="BB28" s="619"/>
      <c r="BC28" s="619"/>
      <c r="BD28" s="619"/>
      <c r="BE28" s="619"/>
      <c r="BF28" s="619"/>
      <c r="BG28" s="619"/>
      <c r="BH28" s="619"/>
      <c r="BI28" s="619"/>
      <c r="BJ28" s="619"/>
      <c r="BK28" s="619"/>
      <c r="BL28" s="619"/>
      <c r="BM28" s="619"/>
      <c r="BN28" s="619"/>
      <c r="BO28" s="619"/>
      <c r="BP28" s="619"/>
      <c r="BQ28" s="619"/>
      <c r="BR28" s="619"/>
      <c r="BS28" s="619"/>
      <c r="BT28" s="619"/>
      <c r="BU28" s="619"/>
      <c r="BV28" s="619"/>
      <c r="BW28" s="619"/>
      <c r="BX28" s="619"/>
      <c r="BY28" s="619"/>
      <c r="BZ28" s="619"/>
      <c r="CA28" s="619"/>
      <c r="CB28" s="619"/>
      <c r="CC28" s="619"/>
      <c r="CD28" s="619"/>
      <c r="CE28" s="619"/>
      <c r="CF28" s="619"/>
      <c r="CG28" s="619"/>
      <c r="CH28" s="619"/>
      <c r="CI28" s="619"/>
      <c r="CJ28" s="619"/>
      <c r="CK28" s="619"/>
      <c r="CL28" s="619"/>
      <c r="CM28" s="619"/>
      <c r="CN28" s="619"/>
      <c r="CO28" s="619"/>
      <c r="CP28" s="619"/>
      <c r="CQ28" s="619"/>
      <c r="CR28" s="619"/>
      <c r="CS28" s="619"/>
      <c r="CT28" s="619"/>
      <c r="CU28" s="619"/>
      <c r="CV28" s="619"/>
      <c r="CW28" s="619"/>
      <c r="CX28" s="619"/>
      <c r="CY28" s="619"/>
      <c r="CZ28" s="619"/>
      <c r="DA28" s="619"/>
      <c r="DB28" s="619"/>
      <c r="DC28" s="619"/>
      <c r="DD28" s="619"/>
      <c r="DE28" s="619"/>
      <c r="DF28" s="619"/>
      <c r="DG28" s="619"/>
      <c r="DH28" s="619"/>
      <c r="DI28" s="619"/>
      <c r="DJ28" s="619"/>
      <c r="DK28" s="619"/>
      <c r="DL28" s="619"/>
      <c r="DM28" s="619"/>
      <c r="DN28" s="619"/>
      <c r="DO28" s="619"/>
      <c r="DP28" s="619"/>
      <c r="DQ28" s="619"/>
      <c r="DR28" s="619"/>
      <c r="DS28" s="619"/>
      <c r="DT28" s="619"/>
      <c r="DU28" s="619"/>
      <c r="DV28" s="619"/>
      <c r="DW28" s="619"/>
      <c r="DX28" s="619"/>
      <c r="DY28" s="619"/>
      <c r="DZ28" s="619"/>
      <c r="EA28" s="619"/>
      <c r="EB28" s="619"/>
      <c r="EC28" s="619"/>
      <c r="ED28" s="619"/>
      <c r="EE28" s="619"/>
      <c r="EF28" s="619"/>
      <c r="EG28" s="619"/>
      <c r="EH28" s="619"/>
      <c r="EI28" s="619"/>
      <c r="EJ28" s="619"/>
      <c r="EK28" s="619"/>
      <c r="EL28" s="619"/>
      <c r="EM28" s="619"/>
      <c r="EN28" s="619"/>
      <c r="EO28" s="619"/>
      <c r="EP28" s="619"/>
      <c r="EQ28" s="619"/>
      <c r="ER28" s="619"/>
      <c r="ES28" s="619"/>
      <c r="ET28" s="619"/>
      <c r="EU28" s="619"/>
      <c r="EV28" s="619"/>
      <c r="EW28" s="619"/>
      <c r="EX28" s="619"/>
      <c r="EY28" s="619"/>
      <c r="EZ28" s="619"/>
      <c r="FA28" s="619"/>
      <c r="FB28" s="619"/>
      <c r="FC28" s="619"/>
      <c r="FD28" s="619"/>
      <c r="FE28" s="619"/>
      <c r="FF28" s="619"/>
      <c r="FG28" s="619"/>
      <c r="FH28" s="619"/>
      <c r="FI28" s="619"/>
      <c r="FJ28" s="619"/>
      <c r="FK28" s="619"/>
      <c r="FL28" s="619"/>
      <c r="FM28" s="619"/>
      <c r="FN28" s="619"/>
      <c r="FO28" s="619"/>
      <c r="FP28" s="619"/>
      <c r="FQ28" s="619"/>
      <c r="FR28" s="619"/>
      <c r="FS28" s="619"/>
      <c r="FT28" s="619"/>
      <c r="FU28" s="619"/>
      <c r="FV28" s="619"/>
      <c r="FW28" s="619"/>
      <c r="FX28" s="619"/>
      <c r="FY28" s="619"/>
      <c r="FZ28" s="619"/>
      <c r="GA28" s="619"/>
      <c r="GB28" s="619"/>
      <c r="GC28" s="619"/>
      <c r="GD28" s="619"/>
      <c r="GE28" s="619"/>
      <c r="GF28" s="619"/>
      <c r="GG28" s="619"/>
      <c r="GH28" s="619"/>
      <c r="GI28" s="619"/>
      <c r="GJ28" s="619"/>
      <c r="GK28" s="619"/>
      <c r="GL28" s="619"/>
      <c r="GM28" s="619"/>
      <c r="GN28" s="619"/>
      <c r="GO28" s="619"/>
      <c r="GP28" s="619"/>
      <c r="GQ28" s="619"/>
      <c r="GR28" s="619"/>
      <c r="GS28" s="619"/>
      <c r="GT28" s="619"/>
      <c r="GU28" s="619"/>
      <c r="GV28" s="619"/>
      <c r="GW28" s="619"/>
      <c r="GX28" s="619"/>
      <c r="GY28" s="619"/>
      <c r="GZ28" s="619"/>
      <c r="HA28" s="619"/>
      <c r="HB28" s="619"/>
      <c r="HC28" s="619"/>
      <c r="HD28" s="619"/>
      <c r="HE28" s="619"/>
      <c r="HF28" s="619"/>
      <c r="HG28" s="619"/>
      <c r="HH28" s="619"/>
      <c r="HI28" s="619"/>
      <c r="HJ28" s="619"/>
      <c r="HK28" s="619"/>
      <c r="HL28" s="619"/>
      <c r="HM28" s="619"/>
      <c r="HN28" s="619"/>
      <c r="HO28" s="619"/>
      <c r="HP28" s="619"/>
      <c r="HQ28" s="619"/>
      <c r="HR28" s="619"/>
      <c r="HS28" s="619"/>
      <c r="HT28" s="619"/>
      <c r="HU28" s="619"/>
      <c r="HV28" s="619"/>
      <c r="HW28" s="619"/>
      <c r="HX28" s="619"/>
      <c r="HY28" s="619"/>
      <c r="HZ28" s="619"/>
      <c r="IA28" s="619"/>
      <c r="IB28" s="619"/>
      <c r="IC28" s="619"/>
      <c r="ID28" s="619"/>
      <c r="IE28" s="619"/>
      <c r="IF28" s="619"/>
      <c r="IG28" s="619"/>
      <c r="IH28" s="619"/>
      <c r="II28" s="619"/>
      <c r="IJ28" s="619"/>
      <c r="IK28" s="619"/>
      <c r="IL28" s="619"/>
      <c r="IM28" s="619"/>
      <c r="IN28" s="619"/>
      <c r="IO28" s="619"/>
      <c r="IP28" s="619"/>
      <c r="IQ28" s="619"/>
      <c r="IR28" s="619"/>
    </row>
    <row r="29" spans="1:252" ht="21" customHeight="1">
      <c r="A29" s="64" t="s">
        <v>683</v>
      </c>
      <c r="B29" s="5" t="s">
        <v>22</v>
      </c>
      <c r="C29" s="26">
        <f>ROUND(SUM(C20-C27),1)</f>
        <v>16949</v>
      </c>
      <c r="D29" s="630"/>
      <c r="E29" s="630"/>
      <c r="F29" s="26">
        <f>ROUND(SUM(F20-F27),1)</f>
        <v>-12994</v>
      </c>
      <c r="G29" s="5"/>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19"/>
      <c r="AM29" s="619"/>
      <c r="AN29" s="619"/>
      <c r="AO29" s="619"/>
      <c r="AP29" s="619"/>
      <c r="AQ29" s="619"/>
      <c r="AR29" s="619"/>
      <c r="AS29" s="619"/>
      <c r="AT29" s="619"/>
      <c r="AU29" s="619"/>
      <c r="AV29" s="619"/>
      <c r="AW29" s="619"/>
      <c r="AX29" s="619"/>
      <c r="AY29" s="619"/>
      <c r="AZ29" s="619"/>
      <c r="BA29" s="619"/>
      <c r="BB29" s="619"/>
      <c r="BC29" s="619"/>
      <c r="BD29" s="619"/>
      <c r="BE29" s="619"/>
      <c r="BF29" s="619"/>
      <c r="BG29" s="619"/>
      <c r="BH29" s="619"/>
      <c r="BI29" s="619"/>
      <c r="BJ29" s="619"/>
      <c r="BK29" s="619"/>
      <c r="BL29" s="619"/>
      <c r="BM29" s="619"/>
      <c r="BN29" s="619"/>
      <c r="BO29" s="619"/>
      <c r="BP29" s="619"/>
      <c r="BQ29" s="619"/>
      <c r="BR29" s="619"/>
      <c r="BS29" s="619"/>
      <c r="BT29" s="619"/>
      <c r="BU29" s="619"/>
      <c r="BV29" s="619"/>
      <c r="BW29" s="619"/>
      <c r="BX29" s="619"/>
      <c r="BY29" s="619"/>
      <c r="BZ29" s="619"/>
      <c r="CA29" s="619"/>
      <c r="CB29" s="619"/>
      <c r="CC29" s="619"/>
      <c r="CD29" s="619"/>
      <c r="CE29" s="619"/>
      <c r="CF29" s="619"/>
      <c r="CG29" s="619"/>
      <c r="CH29" s="619"/>
      <c r="CI29" s="619"/>
      <c r="CJ29" s="619"/>
      <c r="CK29" s="619"/>
      <c r="CL29" s="619"/>
      <c r="CM29" s="619"/>
      <c r="CN29" s="619"/>
      <c r="CO29" s="619"/>
      <c r="CP29" s="619"/>
      <c r="CQ29" s="619"/>
      <c r="CR29" s="619"/>
      <c r="CS29" s="619"/>
      <c r="CT29" s="619"/>
      <c r="CU29" s="619"/>
      <c r="CV29" s="619"/>
      <c r="CW29" s="619"/>
      <c r="CX29" s="619"/>
      <c r="CY29" s="619"/>
      <c r="CZ29" s="619"/>
      <c r="DA29" s="619"/>
      <c r="DB29" s="619"/>
      <c r="DC29" s="619"/>
      <c r="DD29" s="619"/>
      <c r="DE29" s="619"/>
      <c r="DF29" s="619"/>
      <c r="DG29" s="619"/>
      <c r="DH29" s="619"/>
      <c r="DI29" s="619"/>
      <c r="DJ29" s="619"/>
      <c r="DK29" s="619"/>
      <c r="DL29" s="619"/>
      <c r="DM29" s="619"/>
      <c r="DN29" s="619"/>
      <c r="DO29" s="619"/>
      <c r="DP29" s="619"/>
      <c r="DQ29" s="619"/>
      <c r="DR29" s="619"/>
      <c r="DS29" s="619"/>
      <c r="DT29" s="619"/>
      <c r="DU29" s="619"/>
      <c r="DV29" s="619"/>
      <c r="DW29" s="619"/>
      <c r="DX29" s="619"/>
      <c r="DY29" s="619"/>
      <c r="DZ29" s="619"/>
      <c r="EA29" s="619"/>
      <c r="EB29" s="619"/>
      <c r="EC29" s="619"/>
      <c r="ED29" s="619"/>
      <c r="EE29" s="619"/>
      <c r="EF29" s="619"/>
      <c r="EG29" s="619"/>
      <c r="EH29" s="619"/>
      <c r="EI29" s="619"/>
      <c r="EJ29" s="619"/>
      <c r="EK29" s="619"/>
      <c r="EL29" s="619"/>
      <c r="EM29" s="619"/>
      <c r="EN29" s="619"/>
      <c r="EO29" s="619"/>
      <c r="EP29" s="619"/>
      <c r="EQ29" s="619"/>
      <c r="ER29" s="619"/>
      <c r="ES29" s="619"/>
      <c r="ET29" s="619"/>
      <c r="EU29" s="619"/>
      <c r="EV29" s="619"/>
      <c r="EW29" s="619"/>
      <c r="EX29" s="619"/>
      <c r="EY29" s="619"/>
      <c r="EZ29" s="619"/>
      <c r="FA29" s="619"/>
      <c r="FB29" s="619"/>
      <c r="FC29" s="619"/>
      <c r="FD29" s="619"/>
      <c r="FE29" s="619"/>
      <c r="FF29" s="619"/>
      <c r="FG29" s="619"/>
      <c r="FH29" s="619"/>
      <c r="FI29" s="619"/>
      <c r="FJ29" s="619"/>
      <c r="FK29" s="619"/>
      <c r="FL29" s="619"/>
      <c r="FM29" s="619"/>
      <c r="FN29" s="619"/>
      <c r="FO29" s="619"/>
      <c r="FP29" s="619"/>
      <c r="FQ29" s="619"/>
      <c r="FR29" s="619"/>
      <c r="FS29" s="619"/>
      <c r="FT29" s="619"/>
      <c r="FU29" s="619"/>
      <c r="FV29" s="619"/>
      <c r="FW29" s="619"/>
      <c r="FX29" s="619"/>
      <c r="FY29" s="619"/>
      <c r="FZ29" s="619"/>
      <c r="GA29" s="619"/>
      <c r="GB29" s="619"/>
      <c r="GC29" s="619"/>
      <c r="GD29" s="619"/>
      <c r="GE29" s="619"/>
      <c r="GF29" s="619"/>
      <c r="GG29" s="619"/>
      <c r="GH29" s="619"/>
      <c r="GI29" s="619"/>
      <c r="GJ29" s="619"/>
      <c r="GK29" s="619"/>
      <c r="GL29" s="619"/>
      <c r="GM29" s="619"/>
      <c r="GN29" s="619"/>
      <c r="GO29" s="619"/>
      <c r="GP29" s="619"/>
      <c r="GQ29" s="619"/>
      <c r="GR29" s="619"/>
      <c r="GS29" s="619"/>
      <c r="GT29" s="619"/>
      <c r="GU29" s="619"/>
      <c r="GV29" s="619"/>
      <c r="GW29" s="619"/>
      <c r="GX29" s="619"/>
      <c r="GY29" s="619"/>
      <c r="GZ29" s="619"/>
      <c r="HA29" s="619"/>
      <c r="HB29" s="619"/>
      <c r="HC29" s="619"/>
      <c r="HD29" s="619"/>
      <c r="HE29" s="619"/>
      <c r="HF29" s="619"/>
      <c r="HG29" s="619"/>
      <c r="HH29" s="619"/>
      <c r="HI29" s="619"/>
      <c r="HJ29" s="619"/>
      <c r="HK29" s="619"/>
      <c r="HL29" s="619"/>
      <c r="HM29" s="619"/>
      <c r="HN29" s="619"/>
      <c r="HO29" s="619"/>
      <c r="HP29" s="619"/>
      <c r="HQ29" s="619"/>
      <c r="HR29" s="619"/>
      <c r="HS29" s="619"/>
      <c r="HT29" s="619"/>
      <c r="HU29" s="619"/>
      <c r="HV29" s="619"/>
      <c r="HW29" s="619"/>
      <c r="HX29" s="619"/>
      <c r="HY29" s="619"/>
      <c r="HZ29" s="619"/>
      <c r="IA29" s="619"/>
      <c r="IB29" s="619"/>
      <c r="IC29" s="619"/>
      <c r="ID29" s="619"/>
      <c r="IE29" s="619"/>
      <c r="IF29" s="619"/>
      <c r="IG29" s="619"/>
      <c r="IH29" s="619"/>
      <c r="II29" s="619"/>
      <c r="IJ29" s="619"/>
      <c r="IK29" s="619"/>
      <c r="IL29" s="619"/>
      <c r="IM29" s="619"/>
      <c r="IN29" s="619"/>
      <c r="IO29" s="619"/>
      <c r="IP29" s="619"/>
      <c r="IQ29" s="619"/>
      <c r="IR29" s="619"/>
    </row>
    <row r="30" spans="1:252" ht="17">
      <c r="A30" s="2"/>
      <c r="B30" s="619"/>
      <c r="C30" s="8"/>
      <c r="D30" s="626"/>
      <c r="E30" s="626"/>
      <c r="F30" s="631"/>
      <c r="G30" s="619"/>
      <c r="H30" s="619"/>
      <c r="I30" s="619"/>
      <c r="J30" s="619"/>
      <c r="K30" s="619"/>
      <c r="L30" s="619"/>
      <c r="M30" s="619"/>
      <c r="N30" s="619"/>
      <c r="O30" s="619"/>
      <c r="P30" s="619"/>
      <c r="Q30" s="619"/>
      <c r="R30" s="619"/>
      <c r="S30" s="619"/>
      <c r="T30" s="619"/>
      <c r="U30" s="619"/>
      <c r="V30" s="619"/>
      <c r="W30" s="619"/>
      <c r="X30" s="619"/>
      <c r="Y30" s="619"/>
      <c r="Z30" s="619"/>
      <c r="AA30" s="619"/>
      <c r="AB30" s="619"/>
      <c r="AC30" s="619"/>
      <c r="AD30" s="619"/>
      <c r="AE30" s="619"/>
      <c r="AF30" s="619"/>
      <c r="AG30" s="619"/>
      <c r="AH30" s="619"/>
      <c r="AI30" s="619"/>
      <c r="AJ30" s="619"/>
      <c r="AK30" s="619"/>
      <c r="AL30" s="619"/>
      <c r="AM30" s="619"/>
      <c r="AN30" s="619"/>
      <c r="AO30" s="619"/>
      <c r="AP30" s="619"/>
      <c r="AQ30" s="619"/>
      <c r="AR30" s="619"/>
      <c r="AS30" s="619"/>
      <c r="AT30" s="619"/>
      <c r="AU30" s="619"/>
      <c r="AV30" s="619"/>
      <c r="AW30" s="619"/>
      <c r="AX30" s="619"/>
      <c r="AY30" s="619"/>
      <c r="AZ30" s="619"/>
      <c r="BA30" s="619"/>
      <c r="BB30" s="619"/>
      <c r="BC30" s="619"/>
      <c r="BD30" s="619"/>
      <c r="BE30" s="619"/>
      <c r="BF30" s="619"/>
      <c r="BG30" s="619"/>
      <c r="BH30" s="619"/>
      <c r="BI30" s="619"/>
      <c r="BJ30" s="619"/>
      <c r="BK30" s="619"/>
      <c r="BL30" s="619"/>
      <c r="BM30" s="619"/>
      <c r="BN30" s="619"/>
      <c r="BO30" s="619"/>
      <c r="BP30" s="619"/>
      <c r="BQ30" s="619"/>
      <c r="BR30" s="619"/>
      <c r="BS30" s="619"/>
      <c r="BT30" s="619"/>
      <c r="BU30" s="619"/>
      <c r="BV30" s="619"/>
      <c r="BW30" s="619"/>
      <c r="BX30" s="619"/>
      <c r="BY30" s="619"/>
      <c r="BZ30" s="619"/>
      <c r="CA30" s="619"/>
      <c r="CB30" s="619"/>
      <c r="CC30" s="619"/>
      <c r="CD30" s="619"/>
      <c r="CE30" s="619"/>
      <c r="CF30" s="619"/>
      <c r="CG30" s="619"/>
      <c r="CH30" s="619"/>
      <c r="CI30" s="619"/>
      <c r="CJ30" s="619"/>
      <c r="CK30" s="619"/>
      <c r="CL30" s="619"/>
      <c r="CM30" s="619"/>
      <c r="CN30" s="619"/>
      <c r="CO30" s="619"/>
      <c r="CP30" s="619"/>
      <c r="CQ30" s="619"/>
      <c r="CR30" s="619"/>
      <c r="CS30" s="619"/>
      <c r="CT30" s="619"/>
      <c r="CU30" s="619"/>
      <c r="CV30" s="619"/>
      <c r="CW30" s="619"/>
      <c r="CX30" s="619"/>
      <c r="CY30" s="619"/>
      <c r="CZ30" s="619"/>
      <c r="DA30" s="619"/>
      <c r="DB30" s="619"/>
      <c r="DC30" s="619"/>
      <c r="DD30" s="619"/>
      <c r="DE30" s="619"/>
      <c r="DF30" s="619"/>
      <c r="DG30" s="619"/>
      <c r="DH30" s="619"/>
      <c r="DI30" s="619"/>
      <c r="DJ30" s="619"/>
      <c r="DK30" s="619"/>
      <c r="DL30" s="619"/>
      <c r="DM30" s="619"/>
      <c r="DN30" s="619"/>
      <c r="DO30" s="619"/>
      <c r="DP30" s="619"/>
      <c r="DQ30" s="619"/>
      <c r="DR30" s="619"/>
      <c r="DS30" s="619"/>
      <c r="DT30" s="619"/>
      <c r="DU30" s="619"/>
      <c r="DV30" s="619"/>
      <c r="DW30" s="619"/>
      <c r="DX30" s="619"/>
      <c r="DY30" s="619"/>
      <c r="DZ30" s="619"/>
      <c r="EA30" s="619"/>
      <c r="EB30" s="619"/>
      <c r="EC30" s="619"/>
      <c r="ED30" s="619"/>
      <c r="EE30" s="619"/>
      <c r="EF30" s="619"/>
      <c r="EG30" s="619"/>
      <c r="EH30" s="619"/>
      <c r="EI30" s="619"/>
      <c r="EJ30" s="619"/>
      <c r="EK30" s="619"/>
      <c r="EL30" s="619"/>
      <c r="EM30" s="619"/>
      <c r="EN30" s="619"/>
      <c r="EO30" s="619"/>
      <c r="EP30" s="619"/>
      <c r="EQ30" s="619"/>
      <c r="ER30" s="619"/>
      <c r="ES30" s="619"/>
      <c r="ET30" s="619"/>
      <c r="EU30" s="619"/>
      <c r="EV30" s="619"/>
      <c r="EW30" s="619"/>
      <c r="EX30" s="619"/>
      <c r="EY30" s="619"/>
      <c r="EZ30" s="619"/>
      <c r="FA30" s="619"/>
      <c r="FB30" s="619"/>
      <c r="FC30" s="619"/>
      <c r="FD30" s="619"/>
      <c r="FE30" s="619"/>
      <c r="FF30" s="619"/>
      <c r="FG30" s="619"/>
      <c r="FH30" s="619"/>
      <c r="FI30" s="619"/>
      <c r="FJ30" s="619"/>
      <c r="FK30" s="619"/>
      <c r="FL30" s="619"/>
      <c r="FM30" s="619"/>
      <c r="FN30" s="619"/>
      <c r="FO30" s="619"/>
      <c r="FP30" s="619"/>
      <c r="FQ30" s="619"/>
      <c r="FR30" s="619"/>
      <c r="FS30" s="619"/>
      <c r="FT30" s="619"/>
      <c r="FU30" s="619"/>
      <c r="FV30" s="619"/>
      <c r="FW30" s="619"/>
      <c r="FX30" s="619"/>
      <c r="FY30" s="619"/>
      <c r="FZ30" s="619"/>
      <c r="GA30" s="619"/>
      <c r="GB30" s="619"/>
      <c r="GC30" s="619"/>
      <c r="GD30" s="619"/>
      <c r="GE30" s="619"/>
      <c r="GF30" s="619"/>
      <c r="GG30" s="619"/>
      <c r="GH30" s="619"/>
      <c r="GI30" s="619"/>
      <c r="GJ30" s="619"/>
      <c r="GK30" s="619"/>
      <c r="GL30" s="619"/>
      <c r="GM30" s="619"/>
      <c r="GN30" s="619"/>
      <c r="GO30" s="619"/>
      <c r="GP30" s="619"/>
      <c r="GQ30" s="619"/>
      <c r="GR30" s="619"/>
      <c r="GS30" s="619"/>
      <c r="GT30" s="619"/>
      <c r="GU30" s="619"/>
      <c r="GV30" s="619"/>
      <c r="GW30" s="619"/>
      <c r="GX30" s="619"/>
      <c r="GY30" s="619"/>
      <c r="GZ30" s="619"/>
      <c r="HA30" s="619"/>
      <c r="HB30" s="619"/>
      <c r="HC30" s="619"/>
      <c r="HD30" s="619"/>
      <c r="HE30" s="619"/>
      <c r="HF30" s="619"/>
      <c r="HG30" s="619"/>
      <c r="HH30" s="619"/>
      <c r="HI30" s="619"/>
      <c r="HJ30" s="619"/>
      <c r="HK30" s="619"/>
      <c r="HL30" s="619"/>
      <c r="HM30" s="619"/>
      <c r="HN30" s="619"/>
      <c r="HO30" s="619"/>
      <c r="HP30" s="619"/>
      <c r="HQ30" s="619"/>
      <c r="HR30" s="619"/>
      <c r="HS30" s="619"/>
      <c r="HT30" s="619"/>
      <c r="HU30" s="619"/>
      <c r="HV30" s="619"/>
      <c r="HW30" s="619"/>
      <c r="HX30" s="619"/>
      <c r="HY30" s="619"/>
      <c r="HZ30" s="619"/>
      <c r="IA30" s="619"/>
      <c r="IB30" s="619"/>
      <c r="IC30" s="619"/>
      <c r="ID30" s="619"/>
      <c r="IE30" s="619"/>
      <c r="IF30" s="619"/>
      <c r="IG30" s="619"/>
      <c r="IH30" s="619"/>
      <c r="II30" s="619"/>
      <c r="IJ30" s="619"/>
      <c r="IK30" s="619"/>
      <c r="IL30" s="619"/>
      <c r="IM30" s="619"/>
      <c r="IN30" s="619"/>
      <c r="IO30" s="619"/>
      <c r="IP30" s="619"/>
      <c r="IQ30" s="619"/>
      <c r="IR30" s="619"/>
    </row>
    <row r="31" spans="1:252" ht="21" customHeight="1">
      <c r="A31" s="96" t="s">
        <v>684</v>
      </c>
      <c r="B31" s="5" t="s">
        <v>22</v>
      </c>
      <c r="C31" s="26">
        <v>-16889</v>
      </c>
      <c r="D31" s="26"/>
      <c r="E31" s="630"/>
      <c r="F31" s="26">
        <v>-3895</v>
      </c>
      <c r="G31" s="632"/>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19"/>
      <c r="BJ31" s="619"/>
      <c r="BK31" s="619"/>
      <c r="BL31" s="619"/>
      <c r="BM31" s="619"/>
      <c r="BN31" s="619"/>
      <c r="BO31" s="619"/>
      <c r="BP31" s="619"/>
      <c r="BQ31" s="619"/>
      <c r="BR31" s="619"/>
      <c r="BS31" s="619"/>
      <c r="BT31" s="619"/>
      <c r="BU31" s="619"/>
      <c r="BV31" s="619"/>
      <c r="BW31" s="619"/>
      <c r="BX31" s="619"/>
      <c r="BY31" s="619"/>
      <c r="BZ31" s="619"/>
      <c r="CA31" s="619"/>
      <c r="CB31" s="619"/>
      <c r="CC31" s="619"/>
      <c r="CD31" s="619"/>
      <c r="CE31" s="619"/>
      <c r="CF31" s="619"/>
      <c r="CG31" s="619"/>
      <c r="CH31" s="619"/>
      <c r="CI31" s="619"/>
      <c r="CJ31" s="619"/>
      <c r="CK31" s="619"/>
      <c r="CL31" s="619"/>
      <c r="CM31" s="619"/>
      <c r="CN31" s="619"/>
      <c r="CO31" s="619"/>
      <c r="CP31" s="619"/>
      <c r="CQ31" s="619"/>
      <c r="CR31" s="619"/>
      <c r="CS31" s="619"/>
      <c r="CT31" s="619"/>
      <c r="CU31" s="619"/>
      <c r="CV31" s="619"/>
      <c r="CW31" s="619"/>
      <c r="CX31" s="619"/>
      <c r="CY31" s="619"/>
      <c r="CZ31" s="619"/>
      <c r="DA31" s="619"/>
      <c r="DB31" s="619"/>
      <c r="DC31" s="619"/>
      <c r="DD31" s="619"/>
      <c r="DE31" s="619"/>
      <c r="DF31" s="619"/>
      <c r="DG31" s="619"/>
      <c r="DH31" s="619"/>
      <c r="DI31" s="619"/>
      <c r="DJ31" s="619"/>
      <c r="DK31" s="619"/>
      <c r="DL31" s="619"/>
      <c r="DM31" s="619"/>
      <c r="DN31" s="619"/>
      <c r="DO31" s="619"/>
      <c r="DP31" s="619"/>
      <c r="DQ31" s="619"/>
      <c r="DR31" s="619"/>
      <c r="DS31" s="619"/>
      <c r="DT31" s="619"/>
      <c r="DU31" s="619"/>
      <c r="DV31" s="619"/>
      <c r="DW31" s="619"/>
      <c r="DX31" s="619"/>
      <c r="DY31" s="619"/>
      <c r="DZ31" s="619"/>
      <c r="EA31" s="619"/>
      <c r="EB31" s="619"/>
      <c r="EC31" s="619"/>
      <c r="ED31" s="619"/>
      <c r="EE31" s="619"/>
      <c r="EF31" s="619"/>
      <c r="EG31" s="619"/>
      <c r="EH31" s="619"/>
      <c r="EI31" s="619"/>
      <c r="EJ31" s="619"/>
      <c r="EK31" s="619"/>
      <c r="EL31" s="619"/>
      <c r="EM31" s="619"/>
      <c r="EN31" s="619"/>
      <c r="EO31" s="619"/>
      <c r="EP31" s="619"/>
      <c r="EQ31" s="619"/>
      <c r="ER31" s="619"/>
      <c r="ES31" s="619"/>
      <c r="ET31" s="619"/>
      <c r="EU31" s="619"/>
      <c r="EV31" s="619"/>
      <c r="EW31" s="619"/>
      <c r="EX31" s="619"/>
      <c r="EY31" s="619"/>
      <c r="EZ31" s="619"/>
      <c r="FA31" s="619"/>
      <c r="FB31" s="619"/>
      <c r="FC31" s="619"/>
      <c r="FD31" s="619"/>
      <c r="FE31" s="619"/>
      <c r="FF31" s="619"/>
      <c r="FG31" s="619"/>
      <c r="FH31" s="619"/>
      <c r="FI31" s="619"/>
      <c r="FJ31" s="619"/>
      <c r="FK31" s="619"/>
      <c r="FL31" s="619"/>
      <c r="FM31" s="619"/>
      <c r="FN31" s="619"/>
      <c r="FO31" s="619"/>
      <c r="FP31" s="619"/>
      <c r="FQ31" s="619"/>
      <c r="FR31" s="619"/>
      <c r="FS31" s="619"/>
      <c r="FT31" s="619"/>
      <c r="FU31" s="619"/>
      <c r="FV31" s="619"/>
      <c r="FW31" s="619"/>
      <c r="FX31" s="619"/>
      <c r="FY31" s="619"/>
      <c r="FZ31" s="619"/>
      <c r="GA31" s="619"/>
      <c r="GB31" s="619"/>
      <c r="GC31" s="619"/>
      <c r="GD31" s="619"/>
      <c r="GE31" s="619"/>
      <c r="GF31" s="619"/>
      <c r="GG31" s="619"/>
      <c r="GH31" s="619"/>
      <c r="GI31" s="619"/>
      <c r="GJ31" s="619"/>
      <c r="GK31" s="619"/>
      <c r="GL31" s="619"/>
      <c r="GM31" s="619"/>
      <c r="GN31" s="619"/>
      <c r="GO31" s="619"/>
      <c r="GP31" s="619"/>
      <c r="GQ31" s="619"/>
      <c r="GR31" s="619"/>
      <c r="GS31" s="619"/>
      <c r="GT31" s="619"/>
      <c r="GU31" s="619"/>
      <c r="GV31" s="619"/>
      <c r="GW31" s="619"/>
      <c r="GX31" s="619"/>
      <c r="GY31" s="619"/>
      <c r="GZ31" s="619"/>
      <c r="HA31" s="619"/>
      <c r="HB31" s="619"/>
      <c r="HC31" s="619"/>
      <c r="HD31" s="619"/>
      <c r="HE31" s="619"/>
      <c r="HF31" s="619"/>
      <c r="HG31" s="619"/>
      <c r="HH31" s="619"/>
      <c r="HI31" s="619"/>
      <c r="HJ31" s="619"/>
      <c r="HK31" s="619"/>
      <c r="HL31" s="619"/>
      <c r="HM31" s="619"/>
      <c r="HN31" s="619"/>
      <c r="HO31" s="619"/>
      <c r="HP31" s="619"/>
      <c r="HQ31" s="619"/>
      <c r="HR31" s="619"/>
      <c r="HS31" s="619"/>
      <c r="HT31" s="619"/>
      <c r="HU31" s="619"/>
      <c r="HV31" s="619"/>
      <c r="HW31" s="619"/>
      <c r="HX31" s="619"/>
      <c r="HY31" s="619"/>
      <c r="HZ31" s="619"/>
      <c r="IA31" s="619"/>
      <c r="IB31" s="619"/>
      <c r="IC31" s="619"/>
      <c r="ID31" s="619"/>
      <c r="IE31" s="619"/>
      <c r="IF31" s="619"/>
      <c r="IG31" s="619"/>
      <c r="IH31" s="619"/>
      <c r="II31" s="619"/>
      <c r="IJ31" s="619"/>
      <c r="IK31" s="619"/>
      <c r="IL31" s="619"/>
      <c r="IM31" s="619"/>
      <c r="IN31" s="619"/>
      <c r="IO31" s="619"/>
      <c r="IP31" s="619"/>
      <c r="IQ31" s="619"/>
      <c r="IR31" s="619"/>
    </row>
    <row r="32" spans="1:252" ht="17">
      <c r="A32" s="5"/>
      <c r="B32" s="5"/>
      <c r="C32" s="7"/>
      <c r="D32" s="630"/>
      <c r="E32" s="630"/>
      <c r="F32" s="7"/>
      <c r="G32" s="619"/>
      <c r="H32" s="619"/>
      <c r="I32" s="619"/>
      <c r="J32" s="619"/>
      <c r="K32" s="619"/>
      <c r="L32" s="619"/>
      <c r="M32" s="619"/>
      <c r="N32" s="619"/>
      <c r="O32" s="619"/>
      <c r="P32" s="619"/>
      <c r="Q32" s="619"/>
      <c r="R32" s="619"/>
      <c r="S32" s="619"/>
      <c r="T32" s="619"/>
      <c r="U32" s="619"/>
      <c r="V32" s="619"/>
      <c r="W32" s="619"/>
      <c r="X32" s="619"/>
      <c r="Y32" s="619"/>
      <c r="Z32" s="619"/>
      <c r="AA32" s="619"/>
      <c r="AB32" s="619"/>
      <c r="AC32" s="619"/>
      <c r="AD32" s="619"/>
      <c r="AE32" s="619"/>
      <c r="AF32" s="619"/>
      <c r="AG32" s="619"/>
      <c r="AH32" s="619"/>
      <c r="AI32" s="619"/>
      <c r="AJ32" s="619"/>
      <c r="AK32" s="619"/>
      <c r="AL32" s="619"/>
      <c r="AM32" s="619"/>
      <c r="AN32" s="619"/>
      <c r="AO32" s="619"/>
      <c r="AP32" s="619"/>
      <c r="AQ32" s="619"/>
      <c r="AR32" s="619"/>
      <c r="AS32" s="619"/>
      <c r="AT32" s="619"/>
      <c r="AU32" s="619"/>
      <c r="AV32" s="619"/>
      <c r="AW32" s="619"/>
      <c r="AX32" s="619"/>
      <c r="AY32" s="619"/>
      <c r="AZ32" s="619"/>
      <c r="BA32" s="619"/>
      <c r="BB32" s="619"/>
      <c r="BC32" s="619"/>
      <c r="BD32" s="619"/>
      <c r="BE32" s="619"/>
      <c r="BF32" s="619"/>
      <c r="BG32" s="619"/>
      <c r="BH32" s="619"/>
      <c r="BI32" s="619"/>
      <c r="BJ32" s="619"/>
      <c r="BK32" s="619"/>
      <c r="BL32" s="619"/>
      <c r="BM32" s="619"/>
      <c r="BN32" s="619"/>
      <c r="BO32" s="619"/>
      <c r="BP32" s="619"/>
      <c r="BQ32" s="619"/>
      <c r="BR32" s="619"/>
      <c r="BS32" s="619"/>
      <c r="BT32" s="619"/>
      <c r="BU32" s="619"/>
      <c r="BV32" s="619"/>
      <c r="BW32" s="619"/>
      <c r="BX32" s="619"/>
      <c r="BY32" s="619"/>
      <c r="BZ32" s="619"/>
      <c r="CA32" s="619"/>
      <c r="CB32" s="619"/>
      <c r="CC32" s="619"/>
      <c r="CD32" s="619"/>
      <c r="CE32" s="619"/>
      <c r="CF32" s="619"/>
      <c r="CG32" s="619"/>
      <c r="CH32" s="619"/>
      <c r="CI32" s="619"/>
      <c r="CJ32" s="619"/>
      <c r="CK32" s="619"/>
      <c r="CL32" s="619"/>
      <c r="CM32" s="619"/>
      <c r="CN32" s="619"/>
      <c r="CO32" s="619"/>
      <c r="CP32" s="619"/>
      <c r="CQ32" s="619"/>
      <c r="CR32" s="619"/>
      <c r="CS32" s="619"/>
      <c r="CT32" s="619"/>
      <c r="CU32" s="619"/>
      <c r="CV32" s="619"/>
      <c r="CW32" s="619"/>
      <c r="CX32" s="619"/>
      <c r="CY32" s="619"/>
      <c r="CZ32" s="619"/>
      <c r="DA32" s="619"/>
      <c r="DB32" s="619"/>
      <c r="DC32" s="619"/>
      <c r="DD32" s="619"/>
      <c r="DE32" s="619"/>
      <c r="DF32" s="619"/>
      <c r="DG32" s="619"/>
      <c r="DH32" s="619"/>
      <c r="DI32" s="619"/>
      <c r="DJ32" s="619"/>
      <c r="DK32" s="619"/>
      <c r="DL32" s="619"/>
      <c r="DM32" s="619"/>
      <c r="DN32" s="619"/>
      <c r="DO32" s="619"/>
      <c r="DP32" s="619"/>
      <c r="DQ32" s="619"/>
      <c r="DR32" s="619"/>
      <c r="DS32" s="619"/>
      <c r="DT32" s="619"/>
      <c r="DU32" s="619"/>
      <c r="DV32" s="619"/>
      <c r="DW32" s="619"/>
      <c r="DX32" s="619"/>
      <c r="DY32" s="619"/>
      <c r="DZ32" s="619"/>
      <c r="EA32" s="619"/>
      <c r="EB32" s="619"/>
      <c r="EC32" s="619"/>
      <c r="ED32" s="619"/>
      <c r="EE32" s="619"/>
      <c r="EF32" s="619"/>
      <c r="EG32" s="619"/>
      <c r="EH32" s="619"/>
      <c r="EI32" s="619"/>
      <c r="EJ32" s="619"/>
      <c r="EK32" s="619"/>
      <c r="EL32" s="619"/>
      <c r="EM32" s="619"/>
      <c r="EN32" s="619"/>
      <c r="EO32" s="619"/>
      <c r="EP32" s="619"/>
      <c r="EQ32" s="619"/>
      <c r="ER32" s="619"/>
      <c r="ES32" s="619"/>
      <c r="ET32" s="619"/>
      <c r="EU32" s="619"/>
      <c r="EV32" s="619"/>
      <c r="EW32" s="619"/>
      <c r="EX32" s="619"/>
      <c r="EY32" s="619"/>
      <c r="EZ32" s="619"/>
      <c r="FA32" s="619"/>
      <c r="FB32" s="619"/>
      <c r="FC32" s="619"/>
      <c r="FD32" s="619"/>
      <c r="FE32" s="619"/>
      <c r="FF32" s="619"/>
      <c r="FG32" s="619"/>
      <c r="FH32" s="619"/>
      <c r="FI32" s="619"/>
      <c r="FJ32" s="619"/>
      <c r="FK32" s="619"/>
      <c r="FL32" s="619"/>
      <c r="FM32" s="619"/>
      <c r="FN32" s="619"/>
      <c r="FO32" s="619"/>
      <c r="FP32" s="619"/>
      <c r="FQ32" s="619"/>
      <c r="FR32" s="619"/>
      <c r="FS32" s="619"/>
      <c r="FT32" s="619"/>
      <c r="FU32" s="619"/>
      <c r="FV32" s="619"/>
      <c r="FW32" s="619"/>
      <c r="FX32" s="619"/>
      <c r="FY32" s="619"/>
      <c r="FZ32" s="619"/>
      <c r="GA32" s="619"/>
      <c r="GB32" s="619"/>
      <c r="GC32" s="619"/>
      <c r="GD32" s="619"/>
      <c r="GE32" s="619"/>
      <c r="GF32" s="619"/>
      <c r="GG32" s="619"/>
      <c r="GH32" s="619"/>
      <c r="GI32" s="619"/>
      <c r="GJ32" s="619"/>
      <c r="GK32" s="619"/>
      <c r="GL32" s="619"/>
      <c r="GM32" s="619"/>
      <c r="GN32" s="619"/>
      <c r="GO32" s="619"/>
      <c r="GP32" s="619"/>
      <c r="GQ32" s="619"/>
      <c r="GR32" s="619"/>
      <c r="GS32" s="619"/>
      <c r="GT32" s="619"/>
      <c r="GU32" s="619"/>
      <c r="GV32" s="619"/>
      <c r="GW32" s="619"/>
      <c r="GX32" s="619"/>
      <c r="GY32" s="619"/>
      <c r="GZ32" s="619"/>
      <c r="HA32" s="619"/>
      <c r="HB32" s="619"/>
      <c r="HC32" s="619"/>
      <c r="HD32" s="619"/>
      <c r="HE32" s="619"/>
      <c r="HF32" s="619"/>
      <c r="HG32" s="619"/>
      <c r="HH32" s="619"/>
      <c r="HI32" s="619"/>
      <c r="HJ32" s="619"/>
      <c r="HK32" s="619"/>
      <c r="HL32" s="619"/>
      <c r="HM32" s="619"/>
      <c r="HN32" s="619"/>
      <c r="HO32" s="619"/>
      <c r="HP32" s="619"/>
      <c r="HQ32" s="619"/>
      <c r="HR32" s="619"/>
      <c r="HS32" s="619"/>
      <c r="HT32" s="619"/>
      <c r="HU32" s="619"/>
      <c r="HV32" s="619"/>
      <c r="HW32" s="619"/>
      <c r="HX32" s="619"/>
      <c r="HY32" s="619"/>
      <c r="HZ32" s="619"/>
      <c r="IA32" s="619"/>
      <c r="IB32" s="619"/>
      <c r="IC32" s="619"/>
      <c r="ID32" s="619"/>
      <c r="IE32" s="619"/>
      <c r="IF32" s="619"/>
      <c r="IG32" s="619"/>
      <c r="IH32" s="619"/>
      <c r="II32" s="619"/>
      <c r="IJ32" s="619"/>
      <c r="IK32" s="619"/>
      <c r="IL32" s="619"/>
      <c r="IM32" s="619"/>
      <c r="IN32" s="619"/>
      <c r="IO32" s="619"/>
      <c r="IP32" s="619"/>
      <c r="IQ32" s="619"/>
      <c r="IR32" s="619"/>
    </row>
    <row r="33" spans="1:252" ht="21" customHeight="1" thickBot="1">
      <c r="A33" s="96" t="s">
        <v>685</v>
      </c>
      <c r="B33" s="619" t="s">
        <v>22</v>
      </c>
      <c r="C33" s="495">
        <f>ROUND(SUM(C29:C31),1)</f>
        <v>60</v>
      </c>
      <c r="D33" s="632"/>
      <c r="E33" s="6"/>
      <c r="F33" s="495">
        <f>ROUND(SUM(F29:F31),1)</f>
        <v>-16889</v>
      </c>
      <c r="G33" s="632"/>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19"/>
      <c r="AM33" s="619"/>
      <c r="AN33" s="619"/>
      <c r="AO33" s="619"/>
      <c r="AP33" s="619"/>
      <c r="AQ33" s="619"/>
      <c r="AR33" s="619"/>
      <c r="AS33" s="619"/>
      <c r="AT33" s="619"/>
      <c r="AU33" s="619"/>
      <c r="AV33" s="619"/>
      <c r="AW33" s="619"/>
      <c r="AX33" s="619"/>
      <c r="AY33" s="619"/>
      <c r="AZ33" s="619"/>
      <c r="BA33" s="619"/>
      <c r="BB33" s="619"/>
      <c r="BC33" s="619"/>
      <c r="BD33" s="619"/>
      <c r="BE33" s="619"/>
      <c r="BF33" s="619"/>
      <c r="BG33" s="619"/>
      <c r="BH33" s="619"/>
      <c r="BI33" s="619"/>
      <c r="BJ33" s="619"/>
      <c r="BK33" s="619"/>
      <c r="BL33" s="619"/>
      <c r="BM33" s="619"/>
      <c r="BN33" s="619"/>
      <c r="BO33" s="619"/>
      <c r="BP33" s="619"/>
      <c r="BQ33" s="619"/>
      <c r="BR33" s="619"/>
      <c r="BS33" s="619"/>
      <c r="BT33" s="619"/>
      <c r="BU33" s="619"/>
      <c r="BV33" s="619"/>
      <c r="BW33" s="619"/>
      <c r="BX33" s="619"/>
      <c r="BY33" s="619"/>
      <c r="BZ33" s="619"/>
      <c r="CA33" s="619"/>
      <c r="CB33" s="619"/>
      <c r="CC33" s="619"/>
      <c r="CD33" s="619"/>
      <c r="CE33" s="619"/>
      <c r="CF33" s="619"/>
      <c r="CG33" s="619"/>
      <c r="CH33" s="619"/>
      <c r="CI33" s="619"/>
      <c r="CJ33" s="619"/>
      <c r="CK33" s="619"/>
      <c r="CL33" s="619"/>
      <c r="CM33" s="619"/>
      <c r="CN33" s="619"/>
      <c r="CO33" s="619"/>
      <c r="CP33" s="619"/>
      <c r="CQ33" s="619"/>
      <c r="CR33" s="619"/>
      <c r="CS33" s="619"/>
      <c r="CT33" s="619"/>
      <c r="CU33" s="619"/>
      <c r="CV33" s="619"/>
      <c r="CW33" s="619"/>
      <c r="CX33" s="619"/>
      <c r="CY33" s="619"/>
      <c r="CZ33" s="619"/>
      <c r="DA33" s="619"/>
      <c r="DB33" s="619"/>
      <c r="DC33" s="619"/>
      <c r="DD33" s="619"/>
      <c r="DE33" s="619"/>
      <c r="DF33" s="619"/>
      <c r="DG33" s="619"/>
      <c r="DH33" s="619"/>
      <c r="DI33" s="619"/>
      <c r="DJ33" s="619"/>
      <c r="DK33" s="619"/>
      <c r="DL33" s="619"/>
      <c r="DM33" s="619"/>
      <c r="DN33" s="619"/>
      <c r="DO33" s="619"/>
      <c r="DP33" s="619"/>
      <c r="DQ33" s="619"/>
      <c r="DR33" s="619"/>
      <c r="DS33" s="619"/>
      <c r="DT33" s="619"/>
      <c r="DU33" s="619"/>
      <c r="DV33" s="619"/>
      <c r="DW33" s="619"/>
      <c r="DX33" s="619"/>
      <c r="DY33" s="619"/>
      <c r="DZ33" s="619"/>
      <c r="EA33" s="619"/>
      <c r="EB33" s="619"/>
      <c r="EC33" s="619"/>
      <c r="ED33" s="619"/>
      <c r="EE33" s="619"/>
      <c r="EF33" s="619"/>
      <c r="EG33" s="619"/>
      <c r="EH33" s="619"/>
      <c r="EI33" s="619"/>
      <c r="EJ33" s="619"/>
      <c r="EK33" s="619"/>
      <c r="EL33" s="619"/>
      <c r="EM33" s="619"/>
      <c r="EN33" s="619"/>
      <c r="EO33" s="619"/>
      <c r="EP33" s="619"/>
      <c r="EQ33" s="619"/>
      <c r="ER33" s="619"/>
      <c r="ES33" s="619"/>
      <c r="ET33" s="619"/>
      <c r="EU33" s="619"/>
      <c r="EV33" s="619"/>
      <c r="EW33" s="619"/>
      <c r="EX33" s="619"/>
      <c r="EY33" s="619"/>
      <c r="EZ33" s="619"/>
      <c r="FA33" s="619"/>
      <c r="FB33" s="619"/>
      <c r="FC33" s="619"/>
      <c r="FD33" s="619"/>
      <c r="FE33" s="619"/>
      <c r="FF33" s="619"/>
      <c r="FG33" s="619"/>
      <c r="FH33" s="619"/>
      <c r="FI33" s="619"/>
      <c r="FJ33" s="619"/>
      <c r="FK33" s="619"/>
      <c r="FL33" s="619"/>
      <c r="FM33" s="619"/>
      <c r="FN33" s="619"/>
      <c r="FO33" s="619"/>
      <c r="FP33" s="619"/>
      <c r="FQ33" s="619"/>
      <c r="FR33" s="619"/>
      <c r="FS33" s="619"/>
      <c r="FT33" s="619"/>
      <c r="FU33" s="619"/>
      <c r="FV33" s="619"/>
      <c r="FW33" s="619"/>
      <c r="FX33" s="619"/>
      <c r="FY33" s="619"/>
      <c r="FZ33" s="619"/>
      <c r="GA33" s="619"/>
      <c r="GB33" s="619"/>
      <c r="GC33" s="619"/>
      <c r="GD33" s="619"/>
      <c r="GE33" s="619"/>
      <c r="GF33" s="619"/>
      <c r="GG33" s="619"/>
      <c r="GH33" s="619"/>
      <c r="GI33" s="619"/>
      <c r="GJ33" s="619"/>
      <c r="GK33" s="619"/>
      <c r="GL33" s="619"/>
      <c r="GM33" s="619"/>
      <c r="GN33" s="619"/>
      <c r="GO33" s="619"/>
      <c r="GP33" s="619"/>
      <c r="GQ33" s="619"/>
      <c r="GR33" s="619"/>
      <c r="GS33" s="619"/>
      <c r="GT33" s="619"/>
      <c r="GU33" s="619"/>
      <c r="GV33" s="619"/>
      <c r="GW33" s="619"/>
      <c r="GX33" s="619"/>
      <c r="GY33" s="619"/>
      <c r="GZ33" s="619"/>
      <c r="HA33" s="619"/>
      <c r="HB33" s="619"/>
      <c r="HC33" s="619"/>
      <c r="HD33" s="619"/>
      <c r="HE33" s="619"/>
      <c r="HF33" s="619"/>
      <c r="HG33" s="619"/>
      <c r="HH33" s="619"/>
      <c r="HI33" s="619"/>
      <c r="HJ33" s="619"/>
      <c r="HK33" s="619"/>
      <c r="HL33" s="619"/>
      <c r="HM33" s="619"/>
      <c r="HN33" s="619"/>
      <c r="HO33" s="619"/>
      <c r="HP33" s="619"/>
      <c r="HQ33" s="619"/>
      <c r="HR33" s="619"/>
      <c r="HS33" s="619"/>
      <c r="HT33" s="619"/>
      <c r="HU33" s="619"/>
      <c r="HV33" s="619"/>
      <c r="HW33" s="619"/>
      <c r="HX33" s="619"/>
      <c r="HY33" s="619"/>
      <c r="HZ33" s="619"/>
      <c r="IA33" s="619"/>
      <c r="IB33" s="619"/>
      <c r="IC33" s="619"/>
      <c r="ID33" s="619"/>
      <c r="IE33" s="619"/>
      <c r="IF33" s="619"/>
      <c r="IG33" s="619"/>
      <c r="IH33" s="619"/>
      <c r="II33" s="619"/>
      <c r="IJ33" s="619"/>
      <c r="IK33" s="619"/>
      <c r="IL33" s="619"/>
      <c r="IM33" s="619"/>
      <c r="IN33" s="619"/>
      <c r="IO33" s="619"/>
      <c r="IP33" s="619"/>
      <c r="IQ33" s="619"/>
      <c r="IR33" s="619"/>
    </row>
    <row r="34" spans="1:252" ht="16" thickTop="1">
      <c r="A34" s="5"/>
      <c r="B34" s="5"/>
      <c r="C34" s="633"/>
      <c r="D34" s="5"/>
      <c r="E34" s="5"/>
      <c r="F34" s="633"/>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19"/>
      <c r="AO34" s="619"/>
      <c r="AP34" s="619"/>
      <c r="AQ34" s="619"/>
      <c r="AR34" s="619"/>
      <c r="AS34" s="619"/>
      <c r="AT34" s="619"/>
      <c r="AU34" s="619"/>
      <c r="AV34" s="619"/>
      <c r="AW34" s="619"/>
      <c r="AX34" s="619"/>
      <c r="AY34" s="619"/>
      <c r="AZ34" s="619"/>
      <c r="BA34" s="619"/>
      <c r="BB34" s="619"/>
      <c r="BC34" s="619"/>
      <c r="BD34" s="619"/>
      <c r="BE34" s="619"/>
      <c r="BF34" s="619"/>
      <c r="BG34" s="619"/>
      <c r="BH34" s="619"/>
      <c r="BI34" s="619"/>
      <c r="BJ34" s="619"/>
      <c r="BK34" s="619"/>
      <c r="BL34" s="619"/>
      <c r="BM34" s="619"/>
      <c r="BN34" s="619"/>
      <c r="BO34" s="619"/>
      <c r="BP34" s="619"/>
      <c r="BQ34" s="619"/>
      <c r="BR34" s="619"/>
      <c r="BS34" s="619"/>
      <c r="BT34" s="619"/>
      <c r="BU34" s="619"/>
      <c r="BV34" s="619"/>
      <c r="BW34" s="619"/>
      <c r="BX34" s="619"/>
      <c r="BY34" s="619"/>
      <c r="BZ34" s="619"/>
      <c r="CA34" s="619"/>
      <c r="CB34" s="619"/>
      <c r="CC34" s="619"/>
      <c r="CD34" s="619"/>
      <c r="CE34" s="619"/>
      <c r="CF34" s="619"/>
      <c r="CG34" s="619"/>
      <c r="CH34" s="619"/>
      <c r="CI34" s="619"/>
      <c r="CJ34" s="619"/>
      <c r="CK34" s="619"/>
      <c r="CL34" s="619"/>
      <c r="CM34" s="619"/>
      <c r="CN34" s="619"/>
      <c r="CO34" s="619"/>
      <c r="CP34" s="619"/>
      <c r="CQ34" s="619"/>
      <c r="CR34" s="619"/>
      <c r="CS34" s="619"/>
      <c r="CT34" s="619"/>
      <c r="CU34" s="619"/>
      <c r="CV34" s="619"/>
      <c r="CW34" s="619"/>
      <c r="CX34" s="619"/>
      <c r="CY34" s="619"/>
      <c r="CZ34" s="619"/>
      <c r="DA34" s="619"/>
      <c r="DB34" s="619"/>
      <c r="DC34" s="619"/>
      <c r="DD34" s="619"/>
      <c r="DE34" s="619"/>
      <c r="DF34" s="619"/>
      <c r="DG34" s="619"/>
      <c r="DH34" s="619"/>
      <c r="DI34" s="619"/>
      <c r="DJ34" s="619"/>
      <c r="DK34" s="619"/>
      <c r="DL34" s="619"/>
      <c r="DM34" s="619"/>
      <c r="DN34" s="619"/>
      <c r="DO34" s="619"/>
      <c r="DP34" s="619"/>
      <c r="DQ34" s="619"/>
      <c r="DR34" s="619"/>
      <c r="DS34" s="619"/>
      <c r="DT34" s="619"/>
      <c r="DU34" s="619"/>
      <c r="DV34" s="619"/>
      <c r="DW34" s="619"/>
      <c r="DX34" s="619"/>
      <c r="DY34" s="619"/>
      <c r="DZ34" s="619"/>
      <c r="EA34" s="619"/>
      <c r="EB34" s="619"/>
      <c r="EC34" s="619"/>
      <c r="ED34" s="619"/>
      <c r="EE34" s="619"/>
      <c r="EF34" s="619"/>
      <c r="EG34" s="619"/>
      <c r="EH34" s="619"/>
      <c r="EI34" s="619"/>
      <c r="EJ34" s="619"/>
      <c r="EK34" s="619"/>
      <c r="EL34" s="619"/>
      <c r="EM34" s="619"/>
      <c r="EN34" s="619"/>
      <c r="EO34" s="619"/>
      <c r="EP34" s="619"/>
      <c r="EQ34" s="619"/>
      <c r="ER34" s="619"/>
      <c r="ES34" s="619"/>
      <c r="ET34" s="619"/>
      <c r="EU34" s="619"/>
      <c r="EV34" s="619"/>
      <c r="EW34" s="619"/>
      <c r="EX34" s="619"/>
      <c r="EY34" s="619"/>
      <c r="EZ34" s="619"/>
      <c r="FA34" s="619"/>
      <c r="FB34" s="619"/>
      <c r="FC34" s="619"/>
      <c r="FD34" s="619"/>
      <c r="FE34" s="619"/>
      <c r="FF34" s="619"/>
      <c r="FG34" s="619"/>
      <c r="FH34" s="619"/>
      <c r="FI34" s="619"/>
      <c r="FJ34" s="619"/>
      <c r="FK34" s="619"/>
      <c r="FL34" s="619"/>
      <c r="FM34" s="619"/>
      <c r="FN34" s="619"/>
      <c r="FO34" s="619"/>
      <c r="FP34" s="619"/>
      <c r="FQ34" s="619"/>
      <c r="FR34" s="619"/>
      <c r="FS34" s="619"/>
      <c r="FT34" s="619"/>
      <c r="FU34" s="619"/>
      <c r="FV34" s="619"/>
      <c r="FW34" s="619"/>
      <c r="FX34" s="619"/>
      <c r="FY34" s="619"/>
      <c r="FZ34" s="619"/>
      <c r="GA34" s="619"/>
      <c r="GB34" s="619"/>
      <c r="GC34" s="619"/>
      <c r="GD34" s="619"/>
      <c r="GE34" s="619"/>
      <c r="GF34" s="619"/>
      <c r="GG34" s="619"/>
      <c r="GH34" s="619"/>
      <c r="GI34" s="619"/>
      <c r="GJ34" s="619"/>
      <c r="GK34" s="619"/>
      <c r="GL34" s="619"/>
      <c r="GM34" s="619"/>
      <c r="GN34" s="619"/>
      <c r="GO34" s="619"/>
      <c r="GP34" s="619"/>
      <c r="GQ34" s="619"/>
      <c r="GR34" s="619"/>
      <c r="GS34" s="619"/>
      <c r="GT34" s="619"/>
      <c r="GU34" s="619"/>
      <c r="GV34" s="619"/>
      <c r="GW34" s="619"/>
      <c r="GX34" s="619"/>
      <c r="GY34" s="619"/>
      <c r="GZ34" s="619"/>
      <c r="HA34" s="619"/>
      <c r="HB34" s="619"/>
      <c r="HC34" s="619"/>
      <c r="HD34" s="619"/>
      <c r="HE34" s="619"/>
      <c r="HF34" s="619"/>
      <c r="HG34" s="619"/>
      <c r="HH34" s="619"/>
      <c r="HI34" s="619"/>
      <c r="HJ34" s="619"/>
      <c r="HK34" s="619"/>
      <c r="HL34" s="619"/>
      <c r="HM34" s="619"/>
      <c r="HN34" s="619"/>
      <c r="HO34" s="619"/>
      <c r="HP34" s="619"/>
      <c r="HQ34" s="619"/>
      <c r="HR34" s="619"/>
      <c r="HS34" s="619"/>
      <c r="HT34" s="619"/>
      <c r="HU34" s="619"/>
      <c r="HV34" s="619"/>
      <c r="HW34" s="619"/>
      <c r="HX34" s="619"/>
      <c r="HY34" s="619"/>
      <c r="HZ34" s="619"/>
      <c r="IA34" s="619"/>
      <c r="IB34" s="619"/>
      <c r="IC34" s="619"/>
      <c r="ID34" s="619"/>
      <c r="IE34" s="619"/>
      <c r="IF34" s="619"/>
      <c r="IG34" s="619"/>
      <c r="IH34" s="619"/>
      <c r="II34" s="619"/>
      <c r="IJ34" s="619"/>
      <c r="IK34" s="619"/>
      <c r="IL34" s="619"/>
      <c r="IM34" s="619"/>
      <c r="IN34" s="619"/>
      <c r="IO34" s="619"/>
      <c r="IP34" s="619"/>
      <c r="IQ34" s="619"/>
      <c r="IR34" s="619"/>
    </row>
    <row r="35" spans="1:252" ht="15">
      <c r="A35" s="634"/>
      <c r="B35" s="5"/>
      <c r="C35" s="5"/>
      <c r="D35" s="5"/>
      <c r="E35" s="5"/>
      <c r="F35" s="5"/>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c r="AS35" s="619"/>
      <c r="AT35" s="619"/>
      <c r="AU35" s="619"/>
      <c r="AV35" s="619"/>
      <c r="AW35" s="619"/>
      <c r="AX35" s="619"/>
      <c r="AY35" s="619"/>
      <c r="AZ35" s="619"/>
      <c r="BA35" s="619"/>
      <c r="BB35" s="619"/>
      <c r="BC35" s="619"/>
      <c r="BD35" s="619"/>
      <c r="BE35" s="619"/>
      <c r="BF35" s="619"/>
      <c r="BG35" s="619"/>
      <c r="BH35" s="619"/>
      <c r="BI35" s="619"/>
      <c r="BJ35" s="619"/>
      <c r="BK35" s="619"/>
      <c r="BL35" s="619"/>
      <c r="BM35" s="619"/>
      <c r="BN35" s="619"/>
      <c r="BO35" s="619"/>
      <c r="BP35" s="619"/>
      <c r="BQ35" s="619"/>
      <c r="BR35" s="619"/>
      <c r="BS35" s="619"/>
      <c r="BT35" s="619"/>
      <c r="BU35" s="619"/>
      <c r="BV35" s="619"/>
      <c r="BW35" s="619"/>
      <c r="BX35" s="619"/>
      <c r="BY35" s="619"/>
      <c r="BZ35" s="619"/>
      <c r="CA35" s="619"/>
      <c r="CB35" s="619"/>
      <c r="CC35" s="619"/>
      <c r="CD35" s="619"/>
      <c r="CE35" s="619"/>
      <c r="CF35" s="619"/>
      <c r="CG35" s="619"/>
      <c r="CH35" s="619"/>
      <c r="CI35" s="619"/>
      <c r="CJ35" s="619"/>
      <c r="CK35" s="619"/>
      <c r="CL35" s="619"/>
      <c r="CM35" s="619"/>
      <c r="CN35" s="619"/>
      <c r="CO35" s="619"/>
      <c r="CP35" s="619"/>
      <c r="CQ35" s="619"/>
      <c r="CR35" s="619"/>
      <c r="CS35" s="619"/>
      <c r="CT35" s="619"/>
      <c r="CU35" s="619"/>
      <c r="CV35" s="619"/>
      <c r="CW35" s="619"/>
      <c r="CX35" s="619"/>
      <c r="CY35" s="619"/>
      <c r="CZ35" s="619"/>
      <c r="DA35" s="619"/>
      <c r="DB35" s="619"/>
      <c r="DC35" s="619"/>
      <c r="DD35" s="619"/>
      <c r="DE35" s="619"/>
      <c r="DF35" s="619"/>
      <c r="DG35" s="619"/>
      <c r="DH35" s="619"/>
      <c r="DI35" s="619"/>
      <c r="DJ35" s="619"/>
      <c r="DK35" s="619"/>
      <c r="DL35" s="619"/>
      <c r="DM35" s="619"/>
      <c r="DN35" s="619"/>
      <c r="DO35" s="619"/>
      <c r="DP35" s="619"/>
      <c r="DQ35" s="619"/>
      <c r="DR35" s="619"/>
      <c r="DS35" s="619"/>
      <c r="DT35" s="619"/>
      <c r="DU35" s="619"/>
      <c r="DV35" s="619"/>
      <c r="DW35" s="619"/>
      <c r="DX35" s="619"/>
      <c r="DY35" s="619"/>
      <c r="DZ35" s="619"/>
      <c r="EA35" s="619"/>
      <c r="EB35" s="619"/>
      <c r="EC35" s="619"/>
      <c r="ED35" s="619"/>
      <c r="EE35" s="619"/>
      <c r="EF35" s="619"/>
      <c r="EG35" s="619"/>
      <c r="EH35" s="619"/>
      <c r="EI35" s="619"/>
      <c r="EJ35" s="619"/>
      <c r="EK35" s="619"/>
      <c r="EL35" s="619"/>
      <c r="EM35" s="619"/>
      <c r="EN35" s="619"/>
      <c r="EO35" s="619"/>
      <c r="EP35" s="619"/>
      <c r="EQ35" s="619"/>
      <c r="ER35" s="619"/>
      <c r="ES35" s="619"/>
      <c r="ET35" s="619"/>
      <c r="EU35" s="619"/>
      <c r="EV35" s="619"/>
      <c r="EW35" s="619"/>
      <c r="EX35" s="619"/>
      <c r="EY35" s="619"/>
      <c r="EZ35" s="619"/>
      <c r="FA35" s="619"/>
      <c r="FB35" s="619"/>
      <c r="FC35" s="619"/>
      <c r="FD35" s="619"/>
      <c r="FE35" s="619"/>
      <c r="FF35" s="619"/>
      <c r="FG35" s="619"/>
      <c r="FH35" s="619"/>
      <c r="FI35" s="619"/>
      <c r="FJ35" s="619"/>
      <c r="FK35" s="619"/>
      <c r="FL35" s="619"/>
      <c r="FM35" s="619"/>
      <c r="FN35" s="619"/>
      <c r="FO35" s="619"/>
      <c r="FP35" s="619"/>
      <c r="FQ35" s="619"/>
      <c r="FR35" s="619"/>
      <c r="FS35" s="619"/>
      <c r="FT35" s="619"/>
      <c r="FU35" s="619"/>
      <c r="FV35" s="619"/>
      <c r="FW35" s="619"/>
      <c r="FX35" s="619"/>
      <c r="FY35" s="619"/>
      <c r="FZ35" s="619"/>
      <c r="GA35" s="619"/>
      <c r="GB35" s="619"/>
      <c r="GC35" s="619"/>
      <c r="GD35" s="619"/>
      <c r="GE35" s="619"/>
      <c r="GF35" s="619"/>
      <c r="GG35" s="619"/>
      <c r="GH35" s="619"/>
      <c r="GI35" s="619"/>
      <c r="GJ35" s="619"/>
      <c r="GK35" s="619"/>
      <c r="GL35" s="619"/>
      <c r="GM35" s="619"/>
      <c r="GN35" s="619"/>
      <c r="GO35" s="619"/>
      <c r="GP35" s="619"/>
      <c r="GQ35" s="619"/>
      <c r="GR35" s="619"/>
      <c r="GS35" s="619"/>
      <c r="GT35" s="619"/>
      <c r="GU35" s="619"/>
      <c r="GV35" s="619"/>
      <c r="GW35" s="619"/>
      <c r="GX35" s="619"/>
      <c r="GY35" s="619"/>
      <c r="GZ35" s="619"/>
      <c r="HA35" s="619"/>
      <c r="HB35" s="619"/>
      <c r="HC35" s="619"/>
      <c r="HD35" s="619"/>
      <c r="HE35" s="619"/>
      <c r="HF35" s="619"/>
      <c r="HG35" s="619"/>
      <c r="HH35" s="619"/>
      <c r="HI35" s="619"/>
      <c r="HJ35" s="619"/>
      <c r="HK35" s="619"/>
      <c r="HL35" s="619"/>
      <c r="HM35" s="619"/>
      <c r="HN35" s="619"/>
      <c r="HO35" s="619"/>
      <c r="HP35" s="619"/>
      <c r="HQ35" s="619"/>
      <c r="HR35" s="619"/>
      <c r="HS35" s="619"/>
      <c r="HT35" s="619"/>
      <c r="HU35" s="619"/>
      <c r="HV35" s="619"/>
      <c r="HW35" s="619"/>
      <c r="HX35" s="619"/>
      <c r="HY35" s="619"/>
      <c r="HZ35" s="619"/>
      <c r="IA35" s="619"/>
      <c r="IB35" s="619"/>
      <c r="IC35" s="619"/>
      <c r="ID35" s="619"/>
      <c r="IE35" s="619"/>
      <c r="IF35" s="619"/>
      <c r="IG35" s="619"/>
      <c r="IH35" s="619"/>
      <c r="II35" s="619"/>
      <c r="IJ35" s="619"/>
      <c r="IK35" s="619"/>
      <c r="IL35" s="619"/>
      <c r="IM35" s="619"/>
      <c r="IN35" s="619"/>
      <c r="IO35" s="619"/>
      <c r="IP35" s="619"/>
      <c r="IQ35" s="619"/>
      <c r="IR35" s="619"/>
    </row>
    <row r="36" spans="1:252" ht="15">
      <c r="A36" s="635"/>
      <c r="B36" s="5"/>
      <c r="C36" s="5"/>
      <c r="D36" s="5"/>
      <c r="E36" s="5"/>
      <c r="F36" s="5"/>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619"/>
      <c r="AR36" s="619"/>
      <c r="AS36" s="619"/>
      <c r="AT36" s="619"/>
      <c r="AU36" s="619"/>
      <c r="AV36" s="619"/>
      <c r="AW36" s="619"/>
      <c r="AX36" s="619"/>
      <c r="AY36" s="619"/>
      <c r="AZ36" s="619"/>
      <c r="BA36" s="619"/>
      <c r="BB36" s="619"/>
      <c r="BC36" s="619"/>
      <c r="BD36" s="619"/>
      <c r="BE36" s="619"/>
      <c r="BF36" s="619"/>
      <c r="BG36" s="619"/>
      <c r="BH36" s="619"/>
      <c r="BI36" s="619"/>
      <c r="BJ36" s="619"/>
      <c r="BK36" s="619"/>
      <c r="BL36" s="619"/>
      <c r="BM36" s="619"/>
      <c r="BN36" s="619"/>
      <c r="BO36" s="619"/>
      <c r="BP36" s="619"/>
      <c r="BQ36" s="619"/>
      <c r="BR36" s="619"/>
      <c r="BS36" s="619"/>
      <c r="BT36" s="619"/>
      <c r="BU36" s="619"/>
      <c r="BV36" s="619"/>
      <c r="BW36" s="619"/>
      <c r="BX36" s="619"/>
      <c r="BY36" s="619"/>
      <c r="BZ36" s="619"/>
      <c r="CA36" s="619"/>
      <c r="CB36" s="619"/>
      <c r="CC36" s="619"/>
      <c r="CD36" s="619"/>
      <c r="CE36" s="619"/>
      <c r="CF36" s="619"/>
      <c r="CG36" s="619"/>
      <c r="CH36" s="619"/>
      <c r="CI36" s="619"/>
      <c r="CJ36" s="619"/>
      <c r="CK36" s="619"/>
      <c r="CL36" s="619"/>
      <c r="CM36" s="619"/>
      <c r="CN36" s="619"/>
      <c r="CO36" s="619"/>
      <c r="CP36" s="619"/>
      <c r="CQ36" s="619"/>
      <c r="CR36" s="619"/>
      <c r="CS36" s="619"/>
      <c r="CT36" s="619"/>
      <c r="CU36" s="619"/>
      <c r="CV36" s="619"/>
      <c r="CW36" s="619"/>
      <c r="CX36" s="619"/>
      <c r="CY36" s="619"/>
      <c r="CZ36" s="619"/>
      <c r="DA36" s="619"/>
      <c r="DB36" s="619"/>
      <c r="DC36" s="619"/>
      <c r="DD36" s="619"/>
      <c r="DE36" s="619"/>
      <c r="DF36" s="619"/>
      <c r="DG36" s="619"/>
      <c r="DH36" s="619"/>
      <c r="DI36" s="619"/>
      <c r="DJ36" s="619"/>
      <c r="DK36" s="619"/>
      <c r="DL36" s="619"/>
      <c r="DM36" s="619"/>
      <c r="DN36" s="619"/>
      <c r="DO36" s="619"/>
      <c r="DP36" s="619"/>
      <c r="DQ36" s="619"/>
      <c r="DR36" s="619"/>
      <c r="DS36" s="619"/>
      <c r="DT36" s="619"/>
      <c r="DU36" s="619"/>
      <c r="DV36" s="619"/>
      <c r="DW36" s="619"/>
      <c r="DX36" s="619"/>
      <c r="DY36" s="619"/>
      <c r="DZ36" s="619"/>
      <c r="EA36" s="619"/>
      <c r="EB36" s="619"/>
      <c r="EC36" s="619"/>
      <c r="ED36" s="619"/>
      <c r="EE36" s="619"/>
      <c r="EF36" s="619"/>
      <c r="EG36" s="619"/>
      <c r="EH36" s="619"/>
      <c r="EI36" s="619"/>
      <c r="EJ36" s="619"/>
      <c r="EK36" s="619"/>
      <c r="EL36" s="619"/>
      <c r="EM36" s="619"/>
      <c r="EN36" s="619"/>
      <c r="EO36" s="619"/>
      <c r="EP36" s="619"/>
      <c r="EQ36" s="619"/>
      <c r="ER36" s="619"/>
      <c r="ES36" s="619"/>
      <c r="ET36" s="619"/>
      <c r="EU36" s="619"/>
      <c r="EV36" s="619"/>
      <c r="EW36" s="619"/>
      <c r="EX36" s="619"/>
      <c r="EY36" s="619"/>
      <c r="EZ36" s="619"/>
      <c r="FA36" s="619"/>
      <c r="FB36" s="619"/>
      <c r="FC36" s="619"/>
      <c r="FD36" s="619"/>
      <c r="FE36" s="619"/>
      <c r="FF36" s="619"/>
      <c r="FG36" s="619"/>
      <c r="FH36" s="619"/>
      <c r="FI36" s="619"/>
      <c r="FJ36" s="619"/>
      <c r="FK36" s="619"/>
      <c r="FL36" s="619"/>
      <c r="FM36" s="619"/>
      <c r="FN36" s="619"/>
      <c r="FO36" s="619"/>
      <c r="FP36" s="619"/>
      <c r="FQ36" s="619"/>
      <c r="FR36" s="619"/>
      <c r="FS36" s="619"/>
      <c r="FT36" s="619"/>
      <c r="FU36" s="619"/>
      <c r="FV36" s="619"/>
      <c r="FW36" s="619"/>
      <c r="FX36" s="619"/>
      <c r="FY36" s="619"/>
      <c r="FZ36" s="619"/>
      <c r="GA36" s="619"/>
      <c r="GB36" s="619"/>
      <c r="GC36" s="619"/>
      <c r="GD36" s="619"/>
      <c r="GE36" s="619"/>
      <c r="GF36" s="619"/>
      <c r="GG36" s="619"/>
      <c r="GH36" s="619"/>
      <c r="GI36" s="619"/>
      <c r="GJ36" s="619"/>
      <c r="GK36" s="619"/>
      <c r="GL36" s="619"/>
      <c r="GM36" s="619"/>
      <c r="GN36" s="619"/>
      <c r="GO36" s="619"/>
      <c r="GP36" s="619"/>
      <c r="GQ36" s="619"/>
      <c r="GR36" s="619"/>
      <c r="GS36" s="619"/>
      <c r="GT36" s="619"/>
      <c r="GU36" s="619"/>
      <c r="GV36" s="619"/>
      <c r="GW36" s="619"/>
      <c r="GX36" s="619"/>
      <c r="GY36" s="619"/>
      <c r="GZ36" s="619"/>
      <c r="HA36" s="619"/>
      <c r="HB36" s="619"/>
      <c r="HC36" s="619"/>
      <c r="HD36" s="619"/>
      <c r="HE36" s="619"/>
      <c r="HF36" s="619"/>
      <c r="HG36" s="619"/>
      <c r="HH36" s="619"/>
      <c r="HI36" s="619"/>
      <c r="HJ36" s="619"/>
      <c r="HK36" s="619"/>
      <c r="HL36" s="619"/>
      <c r="HM36" s="619"/>
      <c r="HN36" s="619"/>
      <c r="HO36" s="619"/>
      <c r="HP36" s="619"/>
      <c r="HQ36" s="619"/>
      <c r="HR36" s="619"/>
      <c r="HS36" s="619"/>
      <c r="HT36" s="619"/>
      <c r="HU36" s="619"/>
      <c r="HV36" s="619"/>
      <c r="HW36" s="619"/>
      <c r="HX36" s="619"/>
      <c r="HY36" s="619"/>
      <c r="HZ36" s="619"/>
      <c r="IA36" s="619"/>
      <c r="IB36" s="619"/>
      <c r="IC36" s="619"/>
      <c r="ID36" s="619"/>
      <c r="IE36" s="619"/>
      <c r="IF36" s="619"/>
      <c r="IG36" s="619"/>
      <c r="IH36" s="619"/>
      <c r="II36" s="619"/>
      <c r="IJ36" s="619"/>
      <c r="IK36" s="619"/>
      <c r="IL36" s="619"/>
      <c r="IM36" s="619"/>
      <c r="IN36" s="619"/>
      <c r="IO36" s="619"/>
      <c r="IP36" s="619"/>
      <c r="IQ36" s="619"/>
      <c r="IR36" s="619"/>
    </row>
    <row r="37" spans="1:252" ht="15">
      <c r="A37" s="621"/>
      <c r="B37" s="619"/>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19"/>
      <c r="AQ37" s="619"/>
      <c r="AR37" s="619"/>
      <c r="AS37" s="619"/>
      <c r="AT37" s="619"/>
      <c r="AU37" s="619"/>
      <c r="AV37" s="619"/>
      <c r="AW37" s="619"/>
      <c r="AX37" s="619"/>
      <c r="AY37" s="619"/>
      <c r="AZ37" s="619"/>
      <c r="BA37" s="619"/>
      <c r="BB37" s="619"/>
      <c r="BC37" s="619"/>
      <c r="BD37" s="619"/>
      <c r="BE37" s="619"/>
      <c r="BF37" s="619"/>
      <c r="BG37" s="619"/>
      <c r="BH37" s="619"/>
      <c r="BI37" s="619"/>
      <c r="BJ37" s="619"/>
      <c r="BK37" s="619"/>
      <c r="BL37" s="619"/>
      <c r="BM37" s="619"/>
      <c r="BN37" s="619"/>
      <c r="BO37" s="619"/>
      <c r="BP37" s="619"/>
      <c r="BQ37" s="619"/>
      <c r="BR37" s="619"/>
      <c r="BS37" s="619"/>
      <c r="BT37" s="619"/>
      <c r="BU37" s="619"/>
      <c r="BV37" s="619"/>
      <c r="BW37" s="619"/>
      <c r="BX37" s="619"/>
      <c r="BY37" s="619"/>
      <c r="BZ37" s="619"/>
      <c r="CA37" s="619"/>
      <c r="CB37" s="619"/>
      <c r="CC37" s="619"/>
      <c r="CD37" s="619"/>
      <c r="CE37" s="619"/>
      <c r="CF37" s="619"/>
      <c r="CG37" s="619"/>
      <c r="CH37" s="619"/>
      <c r="CI37" s="619"/>
      <c r="CJ37" s="619"/>
      <c r="CK37" s="619"/>
      <c r="CL37" s="619"/>
      <c r="CM37" s="619"/>
      <c r="CN37" s="619"/>
      <c r="CO37" s="619"/>
      <c r="CP37" s="619"/>
      <c r="CQ37" s="619"/>
      <c r="CR37" s="619"/>
      <c r="CS37" s="619"/>
      <c r="CT37" s="619"/>
      <c r="CU37" s="619"/>
      <c r="CV37" s="619"/>
      <c r="CW37" s="619"/>
      <c r="CX37" s="619"/>
      <c r="CY37" s="619"/>
      <c r="CZ37" s="619"/>
      <c r="DA37" s="619"/>
      <c r="DB37" s="619"/>
      <c r="DC37" s="619"/>
      <c r="DD37" s="619"/>
      <c r="DE37" s="619"/>
      <c r="DF37" s="619"/>
      <c r="DG37" s="619"/>
      <c r="DH37" s="619"/>
      <c r="DI37" s="619"/>
      <c r="DJ37" s="619"/>
      <c r="DK37" s="619"/>
      <c r="DL37" s="619"/>
      <c r="DM37" s="619"/>
      <c r="DN37" s="619"/>
      <c r="DO37" s="619"/>
      <c r="DP37" s="619"/>
      <c r="DQ37" s="619"/>
      <c r="DR37" s="619"/>
      <c r="DS37" s="619"/>
      <c r="DT37" s="619"/>
      <c r="DU37" s="619"/>
      <c r="DV37" s="619"/>
      <c r="DW37" s="619"/>
      <c r="DX37" s="619"/>
      <c r="DY37" s="619"/>
      <c r="DZ37" s="619"/>
      <c r="EA37" s="619"/>
      <c r="EB37" s="619"/>
      <c r="EC37" s="619"/>
      <c r="ED37" s="619"/>
      <c r="EE37" s="619"/>
      <c r="EF37" s="619"/>
      <c r="EG37" s="619"/>
      <c r="EH37" s="619"/>
      <c r="EI37" s="619"/>
      <c r="EJ37" s="619"/>
      <c r="EK37" s="619"/>
      <c r="EL37" s="619"/>
      <c r="EM37" s="619"/>
      <c r="EN37" s="619"/>
      <c r="EO37" s="619"/>
      <c r="EP37" s="619"/>
      <c r="EQ37" s="619"/>
      <c r="ER37" s="619"/>
      <c r="ES37" s="619"/>
      <c r="ET37" s="619"/>
      <c r="EU37" s="619"/>
      <c r="EV37" s="619"/>
      <c r="EW37" s="619"/>
      <c r="EX37" s="619"/>
      <c r="EY37" s="619"/>
      <c r="EZ37" s="619"/>
      <c r="FA37" s="619"/>
      <c r="FB37" s="619"/>
      <c r="FC37" s="619"/>
      <c r="FD37" s="619"/>
      <c r="FE37" s="619"/>
      <c r="FF37" s="619"/>
      <c r="FG37" s="619"/>
      <c r="FH37" s="619"/>
      <c r="FI37" s="619"/>
      <c r="FJ37" s="619"/>
      <c r="FK37" s="619"/>
      <c r="FL37" s="619"/>
      <c r="FM37" s="619"/>
      <c r="FN37" s="619"/>
      <c r="FO37" s="619"/>
      <c r="FP37" s="619"/>
      <c r="FQ37" s="619"/>
      <c r="FR37" s="619"/>
      <c r="FS37" s="619"/>
      <c r="FT37" s="619"/>
      <c r="FU37" s="619"/>
      <c r="FV37" s="619"/>
      <c r="FW37" s="619"/>
      <c r="FX37" s="619"/>
      <c r="FY37" s="619"/>
      <c r="FZ37" s="619"/>
      <c r="GA37" s="619"/>
      <c r="GB37" s="619"/>
      <c r="GC37" s="619"/>
      <c r="GD37" s="619"/>
      <c r="GE37" s="619"/>
      <c r="GF37" s="619"/>
      <c r="GG37" s="619"/>
      <c r="GH37" s="619"/>
      <c r="GI37" s="619"/>
      <c r="GJ37" s="619"/>
      <c r="GK37" s="619"/>
      <c r="GL37" s="619"/>
      <c r="GM37" s="619"/>
      <c r="GN37" s="619"/>
      <c r="GO37" s="619"/>
      <c r="GP37" s="619"/>
      <c r="GQ37" s="619"/>
      <c r="GR37" s="619"/>
      <c r="GS37" s="619"/>
      <c r="GT37" s="619"/>
      <c r="GU37" s="619"/>
      <c r="GV37" s="619"/>
      <c r="GW37" s="619"/>
      <c r="GX37" s="619"/>
      <c r="GY37" s="619"/>
      <c r="GZ37" s="619"/>
      <c r="HA37" s="619"/>
      <c r="HB37" s="619"/>
      <c r="HC37" s="619"/>
      <c r="HD37" s="619"/>
      <c r="HE37" s="619"/>
      <c r="HF37" s="619"/>
      <c r="HG37" s="619"/>
      <c r="HH37" s="619"/>
      <c r="HI37" s="619"/>
      <c r="HJ37" s="619"/>
      <c r="HK37" s="619"/>
      <c r="HL37" s="619"/>
      <c r="HM37" s="619"/>
      <c r="HN37" s="619"/>
      <c r="HO37" s="619"/>
      <c r="HP37" s="619"/>
      <c r="HQ37" s="619"/>
      <c r="HR37" s="619"/>
      <c r="HS37" s="619"/>
      <c r="HT37" s="619"/>
      <c r="HU37" s="619"/>
      <c r="HV37" s="619"/>
      <c r="HW37" s="619"/>
      <c r="HX37" s="619"/>
      <c r="HY37" s="619"/>
      <c r="HZ37" s="619"/>
      <c r="IA37" s="619"/>
      <c r="IB37" s="619"/>
      <c r="IC37" s="619"/>
      <c r="ID37" s="619"/>
      <c r="IE37" s="619"/>
      <c r="IF37" s="619"/>
      <c r="IG37" s="619"/>
      <c r="IH37" s="619"/>
      <c r="II37" s="619"/>
      <c r="IJ37" s="619"/>
      <c r="IK37" s="619"/>
      <c r="IL37" s="619"/>
      <c r="IM37" s="619"/>
      <c r="IN37" s="619"/>
      <c r="IO37" s="619"/>
      <c r="IP37" s="619"/>
      <c r="IQ37" s="619"/>
      <c r="IR37" s="619"/>
    </row>
    <row r="38" spans="1:252" ht="15">
      <c r="A38" s="619"/>
      <c r="B38" s="619"/>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619"/>
      <c r="AI38" s="619"/>
      <c r="AJ38" s="619"/>
      <c r="AK38" s="619"/>
      <c r="AL38" s="619"/>
      <c r="AM38" s="619"/>
      <c r="AN38" s="619"/>
      <c r="AO38" s="619"/>
      <c r="AP38" s="619"/>
      <c r="AQ38" s="619"/>
      <c r="AR38" s="619"/>
      <c r="AS38" s="619"/>
      <c r="AT38" s="619"/>
      <c r="AU38" s="619"/>
      <c r="AV38" s="619"/>
      <c r="AW38" s="619"/>
      <c r="AX38" s="619"/>
      <c r="AY38" s="619"/>
      <c r="AZ38" s="619"/>
      <c r="BA38" s="619"/>
      <c r="BB38" s="619"/>
      <c r="BC38" s="619"/>
      <c r="BD38" s="619"/>
      <c r="BE38" s="619"/>
      <c r="BF38" s="619"/>
      <c r="BG38" s="619"/>
      <c r="BH38" s="619"/>
      <c r="BI38" s="619"/>
      <c r="BJ38" s="619"/>
      <c r="BK38" s="619"/>
      <c r="BL38" s="619"/>
      <c r="BM38" s="619"/>
      <c r="BN38" s="619"/>
      <c r="BO38" s="619"/>
      <c r="BP38" s="619"/>
      <c r="BQ38" s="619"/>
      <c r="BR38" s="619"/>
      <c r="BS38" s="619"/>
      <c r="BT38" s="619"/>
      <c r="BU38" s="619"/>
      <c r="BV38" s="619"/>
      <c r="BW38" s="619"/>
      <c r="BX38" s="619"/>
      <c r="BY38" s="619"/>
      <c r="BZ38" s="619"/>
      <c r="CA38" s="619"/>
      <c r="CB38" s="619"/>
      <c r="CC38" s="619"/>
      <c r="CD38" s="619"/>
      <c r="CE38" s="619"/>
      <c r="CF38" s="619"/>
      <c r="CG38" s="619"/>
      <c r="CH38" s="619"/>
      <c r="CI38" s="619"/>
      <c r="CJ38" s="619"/>
      <c r="CK38" s="619"/>
      <c r="CL38" s="619"/>
      <c r="CM38" s="619"/>
      <c r="CN38" s="619"/>
      <c r="CO38" s="619"/>
      <c r="CP38" s="619"/>
      <c r="CQ38" s="619"/>
      <c r="CR38" s="619"/>
      <c r="CS38" s="619"/>
      <c r="CT38" s="619"/>
      <c r="CU38" s="619"/>
      <c r="CV38" s="619"/>
      <c r="CW38" s="619"/>
      <c r="CX38" s="619"/>
      <c r="CY38" s="619"/>
      <c r="CZ38" s="619"/>
      <c r="DA38" s="619"/>
      <c r="DB38" s="619"/>
      <c r="DC38" s="619"/>
      <c r="DD38" s="619"/>
      <c r="DE38" s="619"/>
      <c r="DF38" s="619"/>
      <c r="DG38" s="619"/>
      <c r="DH38" s="619"/>
      <c r="DI38" s="619"/>
      <c r="DJ38" s="619"/>
      <c r="DK38" s="619"/>
      <c r="DL38" s="619"/>
      <c r="DM38" s="619"/>
      <c r="DN38" s="619"/>
      <c r="DO38" s="619"/>
      <c r="DP38" s="619"/>
      <c r="DQ38" s="619"/>
      <c r="DR38" s="619"/>
      <c r="DS38" s="619"/>
      <c r="DT38" s="619"/>
      <c r="DU38" s="619"/>
      <c r="DV38" s="619"/>
      <c r="DW38" s="619"/>
      <c r="DX38" s="619"/>
      <c r="DY38" s="619"/>
      <c r="DZ38" s="619"/>
      <c r="EA38" s="619"/>
      <c r="EB38" s="619"/>
      <c r="EC38" s="619"/>
      <c r="ED38" s="619"/>
      <c r="EE38" s="619"/>
      <c r="EF38" s="619"/>
      <c r="EG38" s="619"/>
      <c r="EH38" s="619"/>
      <c r="EI38" s="619"/>
      <c r="EJ38" s="619"/>
      <c r="EK38" s="619"/>
      <c r="EL38" s="619"/>
      <c r="EM38" s="619"/>
      <c r="EN38" s="619"/>
      <c r="EO38" s="619"/>
      <c r="EP38" s="619"/>
      <c r="EQ38" s="619"/>
      <c r="ER38" s="619"/>
      <c r="ES38" s="619"/>
      <c r="ET38" s="619"/>
      <c r="EU38" s="619"/>
      <c r="EV38" s="619"/>
      <c r="EW38" s="619"/>
      <c r="EX38" s="619"/>
      <c r="EY38" s="619"/>
      <c r="EZ38" s="619"/>
      <c r="FA38" s="619"/>
      <c r="FB38" s="619"/>
      <c r="FC38" s="619"/>
      <c r="FD38" s="619"/>
      <c r="FE38" s="619"/>
      <c r="FF38" s="619"/>
      <c r="FG38" s="619"/>
      <c r="FH38" s="619"/>
      <c r="FI38" s="619"/>
      <c r="FJ38" s="619"/>
      <c r="FK38" s="619"/>
      <c r="FL38" s="619"/>
      <c r="FM38" s="619"/>
      <c r="FN38" s="619"/>
      <c r="FO38" s="619"/>
      <c r="FP38" s="619"/>
      <c r="FQ38" s="619"/>
      <c r="FR38" s="619"/>
      <c r="FS38" s="619"/>
      <c r="FT38" s="619"/>
      <c r="FU38" s="619"/>
      <c r="FV38" s="619"/>
      <c r="FW38" s="619"/>
      <c r="FX38" s="619"/>
      <c r="FY38" s="619"/>
      <c r="FZ38" s="619"/>
      <c r="GA38" s="619"/>
      <c r="GB38" s="619"/>
      <c r="GC38" s="619"/>
      <c r="GD38" s="619"/>
      <c r="GE38" s="619"/>
      <c r="GF38" s="619"/>
      <c r="GG38" s="619"/>
      <c r="GH38" s="619"/>
      <c r="GI38" s="619"/>
      <c r="GJ38" s="619"/>
      <c r="GK38" s="619"/>
      <c r="GL38" s="619"/>
      <c r="GM38" s="619"/>
      <c r="GN38" s="619"/>
      <c r="GO38" s="619"/>
      <c r="GP38" s="619"/>
      <c r="GQ38" s="619"/>
      <c r="GR38" s="619"/>
      <c r="GS38" s="619"/>
      <c r="GT38" s="619"/>
      <c r="GU38" s="619"/>
      <c r="GV38" s="619"/>
      <c r="GW38" s="619"/>
      <c r="GX38" s="619"/>
      <c r="GY38" s="619"/>
      <c r="GZ38" s="619"/>
      <c r="HA38" s="619"/>
      <c r="HB38" s="619"/>
      <c r="HC38" s="619"/>
      <c r="HD38" s="619"/>
      <c r="HE38" s="619"/>
      <c r="HF38" s="619"/>
      <c r="HG38" s="619"/>
      <c r="HH38" s="619"/>
      <c r="HI38" s="619"/>
      <c r="HJ38" s="619"/>
      <c r="HK38" s="619"/>
      <c r="HL38" s="619"/>
      <c r="HM38" s="619"/>
      <c r="HN38" s="619"/>
      <c r="HO38" s="619"/>
      <c r="HP38" s="619"/>
      <c r="HQ38" s="619"/>
      <c r="HR38" s="619"/>
      <c r="HS38" s="619"/>
      <c r="HT38" s="619"/>
      <c r="HU38" s="619"/>
      <c r="HV38" s="619"/>
      <c r="HW38" s="619"/>
      <c r="HX38" s="619"/>
      <c r="HY38" s="619"/>
      <c r="HZ38" s="619"/>
      <c r="IA38" s="619"/>
      <c r="IB38" s="619"/>
      <c r="IC38" s="619"/>
      <c r="ID38" s="619"/>
      <c r="IE38" s="619"/>
      <c r="IF38" s="619"/>
      <c r="IG38" s="619"/>
      <c r="IH38" s="619"/>
      <c r="II38" s="619"/>
      <c r="IJ38" s="619"/>
      <c r="IK38" s="619"/>
      <c r="IL38" s="619"/>
      <c r="IM38" s="619"/>
      <c r="IN38" s="619"/>
      <c r="IO38" s="619"/>
      <c r="IP38" s="619"/>
      <c r="IQ38" s="619"/>
      <c r="IR38" s="619"/>
    </row>
    <row r="39" spans="1:252" ht="15">
      <c r="A39" s="619"/>
      <c r="B39" s="619"/>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619"/>
      <c r="AR39" s="619"/>
      <c r="AS39" s="619"/>
      <c r="AT39" s="619"/>
      <c r="AU39" s="619"/>
      <c r="AV39" s="619"/>
      <c r="AW39" s="619"/>
      <c r="AX39" s="619"/>
      <c r="AY39" s="619"/>
      <c r="AZ39" s="619"/>
      <c r="BA39" s="619"/>
      <c r="BB39" s="619"/>
      <c r="BC39" s="619"/>
      <c r="BD39" s="619"/>
      <c r="BE39" s="619"/>
      <c r="BF39" s="619"/>
      <c r="BG39" s="619"/>
      <c r="BH39" s="619"/>
      <c r="BI39" s="619"/>
      <c r="BJ39" s="619"/>
      <c r="BK39" s="619"/>
      <c r="BL39" s="619"/>
      <c r="BM39" s="619"/>
      <c r="BN39" s="619"/>
      <c r="BO39" s="619"/>
      <c r="BP39" s="619"/>
      <c r="BQ39" s="619"/>
      <c r="BR39" s="619"/>
      <c r="BS39" s="619"/>
      <c r="BT39" s="619"/>
      <c r="BU39" s="619"/>
      <c r="BV39" s="619"/>
      <c r="BW39" s="619"/>
      <c r="BX39" s="619"/>
      <c r="BY39" s="619"/>
      <c r="BZ39" s="619"/>
      <c r="CA39" s="619"/>
      <c r="CB39" s="619"/>
      <c r="CC39" s="619"/>
      <c r="CD39" s="619"/>
      <c r="CE39" s="619"/>
      <c r="CF39" s="619"/>
      <c r="CG39" s="619"/>
      <c r="CH39" s="619"/>
      <c r="CI39" s="619"/>
      <c r="CJ39" s="619"/>
      <c r="CK39" s="619"/>
      <c r="CL39" s="619"/>
      <c r="CM39" s="619"/>
      <c r="CN39" s="619"/>
      <c r="CO39" s="619"/>
      <c r="CP39" s="619"/>
      <c r="CQ39" s="619"/>
      <c r="CR39" s="619"/>
      <c r="CS39" s="619"/>
      <c r="CT39" s="619"/>
      <c r="CU39" s="619"/>
      <c r="CV39" s="619"/>
      <c r="CW39" s="619"/>
      <c r="CX39" s="619"/>
      <c r="CY39" s="619"/>
      <c r="CZ39" s="619"/>
      <c r="DA39" s="619"/>
      <c r="DB39" s="619"/>
      <c r="DC39" s="619"/>
      <c r="DD39" s="619"/>
      <c r="DE39" s="619"/>
      <c r="DF39" s="619"/>
      <c r="DG39" s="619"/>
      <c r="DH39" s="619"/>
      <c r="DI39" s="619"/>
      <c r="DJ39" s="619"/>
      <c r="DK39" s="619"/>
      <c r="DL39" s="619"/>
      <c r="DM39" s="619"/>
      <c r="DN39" s="619"/>
      <c r="DO39" s="619"/>
      <c r="DP39" s="619"/>
      <c r="DQ39" s="619"/>
      <c r="DR39" s="619"/>
      <c r="DS39" s="619"/>
      <c r="DT39" s="619"/>
      <c r="DU39" s="619"/>
      <c r="DV39" s="619"/>
      <c r="DW39" s="619"/>
      <c r="DX39" s="619"/>
      <c r="DY39" s="619"/>
      <c r="DZ39" s="619"/>
      <c r="EA39" s="619"/>
      <c r="EB39" s="619"/>
      <c r="EC39" s="619"/>
      <c r="ED39" s="619"/>
      <c r="EE39" s="619"/>
      <c r="EF39" s="619"/>
      <c r="EG39" s="619"/>
      <c r="EH39" s="619"/>
      <c r="EI39" s="619"/>
      <c r="EJ39" s="619"/>
      <c r="EK39" s="619"/>
      <c r="EL39" s="619"/>
      <c r="EM39" s="619"/>
      <c r="EN39" s="619"/>
      <c r="EO39" s="619"/>
      <c r="EP39" s="619"/>
      <c r="EQ39" s="619"/>
      <c r="ER39" s="619"/>
      <c r="ES39" s="619"/>
      <c r="ET39" s="619"/>
      <c r="EU39" s="619"/>
      <c r="EV39" s="619"/>
      <c r="EW39" s="619"/>
      <c r="EX39" s="619"/>
      <c r="EY39" s="619"/>
      <c r="EZ39" s="619"/>
      <c r="FA39" s="619"/>
      <c r="FB39" s="619"/>
      <c r="FC39" s="619"/>
      <c r="FD39" s="619"/>
      <c r="FE39" s="619"/>
      <c r="FF39" s="619"/>
      <c r="FG39" s="619"/>
      <c r="FH39" s="619"/>
      <c r="FI39" s="619"/>
      <c r="FJ39" s="619"/>
      <c r="FK39" s="619"/>
      <c r="FL39" s="619"/>
      <c r="FM39" s="619"/>
      <c r="FN39" s="619"/>
      <c r="FO39" s="619"/>
      <c r="FP39" s="619"/>
      <c r="FQ39" s="619"/>
      <c r="FR39" s="619"/>
      <c r="FS39" s="619"/>
      <c r="FT39" s="619"/>
      <c r="FU39" s="619"/>
      <c r="FV39" s="619"/>
      <c r="FW39" s="619"/>
      <c r="FX39" s="619"/>
      <c r="FY39" s="619"/>
      <c r="FZ39" s="619"/>
      <c r="GA39" s="619"/>
      <c r="GB39" s="619"/>
      <c r="GC39" s="619"/>
      <c r="GD39" s="619"/>
      <c r="GE39" s="619"/>
      <c r="GF39" s="619"/>
      <c r="GG39" s="619"/>
      <c r="GH39" s="619"/>
      <c r="GI39" s="619"/>
      <c r="GJ39" s="619"/>
      <c r="GK39" s="619"/>
      <c r="GL39" s="619"/>
      <c r="GM39" s="619"/>
      <c r="GN39" s="619"/>
      <c r="GO39" s="619"/>
      <c r="GP39" s="619"/>
      <c r="GQ39" s="619"/>
      <c r="GR39" s="619"/>
      <c r="GS39" s="619"/>
      <c r="GT39" s="619"/>
      <c r="GU39" s="619"/>
      <c r="GV39" s="619"/>
      <c r="GW39" s="619"/>
      <c r="GX39" s="619"/>
      <c r="GY39" s="619"/>
      <c r="GZ39" s="619"/>
      <c r="HA39" s="619"/>
      <c r="HB39" s="619"/>
      <c r="HC39" s="619"/>
      <c r="HD39" s="619"/>
      <c r="HE39" s="619"/>
      <c r="HF39" s="619"/>
      <c r="HG39" s="619"/>
      <c r="HH39" s="619"/>
      <c r="HI39" s="619"/>
      <c r="HJ39" s="619"/>
      <c r="HK39" s="619"/>
      <c r="HL39" s="619"/>
      <c r="HM39" s="619"/>
      <c r="HN39" s="619"/>
      <c r="HO39" s="619"/>
      <c r="HP39" s="619"/>
      <c r="HQ39" s="619"/>
      <c r="HR39" s="619"/>
      <c r="HS39" s="619"/>
      <c r="HT39" s="619"/>
      <c r="HU39" s="619"/>
      <c r="HV39" s="619"/>
      <c r="HW39" s="619"/>
      <c r="HX39" s="619"/>
      <c r="HY39" s="619"/>
      <c r="HZ39" s="619"/>
      <c r="IA39" s="619"/>
      <c r="IB39" s="619"/>
      <c r="IC39" s="619"/>
      <c r="ID39" s="619"/>
      <c r="IE39" s="619"/>
      <c r="IF39" s="619"/>
      <c r="IG39" s="619"/>
      <c r="IH39" s="619"/>
      <c r="II39" s="619"/>
      <c r="IJ39" s="619"/>
      <c r="IK39" s="619"/>
      <c r="IL39" s="619"/>
      <c r="IM39" s="619"/>
      <c r="IN39" s="619"/>
      <c r="IO39" s="619"/>
      <c r="IP39" s="619"/>
      <c r="IQ39" s="619"/>
      <c r="IR39" s="619"/>
    </row>
    <row r="40" spans="1:252" ht="15">
      <c r="A40" s="619"/>
      <c r="B40" s="619"/>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19"/>
      <c r="AS40" s="619"/>
      <c r="AT40" s="619"/>
      <c r="AU40" s="619"/>
      <c r="AV40" s="619"/>
      <c r="AW40" s="619"/>
      <c r="AX40" s="619"/>
      <c r="AY40" s="619"/>
      <c r="AZ40" s="619"/>
      <c r="BA40" s="619"/>
      <c r="BB40" s="619"/>
      <c r="BC40" s="619"/>
      <c r="BD40" s="619"/>
      <c r="BE40" s="619"/>
      <c r="BF40" s="619"/>
      <c r="BG40" s="619"/>
      <c r="BH40" s="619"/>
      <c r="BI40" s="619"/>
      <c r="BJ40" s="619"/>
      <c r="BK40" s="619"/>
      <c r="BL40" s="619"/>
      <c r="BM40" s="619"/>
      <c r="BN40" s="619"/>
      <c r="BO40" s="619"/>
      <c r="BP40" s="619"/>
      <c r="BQ40" s="619"/>
      <c r="BR40" s="619"/>
      <c r="BS40" s="619"/>
      <c r="BT40" s="619"/>
      <c r="BU40" s="619"/>
      <c r="BV40" s="619"/>
      <c r="BW40" s="619"/>
      <c r="BX40" s="619"/>
      <c r="BY40" s="619"/>
      <c r="BZ40" s="619"/>
      <c r="CA40" s="619"/>
      <c r="CB40" s="619"/>
      <c r="CC40" s="619"/>
      <c r="CD40" s="619"/>
      <c r="CE40" s="619"/>
      <c r="CF40" s="619"/>
      <c r="CG40" s="619"/>
      <c r="CH40" s="619"/>
      <c r="CI40" s="619"/>
      <c r="CJ40" s="619"/>
      <c r="CK40" s="619"/>
      <c r="CL40" s="619"/>
      <c r="CM40" s="619"/>
      <c r="CN40" s="619"/>
      <c r="CO40" s="619"/>
      <c r="CP40" s="619"/>
      <c r="CQ40" s="619"/>
      <c r="CR40" s="619"/>
      <c r="CS40" s="619"/>
      <c r="CT40" s="619"/>
      <c r="CU40" s="619"/>
      <c r="CV40" s="619"/>
      <c r="CW40" s="619"/>
      <c r="CX40" s="619"/>
      <c r="CY40" s="619"/>
      <c r="CZ40" s="619"/>
      <c r="DA40" s="619"/>
      <c r="DB40" s="619"/>
      <c r="DC40" s="619"/>
      <c r="DD40" s="619"/>
      <c r="DE40" s="619"/>
      <c r="DF40" s="619"/>
      <c r="DG40" s="619"/>
      <c r="DH40" s="619"/>
      <c r="DI40" s="619"/>
      <c r="DJ40" s="619"/>
      <c r="DK40" s="619"/>
      <c r="DL40" s="619"/>
      <c r="DM40" s="619"/>
      <c r="DN40" s="619"/>
      <c r="DO40" s="619"/>
      <c r="DP40" s="619"/>
      <c r="DQ40" s="619"/>
      <c r="DR40" s="619"/>
      <c r="DS40" s="619"/>
      <c r="DT40" s="619"/>
      <c r="DU40" s="619"/>
      <c r="DV40" s="619"/>
      <c r="DW40" s="619"/>
      <c r="DX40" s="619"/>
      <c r="DY40" s="619"/>
      <c r="DZ40" s="619"/>
      <c r="EA40" s="619"/>
      <c r="EB40" s="619"/>
      <c r="EC40" s="619"/>
      <c r="ED40" s="619"/>
      <c r="EE40" s="619"/>
      <c r="EF40" s="619"/>
      <c r="EG40" s="619"/>
      <c r="EH40" s="619"/>
      <c r="EI40" s="619"/>
      <c r="EJ40" s="619"/>
      <c r="EK40" s="619"/>
      <c r="EL40" s="619"/>
      <c r="EM40" s="619"/>
      <c r="EN40" s="619"/>
      <c r="EO40" s="619"/>
      <c r="EP40" s="619"/>
      <c r="EQ40" s="619"/>
      <c r="ER40" s="619"/>
      <c r="ES40" s="619"/>
      <c r="ET40" s="619"/>
      <c r="EU40" s="619"/>
      <c r="EV40" s="619"/>
      <c r="EW40" s="619"/>
      <c r="EX40" s="619"/>
      <c r="EY40" s="619"/>
      <c r="EZ40" s="619"/>
      <c r="FA40" s="619"/>
      <c r="FB40" s="619"/>
      <c r="FC40" s="619"/>
      <c r="FD40" s="619"/>
      <c r="FE40" s="619"/>
      <c r="FF40" s="619"/>
      <c r="FG40" s="619"/>
      <c r="FH40" s="619"/>
      <c r="FI40" s="619"/>
      <c r="FJ40" s="619"/>
      <c r="FK40" s="619"/>
      <c r="FL40" s="619"/>
      <c r="FM40" s="619"/>
      <c r="FN40" s="619"/>
      <c r="FO40" s="619"/>
      <c r="FP40" s="619"/>
      <c r="FQ40" s="619"/>
      <c r="FR40" s="619"/>
      <c r="FS40" s="619"/>
      <c r="FT40" s="619"/>
      <c r="FU40" s="619"/>
      <c r="FV40" s="619"/>
      <c r="FW40" s="619"/>
      <c r="FX40" s="619"/>
      <c r="FY40" s="619"/>
      <c r="FZ40" s="619"/>
      <c r="GA40" s="619"/>
      <c r="GB40" s="619"/>
      <c r="GC40" s="619"/>
      <c r="GD40" s="619"/>
      <c r="GE40" s="619"/>
      <c r="GF40" s="619"/>
      <c r="GG40" s="619"/>
      <c r="GH40" s="619"/>
      <c r="GI40" s="619"/>
      <c r="GJ40" s="619"/>
      <c r="GK40" s="619"/>
      <c r="GL40" s="619"/>
      <c r="GM40" s="619"/>
      <c r="GN40" s="619"/>
      <c r="GO40" s="619"/>
      <c r="GP40" s="619"/>
      <c r="GQ40" s="619"/>
      <c r="GR40" s="619"/>
      <c r="GS40" s="619"/>
      <c r="GT40" s="619"/>
      <c r="GU40" s="619"/>
      <c r="GV40" s="619"/>
      <c r="GW40" s="619"/>
      <c r="GX40" s="619"/>
      <c r="GY40" s="619"/>
      <c r="GZ40" s="619"/>
      <c r="HA40" s="619"/>
      <c r="HB40" s="619"/>
      <c r="HC40" s="619"/>
      <c r="HD40" s="619"/>
      <c r="HE40" s="619"/>
      <c r="HF40" s="619"/>
      <c r="HG40" s="619"/>
      <c r="HH40" s="619"/>
      <c r="HI40" s="619"/>
      <c r="HJ40" s="619"/>
      <c r="HK40" s="619"/>
      <c r="HL40" s="619"/>
      <c r="HM40" s="619"/>
      <c r="HN40" s="619"/>
      <c r="HO40" s="619"/>
      <c r="HP40" s="619"/>
      <c r="HQ40" s="619"/>
      <c r="HR40" s="619"/>
      <c r="HS40" s="619"/>
      <c r="HT40" s="619"/>
      <c r="HU40" s="619"/>
      <c r="HV40" s="619"/>
      <c r="HW40" s="619"/>
      <c r="HX40" s="619"/>
      <c r="HY40" s="619"/>
      <c r="HZ40" s="619"/>
      <c r="IA40" s="619"/>
      <c r="IB40" s="619"/>
      <c r="IC40" s="619"/>
      <c r="ID40" s="619"/>
      <c r="IE40" s="619"/>
      <c r="IF40" s="619"/>
      <c r="IG40" s="619"/>
      <c r="IH40" s="619"/>
      <c r="II40" s="619"/>
      <c r="IJ40" s="619"/>
      <c r="IK40" s="619"/>
      <c r="IL40" s="619"/>
      <c r="IM40" s="619"/>
      <c r="IN40" s="619"/>
      <c r="IO40" s="619"/>
      <c r="IP40" s="619"/>
      <c r="IQ40" s="619"/>
      <c r="IR40" s="619"/>
    </row>
    <row r="41" spans="1:252" ht="15">
      <c r="A41" s="619"/>
      <c r="B41" s="619"/>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c r="AB41" s="619"/>
      <c r="AC41" s="619"/>
      <c r="AD41" s="619"/>
      <c r="AE41" s="619"/>
      <c r="AF41" s="619"/>
      <c r="AG41" s="619"/>
      <c r="AH41" s="619"/>
      <c r="AI41" s="619"/>
      <c r="AJ41" s="619"/>
      <c r="AK41" s="619"/>
      <c r="AL41" s="619"/>
      <c r="AM41" s="619"/>
      <c r="AN41" s="619"/>
      <c r="AO41" s="619"/>
      <c r="AP41" s="619"/>
      <c r="AQ41" s="619"/>
      <c r="AR41" s="619"/>
      <c r="AS41" s="619"/>
      <c r="AT41" s="619"/>
      <c r="AU41" s="619"/>
      <c r="AV41" s="619"/>
      <c r="AW41" s="619"/>
      <c r="AX41" s="619"/>
      <c r="AY41" s="619"/>
      <c r="AZ41" s="619"/>
      <c r="BA41" s="619"/>
      <c r="BB41" s="619"/>
      <c r="BC41" s="619"/>
      <c r="BD41" s="619"/>
      <c r="BE41" s="619"/>
      <c r="BF41" s="619"/>
      <c r="BG41" s="619"/>
      <c r="BH41" s="619"/>
      <c r="BI41" s="619"/>
      <c r="BJ41" s="619"/>
      <c r="BK41" s="619"/>
      <c r="BL41" s="619"/>
      <c r="BM41" s="619"/>
      <c r="BN41" s="619"/>
      <c r="BO41" s="619"/>
      <c r="BP41" s="619"/>
      <c r="BQ41" s="619"/>
      <c r="BR41" s="619"/>
      <c r="BS41" s="619"/>
      <c r="BT41" s="619"/>
      <c r="BU41" s="619"/>
      <c r="BV41" s="619"/>
      <c r="BW41" s="619"/>
      <c r="BX41" s="619"/>
      <c r="BY41" s="619"/>
      <c r="BZ41" s="619"/>
      <c r="CA41" s="619"/>
      <c r="CB41" s="619"/>
      <c r="CC41" s="619"/>
      <c r="CD41" s="619"/>
      <c r="CE41" s="619"/>
      <c r="CF41" s="619"/>
      <c r="CG41" s="619"/>
      <c r="CH41" s="619"/>
      <c r="CI41" s="619"/>
      <c r="CJ41" s="619"/>
      <c r="CK41" s="619"/>
      <c r="CL41" s="619"/>
      <c r="CM41" s="619"/>
      <c r="CN41" s="619"/>
      <c r="CO41" s="619"/>
      <c r="CP41" s="619"/>
      <c r="CQ41" s="619"/>
      <c r="CR41" s="619"/>
      <c r="CS41" s="619"/>
      <c r="CT41" s="619"/>
      <c r="CU41" s="619"/>
      <c r="CV41" s="619"/>
      <c r="CW41" s="619"/>
      <c r="CX41" s="619"/>
      <c r="CY41" s="619"/>
      <c r="CZ41" s="619"/>
      <c r="DA41" s="619"/>
      <c r="DB41" s="619"/>
      <c r="DC41" s="619"/>
      <c r="DD41" s="619"/>
      <c r="DE41" s="619"/>
      <c r="DF41" s="619"/>
      <c r="DG41" s="619"/>
      <c r="DH41" s="619"/>
      <c r="DI41" s="619"/>
      <c r="DJ41" s="619"/>
      <c r="DK41" s="619"/>
      <c r="DL41" s="619"/>
      <c r="DM41" s="619"/>
      <c r="DN41" s="619"/>
      <c r="DO41" s="619"/>
      <c r="DP41" s="619"/>
      <c r="DQ41" s="619"/>
      <c r="DR41" s="619"/>
      <c r="DS41" s="619"/>
      <c r="DT41" s="619"/>
      <c r="DU41" s="619"/>
      <c r="DV41" s="619"/>
      <c r="DW41" s="619"/>
      <c r="DX41" s="619"/>
      <c r="DY41" s="619"/>
      <c r="DZ41" s="619"/>
      <c r="EA41" s="619"/>
      <c r="EB41" s="619"/>
      <c r="EC41" s="619"/>
      <c r="ED41" s="619"/>
      <c r="EE41" s="619"/>
      <c r="EF41" s="619"/>
      <c r="EG41" s="619"/>
      <c r="EH41" s="619"/>
      <c r="EI41" s="619"/>
      <c r="EJ41" s="619"/>
      <c r="EK41" s="619"/>
      <c r="EL41" s="619"/>
      <c r="EM41" s="619"/>
      <c r="EN41" s="619"/>
      <c r="EO41" s="619"/>
      <c r="EP41" s="619"/>
      <c r="EQ41" s="619"/>
      <c r="ER41" s="619"/>
      <c r="ES41" s="619"/>
      <c r="ET41" s="619"/>
      <c r="EU41" s="619"/>
      <c r="EV41" s="619"/>
      <c r="EW41" s="619"/>
      <c r="EX41" s="619"/>
      <c r="EY41" s="619"/>
      <c r="EZ41" s="619"/>
      <c r="FA41" s="619"/>
      <c r="FB41" s="619"/>
      <c r="FC41" s="619"/>
      <c r="FD41" s="619"/>
      <c r="FE41" s="619"/>
      <c r="FF41" s="619"/>
      <c r="FG41" s="619"/>
      <c r="FH41" s="619"/>
      <c r="FI41" s="619"/>
      <c r="FJ41" s="619"/>
      <c r="FK41" s="619"/>
      <c r="FL41" s="619"/>
      <c r="FM41" s="619"/>
      <c r="FN41" s="619"/>
      <c r="FO41" s="619"/>
      <c r="FP41" s="619"/>
      <c r="FQ41" s="619"/>
      <c r="FR41" s="619"/>
      <c r="FS41" s="619"/>
      <c r="FT41" s="619"/>
      <c r="FU41" s="619"/>
      <c r="FV41" s="619"/>
      <c r="FW41" s="619"/>
      <c r="FX41" s="619"/>
      <c r="FY41" s="619"/>
      <c r="FZ41" s="619"/>
      <c r="GA41" s="619"/>
      <c r="GB41" s="619"/>
      <c r="GC41" s="619"/>
      <c r="GD41" s="619"/>
      <c r="GE41" s="619"/>
      <c r="GF41" s="619"/>
      <c r="GG41" s="619"/>
      <c r="GH41" s="619"/>
      <c r="GI41" s="619"/>
      <c r="GJ41" s="619"/>
      <c r="GK41" s="619"/>
      <c r="GL41" s="619"/>
      <c r="GM41" s="619"/>
      <c r="GN41" s="619"/>
      <c r="GO41" s="619"/>
      <c r="GP41" s="619"/>
      <c r="GQ41" s="619"/>
      <c r="GR41" s="619"/>
      <c r="GS41" s="619"/>
      <c r="GT41" s="619"/>
      <c r="GU41" s="619"/>
      <c r="GV41" s="619"/>
      <c r="GW41" s="619"/>
      <c r="GX41" s="619"/>
      <c r="GY41" s="619"/>
      <c r="GZ41" s="619"/>
      <c r="HA41" s="619"/>
      <c r="HB41" s="619"/>
      <c r="HC41" s="619"/>
      <c r="HD41" s="619"/>
      <c r="HE41" s="619"/>
      <c r="HF41" s="619"/>
      <c r="HG41" s="619"/>
      <c r="HH41" s="619"/>
      <c r="HI41" s="619"/>
      <c r="HJ41" s="619"/>
      <c r="HK41" s="619"/>
      <c r="HL41" s="619"/>
      <c r="HM41" s="619"/>
      <c r="HN41" s="619"/>
      <c r="HO41" s="619"/>
      <c r="HP41" s="619"/>
      <c r="HQ41" s="619"/>
      <c r="HR41" s="619"/>
      <c r="HS41" s="619"/>
      <c r="HT41" s="619"/>
      <c r="HU41" s="619"/>
      <c r="HV41" s="619"/>
      <c r="HW41" s="619"/>
      <c r="HX41" s="619"/>
      <c r="HY41" s="619"/>
      <c r="HZ41" s="619"/>
      <c r="IA41" s="619"/>
      <c r="IB41" s="619"/>
      <c r="IC41" s="619"/>
      <c r="ID41" s="619"/>
      <c r="IE41" s="619"/>
      <c r="IF41" s="619"/>
      <c r="IG41" s="619"/>
      <c r="IH41" s="619"/>
      <c r="II41" s="619"/>
      <c r="IJ41" s="619"/>
      <c r="IK41" s="619"/>
      <c r="IL41" s="619"/>
      <c r="IM41" s="619"/>
      <c r="IN41" s="619"/>
      <c r="IO41" s="619"/>
      <c r="IP41" s="619"/>
      <c r="IQ41" s="619"/>
      <c r="IR41" s="619"/>
    </row>
    <row r="42" spans="1:252" ht="15">
      <c r="A42" s="619"/>
      <c r="B42" s="619"/>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X42" s="619"/>
      <c r="BY42" s="619"/>
      <c r="BZ42" s="619"/>
      <c r="CA42" s="619"/>
      <c r="CB42" s="619"/>
      <c r="CC42" s="619"/>
      <c r="CD42" s="619"/>
      <c r="CE42" s="619"/>
      <c r="CF42" s="619"/>
      <c r="CG42" s="619"/>
      <c r="CH42" s="619"/>
      <c r="CI42" s="619"/>
      <c r="CJ42" s="619"/>
      <c r="CK42" s="619"/>
      <c r="CL42" s="619"/>
      <c r="CM42" s="619"/>
      <c r="CN42" s="619"/>
      <c r="CO42" s="619"/>
      <c r="CP42" s="619"/>
      <c r="CQ42" s="619"/>
      <c r="CR42" s="619"/>
      <c r="CS42" s="619"/>
      <c r="CT42" s="619"/>
      <c r="CU42" s="619"/>
      <c r="CV42" s="619"/>
      <c r="CW42" s="619"/>
      <c r="CX42" s="619"/>
      <c r="CY42" s="619"/>
      <c r="CZ42" s="619"/>
      <c r="DA42" s="619"/>
      <c r="DB42" s="619"/>
      <c r="DC42" s="619"/>
      <c r="DD42" s="619"/>
      <c r="DE42" s="619"/>
      <c r="DF42" s="619"/>
      <c r="DG42" s="619"/>
      <c r="DH42" s="619"/>
      <c r="DI42" s="619"/>
      <c r="DJ42" s="619"/>
      <c r="DK42" s="619"/>
      <c r="DL42" s="619"/>
      <c r="DM42" s="619"/>
      <c r="DN42" s="619"/>
      <c r="DO42" s="619"/>
      <c r="DP42" s="619"/>
      <c r="DQ42" s="619"/>
      <c r="DR42" s="619"/>
      <c r="DS42" s="619"/>
      <c r="DT42" s="619"/>
      <c r="DU42" s="619"/>
      <c r="DV42" s="619"/>
      <c r="DW42" s="619"/>
      <c r="DX42" s="619"/>
      <c r="DY42" s="619"/>
      <c r="DZ42" s="619"/>
      <c r="EA42" s="619"/>
      <c r="EB42" s="619"/>
      <c r="EC42" s="619"/>
      <c r="ED42" s="619"/>
      <c r="EE42" s="619"/>
      <c r="EF42" s="619"/>
      <c r="EG42" s="619"/>
      <c r="EH42" s="619"/>
      <c r="EI42" s="619"/>
      <c r="EJ42" s="619"/>
      <c r="EK42" s="619"/>
      <c r="EL42" s="619"/>
      <c r="EM42" s="619"/>
      <c r="EN42" s="619"/>
      <c r="EO42" s="619"/>
      <c r="EP42" s="619"/>
      <c r="EQ42" s="619"/>
      <c r="ER42" s="619"/>
      <c r="ES42" s="619"/>
      <c r="ET42" s="619"/>
      <c r="EU42" s="619"/>
      <c r="EV42" s="619"/>
      <c r="EW42" s="619"/>
      <c r="EX42" s="619"/>
      <c r="EY42" s="619"/>
      <c r="EZ42" s="619"/>
      <c r="FA42" s="619"/>
      <c r="FB42" s="619"/>
      <c r="FC42" s="619"/>
      <c r="FD42" s="619"/>
      <c r="FE42" s="619"/>
      <c r="FF42" s="619"/>
      <c r="FG42" s="619"/>
      <c r="FH42" s="619"/>
      <c r="FI42" s="619"/>
      <c r="FJ42" s="619"/>
      <c r="FK42" s="619"/>
      <c r="FL42" s="619"/>
      <c r="FM42" s="619"/>
      <c r="FN42" s="619"/>
      <c r="FO42" s="619"/>
      <c r="FP42" s="619"/>
      <c r="FQ42" s="619"/>
      <c r="FR42" s="619"/>
      <c r="FS42" s="619"/>
      <c r="FT42" s="619"/>
      <c r="FU42" s="619"/>
      <c r="FV42" s="619"/>
      <c r="FW42" s="619"/>
      <c r="FX42" s="619"/>
      <c r="FY42" s="619"/>
      <c r="FZ42" s="619"/>
      <c r="GA42" s="619"/>
      <c r="GB42" s="619"/>
      <c r="GC42" s="619"/>
      <c r="GD42" s="619"/>
      <c r="GE42" s="619"/>
      <c r="GF42" s="619"/>
      <c r="GG42" s="619"/>
      <c r="GH42" s="619"/>
      <c r="GI42" s="619"/>
      <c r="GJ42" s="619"/>
      <c r="GK42" s="619"/>
      <c r="GL42" s="619"/>
      <c r="GM42" s="619"/>
      <c r="GN42" s="619"/>
      <c r="GO42" s="619"/>
      <c r="GP42" s="619"/>
      <c r="GQ42" s="619"/>
      <c r="GR42" s="619"/>
      <c r="GS42" s="619"/>
      <c r="GT42" s="619"/>
      <c r="GU42" s="619"/>
      <c r="GV42" s="619"/>
      <c r="GW42" s="619"/>
      <c r="GX42" s="619"/>
      <c r="GY42" s="619"/>
      <c r="GZ42" s="619"/>
      <c r="HA42" s="619"/>
      <c r="HB42" s="619"/>
      <c r="HC42" s="619"/>
      <c r="HD42" s="619"/>
      <c r="HE42" s="619"/>
      <c r="HF42" s="619"/>
      <c r="HG42" s="619"/>
      <c r="HH42" s="619"/>
      <c r="HI42" s="619"/>
      <c r="HJ42" s="619"/>
      <c r="HK42" s="619"/>
      <c r="HL42" s="619"/>
      <c r="HM42" s="619"/>
      <c r="HN42" s="619"/>
      <c r="HO42" s="619"/>
      <c r="HP42" s="619"/>
      <c r="HQ42" s="619"/>
      <c r="HR42" s="619"/>
      <c r="HS42" s="619"/>
      <c r="HT42" s="619"/>
      <c r="HU42" s="619"/>
      <c r="HV42" s="619"/>
      <c r="HW42" s="619"/>
      <c r="HX42" s="619"/>
      <c r="HY42" s="619"/>
      <c r="HZ42" s="619"/>
      <c r="IA42" s="619"/>
      <c r="IB42" s="619"/>
      <c r="IC42" s="619"/>
      <c r="ID42" s="619"/>
      <c r="IE42" s="619"/>
      <c r="IF42" s="619"/>
      <c r="IG42" s="619"/>
      <c r="IH42" s="619"/>
      <c r="II42" s="619"/>
      <c r="IJ42" s="619"/>
      <c r="IK42" s="619"/>
      <c r="IL42" s="619"/>
      <c r="IM42" s="619"/>
      <c r="IN42" s="619"/>
      <c r="IO42" s="619"/>
      <c r="IP42" s="619"/>
      <c r="IQ42" s="619"/>
      <c r="IR42" s="619"/>
    </row>
    <row r="43" spans="1:252" ht="15">
      <c r="A43" s="619"/>
      <c r="B43" s="619"/>
      <c r="C43" s="619"/>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c r="AB43" s="619"/>
      <c r="AC43" s="619"/>
      <c r="AD43" s="619"/>
      <c r="AE43" s="619"/>
      <c r="AF43" s="619"/>
      <c r="AG43" s="619"/>
      <c r="AH43" s="619"/>
      <c r="AI43" s="619"/>
      <c r="AJ43" s="619"/>
      <c r="AK43" s="619"/>
      <c r="AL43" s="619"/>
      <c r="AM43" s="619"/>
      <c r="AN43" s="619"/>
      <c r="AO43" s="619"/>
      <c r="AP43" s="619"/>
      <c r="AQ43" s="619"/>
      <c r="AR43" s="619"/>
      <c r="AS43" s="619"/>
      <c r="AT43" s="619"/>
      <c r="AU43" s="619"/>
      <c r="AV43" s="619"/>
      <c r="AW43" s="619"/>
      <c r="AX43" s="619"/>
      <c r="AY43" s="619"/>
      <c r="AZ43" s="619"/>
      <c r="BA43" s="619"/>
      <c r="BB43" s="619"/>
      <c r="BC43" s="619"/>
      <c r="BD43" s="619"/>
      <c r="BE43" s="619"/>
      <c r="BF43" s="619"/>
      <c r="BG43" s="619"/>
      <c r="BH43" s="619"/>
      <c r="BI43" s="619"/>
      <c r="BJ43" s="619"/>
      <c r="BK43" s="619"/>
      <c r="BL43" s="619"/>
      <c r="BM43" s="619"/>
      <c r="BN43" s="619"/>
      <c r="BO43" s="619"/>
      <c r="BP43" s="619"/>
      <c r="BQ43" s="619"/>
      <c r="BR43" s="619"/>
      <c r="BS43" s="619"/>
      <c r="BT43" s="619"/>
      <c r="BU43" s="619"/>
      <c r="BV43" s="619"/>
      <c r="BW43" s="619"/>
      <c r="BX43" s="619"/>
      <c r="BY43" s="619"/>
      <c r="BZ43" s="619"/>
      <c r="CA43" s="619"/>
      <c r="CB43" s="619"/>
      <c r="CC43" s="619"/>
      <c r="CD43" s="619"/>
      <c r="CE43" s="619"/>
      <c r="CF43" s="619"/>
      <c r="CG43" s="619"/>
      <c r="CH43" s="619"/>
      <c r="CI43" s="619"/>
      <c r="CJ43" s="619"/>
      <c r="CK43" s="619"/>
      <c r="CL43" s="619"/>
      <c r="CM43" s="619"/>
      <c r="CN43" s="619"/>
      <c r="CO43" s="619"/>
      <c r="CP43" s="619"/>
      <c r="CQ43" s="619"/>
      <c r="CR43" s="619"/>
      <c r="CS43" s="619"/>
      <c r="CT43" s="619"/>
      <c r="CU43" s="619"/>
      <c r="CV43" s="619"/>
      <c r="CW43" s="619"/>
      <c r="CX43" s="619"/>
      <c r="CY43" s="619"/>
      <c r="CZ43" s="619"/>
      <c r="DA43" s="619"/>
      <c r="DB43" s="619"/>
      <c r="DC43" s="619"/>
      <c r="DD43" s="619"/>
      <c r="DE43" s="619"/>
      <c r="DF43" s="619"/>
      <c r="DG43" s="619"/>
      <c r="DH43" s="619"/>
      <c r="DI43" s="619"/>
      <c r="DJ43" s="619"/>
      <c r="DK43" s="619"/>
      <c r="DL43" s="619"/>
      <c r="DM43" s="619"/>
      <c r="DN43" s="619"/>
      <c r="DO43" s="619"/>
      <c r="DP43" s="619"/>
      <c r="DQ43" s="619"/>
      <c r="DR43" s="619"/>
      <c r="DS43" s="619"/>
      <c r="DT43" s="619"/>
      <c r="DU43" s="619"/>
      <c r="DV43" s="619"/>
      <c r="DW43" s="619"/>
      <c r="DX43" s="619"/>
      <c r="DY43" s="619"/>
      <c r="DZ43" s="619"/>
      <c r="EA43" s="619"/>
      <c r="EB43" s="619"/>
      <c r="EC43" s="619"/>
      <c r="ED43" s="619"/>
      <c r="EE43" s="619"/>
      <c r="EF43" s="619"/>
      <c r="EG43" s="619"/>
      <c r="EH43" s="619"/>
      <c r="EI43" s="619"/>
      <c r="EJ43" s="619"/>
      <c r="EK43" s="619"/>
      <c r="EL43" s="619"/>
      <c r="EM43" s="619"/>
      <c r="EN43" s="619"/>
      <c r="EO43" s="619"/>
      <c r="EP43" s="619"/>
      <c r="EQ43" s="619"/>
      <c r="ER43" s="619"/>
      <c r="ES43" s="619"/>
      <c r="ET43" s="619"/>
      <c r="EU43" s="619"/>
      <c r="EV43" s="619"/>
      <c r="EW43" s="619"/>
      <c r="EX43" s="619"/>
      <c r="EY43" s="619"/>
      <c r="EZ43" s="619"/>
      <c r="FA43" s="619"/>
      <c r="FB43" s="619"/>
      <c r="FC43" s="619"/>
      <c r="FD43" s="619"/>
      <c r="FE43" s="619"/>
      <c r="FF43" s="619"/>
      <c r="FG43" s="619"/>
      <c r="FH43" s="619"/>
      <c r="FI43" s="619"/>
      <c r="FJ43" s="619"/>
      <c r="FK43" s="619"/>
      <c r="FL43" s="619"/>
      <c r="FM43" s="619"/>
      <c r="FN43" s="619"/>
      <c r="FO43" s="619"/>
      <c r="FP43" s="619"/>
      <c r="FQ43" s="619"/>
      <c r="FR43" s="619"/>
      <c r="FS43" s="619"/>
      <c r="FT43" s="619"/>
      <c r="FU43" s="619"/>
      <c r="FV43" s="619"/>
      <c r="FW43" s="619"/>
      <c r="FX43" s="619"/>
      <c r="FY43" s="619"/>
      <c r="FZ43" s="619"/>
      <c r="GA43" s="619"/>
      <c r="GB43" s="619"/>
      <c r="GC43" s="619"/>
      <c r="GD43" s="619"/>
      <c r="GE43" s="619"/>
      <c r="GF43" s="619"/>
      <c r="GG43" s="619"/>
      <c r="GH43" s="619"/>
      <c r="GI43" s="619"/>
      <c r="GJ43" s="619"/>
      <c r="GK43" s="619"/>
      <c r="GL43" s="619"/>
      <c r="GM43" s="619"/>
      <c r="GN43" s="619"/>
      <c r="GO43" s="619"/>
      <c r="GP43" s="619"/>
      <c r="GQ43" s="619"/>
      <c r="GR43" s="619"/>
      <c r="GS43" s="619"/>
      <c r="GT43" s="619"/>
      <c r="GU43" s="619"/>
      <c r="GV43" s="619"/>
      <c r="GW43" s="619"/>
      <c r="GX43" s="619"/>
      <c r="GY43" s="619"/>
      <c r="GZ43" s="619"/>
      <c r="HA43" s="619"/>
      <c r="HB43" s="619"/>
      <c r="HC43" s="619"/>
      <c r="HD43" s="619"/>
      <c r="HE43" s="619"/>
      <c r="HF43" s="619"/>
      <c r="HG43" s="619"/>
      <c r="HH43" s="619"/>
      <c r="HI43" s="619"/>
      <c r="HJ43" s="619"/>
      <c r="HK43" s="619"/>
      <c r="HL43" s="619"/>
      <c r="HM43" s="619"/>
      <c r="HN43" s="619"/>
      <c r="HO43" s="619"/>
      <c r="HP43" s="619"/>
      <c r="HQ43" s="619"/>
      <c r="HR43" s="619"/>
      <c r="HS43" s="619"/>
      <c r="HT43" s="619"/>
      <c r="HU43" s="619"/>
      <c r="HV43" s="619"/>
      <c r="HW43" s="619"/>
      <c r="HX43" s="619"/>
      <c r="HY43" s="619"/>
      <c r="HZ43" s="619"/>
      <c r="IA43" s="619"/>
      <c r="IB43" s="619"/>
      <c r="IC43" s="619"/>
      <c r="ID43" s="619"/>
      <c r="IE43" s="619"/>
      <c r="IF43" s="619"/>
      <c r="IG43" s="619"/>
      <c r="IH43" s="619"/>
      <c r="II43" s="619"/>
      <c r="IJ43" s="619"/>
      <c r="IK43" s="619"/>
      <c r="IL43" s="619"/>
      <c r="IM43" s="619"/>
      <c r="IN43" s="619"/>
      <c r="IO43" s="619"/>
      <c r="IP43" s="619"/>
      <c r="IQ43" s="619"/>
      <c r="IR43" s="619"/>
    </row>
    <row r="44" spans="1:252" ht="15">
      <c r="A44" s="619"/>
      <c r="B44" s="619"/>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19"/>
      <c r="BI44" s="619"/>
      <c r="BJ44" s="619"/>
      <c r="BK44" s="619"/>
      <c r="BL44" s="619"/>
      <c r="BM44" s="619"/>
      <c r="BN44" s="619"/>
      <c r="BO44" s="619"/>
      <c r="BP44" s="619"/>
      <c r="BQ44" s="619"/>
      <c r="BR44" s="619"/>
      <c r="BS44" s="619"/>
      <c r="BT44" s="619"/>
      <c r="BU44" s="619"/>
      <c r="BV44" s="619"/>
      <c r="BW44" s="619"/>
      <c r="BX44" s="619"/>
      <c r="BY44" s="619"/>
      <c r="BZ44" s="619"/>
      <c r="CA44" s="619"/>
      <c r="CB44" s="619"/>
      <c r="CC44" s="619"/>
      <c r="CD44" s="619"/>
      <c r="CE44" s="619"/>
      <c r="CF44" s="619"/>
      <c r="CG44" s="619"/>
      <c r="CH44" s="619"/>
      <c r="CI44" s="619"/>
      <c r="CJ44" s="619"/>
      <c r="CK44" s="619"/>
      <c r="CL44" s="619"/>
      <c r="CM44" s="619"/>
      <c r="CN44" s="619"/>
      <c r="CO44" s="619"/>
      <c r="CP44" s="619"/>
      <c r="CQ44" s="619"/>
      <c r="CR44" s="619"/>
      <c r="CS44" s="619"/>
      <c r="CT44" s="619"/>
      <c r="CU44" s="619"/>
      <c r="CV44" s="619"/>
      <c r="CW44" s="619"/>
      <c r="CX44" s="619"/>
      <c r="CY44" s="619"/>
      <c r="CZ44" s="619"/>
      <c r="DA44" s="619"/>
      <c r="DB44" s="619"/>
      <c r="DC44" s="619"/>
      <c r="DD44" s="619"/>
      <c r="DE44" s="619"/>
      <c r="DF44" s="619"/>
      <c r="DG44" s="619"/>
      <c r="DH44" s="619"/>
      <c r="DI44" s="619"/>
      <c r="DJ44" s="619"/>
      <c r="DK44" s="619"/>
      <c r="DL44" s="619"/>
      <c r="DM44" s="619"/>
      <c r="DN44" s="619"/>
      <c r="DO44" s="619"/>
      <c r="DP44" s="619"/>
      <c r="DQ44" s="619"/>
      <c r="DR44" s="619"/>
      <c r="DS44" s="619"/>
      <c r="DT44" s="619"/>
      <c r="DU44" s="619"/>
      <c r="DV44" s="619"/>
      <c r="DW44" s="619"/>
      <c r="DX44" s="619"/>
      <c r="DY44" s="619"/>
      <c r="DZ44" s="619"/>
      <c r="EA44" s="619"/>
      <c r="EB44" s="619"/>
      <c r="EC44" s="619"/>
      <c r="ED44" s="619"/>
      <c r="EE44" s="619"/>
      <c r="EF44" s="619"/>
      <c r="EG44" s="619"/>
      <c r="EH44" s="619"/>
      <c r="EI44" s="619"/>
      <c r="EJ44" s="619"/>
      <c r="EK44" s="619"/>
      <c r="EL44" s="619"/>
      <c r="EM44" s="619"/>
      <c r="EN44" s="619"/>
      <c r="EO44" s="619"/>
      <c r="EP44" s="619"/>
      <c r="EQ44" s="619"/>
      <c r="ER44" s="619"/>
      <c r="ES44" s="619"/>
      <c r="ET44" s="619"/>
      <c r="EU44" s="619"/>
      <c r="EV44" s="619"/>
      <c r="EW44" s="619"/>
      <c r="EX44" s="619"/>
      <c r="EY44" s="619"/>
      <c r="EZ44" s="619"/>
      <c r="FA44" s="619"/>
      <c r="FB44" s="619"/>
      <c r="FC44" s="619"/>
      <c r="FD44" s="619"/>
      <c r="FE44" s="619"/>
      <c r="FF44" s="619"/>
      <c r="FG44" s="619"/>
      <c r="FH44" s="619"/>
      <c r="FI44" s="619"/>
      <c r="FJ44" s="619"/>
      <c r="FK44" s="619"/>
      <c r="FL44" s="619"/>
      <c r="FM44" s="619"/>
      <c r="FN44" s="619"/>
      <c r="FO44" s="619"/>
      <c r="FP44" s="619"/>
      <c r="FQ44" s="619"/>
      <c r="FR44" s="619"/>
      <c r="FS44" s="619"/>
      <c r="FT44" s="619"/>
      <c r="FU44" s="619"/>
      <c r="FV44" s="619"/>
      <c r="FW44" s="619"/>
      <c r="FX44" s="619"/>
      <c r="FY44" s="619"/>
      <c r="FZ44" s="619"/>
      <c r="GA44" s="619"/>
      <c r="GB44" s="619"/>
      <c r="GC44" s="619"/>
      <c r="GD44" s="619"/>
      <c r="GE44" s="619"/>
      <c r="GF44" s="619"/>
      <c r="GG44" s="619"/>
      <c r="GH44" s="619"/>
      <c r="GI44" s="619"/>
      <c r="GJ44" s="619"/>
      <c r="GK44" s="619"/>
      <c r="GL44" s="619"/>
      <c r="GM44" s="619"/>
      <c r="GN44" s="619"/>
      <c r="GO44" s="619"/>
      <c r="GP44" s="619"/>
      <c r="GQ44" s="619"/>
      <c r="GR44" s="619"/>
      <c r="GS44" s="619"/>
      <c r="GT44" s="619"/>
      <c r="GU44" s="619"/>
      <c r="GV44" s="619"/>
      <c r="GW44" s="619"/>
      <c r="GX44" s="619"/>
      <c r="GY44" s="619"/>
      <c r="GZ44" s="619"/>
      <c r="HA44" s="619"/>
      <c r="HB44" s="619"/>
      <c r="HC44" s="619"/>
      <c r="HD44" s="619"/>
      <c r="HE44" s="619"/>
      <c r="HF44" s="619"/>
      <c r="HG44" s="619"/>
      <c r="HH44" s="619"/>
      <c r="HI44" s="619"/>
      <c r="HJ44" s="619"/>
      <c r="HK44" s="619"/>
      <c r="HL44" s="619"/>
      <c r="HM44" s="619"/>
      <c r="HN44" s="619"/>
      <c r="HO44" s="619"/>
      <c r="HP44" s="619"/>
      <c r="HQ44" s="619"/>
      <c r="HR44" s="619"/>
      <c r="HS44" s="619"/>
      <c r="HT44" s="619"/>
      <c r="HU44" s="619"/>
      <c r="HV44" s="619"/>
      <c r="HW44" s="619"/>
      <c r="HX44" s="619"/>
      <c r="HY44" s="619"/>
      <c r="HZ44" s="619"/>
      <c r="IA44" s="619"/>
      <c r="IB44" s="619"/>
      <c r="IC44" s="619"/>
      <c r="ID44" s="619"/>
      <c r="IE44" s="619"/>
      <c r="IF44" s="619"/>
      <c r="IG44" s="619"/>
      <c r="IH44" s="619"/>
      <c r="II44" s="619"/>
      <c r="IJ44" s="619"/>
      <c r="IK44" s="619"/>
      <c r="IL44" s="619"/>
      <c r="IM44" s="619"/>
      <c r="IN44" s="619"/>
      <c r="IO44" s="619"/>
      <c r="IP44" s="619"/>
      <c r="IQ44" s="619"/>
      <c r="IR44" s="619"/>
    </row>
    <row r="45" spans="1:252" ht="15">
      <c r="A45" s="619"/>
      <c r="B45" s="619"/>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19"/>
      <c r="BG45" s="619"/>
      <c r="BH45" s="619"/>
      <c r="BI45" s="619"/>
      <c r="BJ45" s="619"/>
      <c r="BK45" s="619"/>
      <c r="BL45" s="619"/>
      <c r="BM45" s="619"/>
      <c r="BN45" s="619"/>
      <c r="BO45" s="619"/>
      <c r="BP45" s="619"/>
      <c r="BQ45" s="619"/>
      <c r="BR45" s="619"/>
      <c r="BS45" s="619"/>
      <c r="BT45" s="619"/>
      <c r="BU45" s="619"/>
      <c r="BV45" s="619"/>
      <c r="BW45" s="619"/>
      <c r="BX45" s="619"/>
      <c r="BY45" s="619"/>
      <c r="BZ45" s="619"/>
      <c r="CA45" s="619"/>
      <c r="CB45" s="619"/>
      <c r="CC45" s="619"/>
      <c r="CD45" s="619"/>
      <c r="CE45" s="619"/>
      <c r="CF45" s="619"/>
      <c r="CG45" s="619"/>
      <c r="CH45" s="619"/>
      <c r="CI45" s="619"/>
      <c r="CJ45" s="619"/>
      <c r="CK45" s="619"/>
      <c r="CL45" s="619"/>
      <c r="CM45" s="619"/>
      <c r="CN45" s="619"/>
      <c r="CO45" s="619"/>
      <c r="CP45" s="619"/>
      <c r="CQ45" s="619"/>
      <c r="CR45" s="619"/>
      <c r="CS45" s="619"/>
      <c r="CT45" s="619"/>
      <c r="CU45" s="619"/>
      <c r="CV45" s="619"/>
      <c r="CW45" s="619"/>
      <c r="CX45" s="619"/>
      <c r="CY45" s="619"/>
      <c r="CZ45" s="619"/>
      <c r="DA45" s="619"/>
      <c r="DB45" s="619"/>
      <c r="DC45" s="619"/>
      <c r="DD45" s="619"/>
      <c r="DE45" s="619"/>
      <c r="DF45" s="619"/>
      <c r="DG45" s="619"/>
      <c r="DH45" s="619"/>
      <c r="DI45" s="619"/>
      <c r="DJ45" s="619"/>
      <c r="DK45" s="619"/>
      <c r="DL45" s="619"/>
      <c r="DM45" s="619"/>
      <c r="DN45" s="619"/>
      <c r="DO45" s="619"/>
      <c r="DP45" s="619"/>
      <c r="DQ45" s="619"/>
      <c r="DR45" s="619"/>
      <c r="DS45" s="619"/>
      <c r="DT45" s="619"/>
      <c r="DU45" s="619"/>
      <c r="DV45" s="619"/>
      <c r="DW45" s="619"/>
      <c r="DX45" s="619"/>
      <c r="DY45" s="619"/>
      <c r="DZ45" s="619"/>
      <c r="EA45" s="619"/>
      <c r="EB45" s="619"/>
      <c r="EC45" s="619"/>
      <c r="ED45" s="619"/>
      <c r="EE45" s="619"/>
      <c r="EF45" s="619"/>
      <c r="EG45" s="619"/>
      <c r="EH45" s="619"/>
      <c r="EI45" s="619"/>
      <c r="EJ45" s="619"/>
      <c r="EK45" s="619"/>
      <c r="EL45" s="619"/>
      <c r="EM45" s="619"/>
      <c r="EN45" s="619"/>
      <c r="EO45" s="619"/>
      <c r="EP45" s="619"/>
      <c r="EQ45" s="619"/>
      <c r="ER45" s="619"/>
      <c r="ES45" s="619"/>
      <c r="ET45" s="619"/>
      <c r="EU45" s="619"/>
      <c r="EV45" s="619"/>
      <c r="EW45" s="619"/>
      <c r="EX45" s="619"/>
      <c r="EY45" s="619"/>
      <c r="EZ45" s="619"/>
      <c r="FA45" s="619"/>
      <c r="FB45" s="619"/>
      <c r="FC45" s="619"/>
      <c r="FD45" s="619"/>
      <c r="FE45" s="619"/>
      <c r="FF45" s="619"/>
      <c r="FG45" s="619"/>
      <c r="FH45" s="619"/>
      <c r="FI45" s="619"/>
      <c r="FJ45" s="619"/>
      <c r="FK45" s="619"/>
      <c r="FL45" s="619"/>
      <c r="FM45" s="619"/>
      <c r="FN45" s="619"/>
      <c r="FO45" s="619"/>
      <c r="FP45" s="619"/>
      <c r="FQ45" s="619"/>
      <c r="FR45" s="619"/>
      <c r="FS45" s="619"/>
      <c r="FT45" s="619"/>
      <c r="FU45" s="619"/>
      <c r="FV45" s="619"/>
      <c r="FW45" s="619"/>
      <c r="FX45" s="619"/>
      <c r="FY45" s="619"/>
      <c r="FZ45" s="619"/>
      <c r="GA45" s="619"/>
      <c r="GB45" s="619"/>
      <c r="GC45" s="619"/>
      <c r="GD45" s="619"/>
      <c r="GE45" s="619"/>
      <c r="GF45" s="619"/>
      <c r="GG45" s="619"/>
      <c r="GH45" s="619"/>
      <c r="GI45" s="619"/>
      <c r="GJ45" s="619"/>
      <c r="GK45" s="619"/>
      <c r="GL45" s="619"/>
      <c r="GM45" s="619"/>
      <c r="GN45" s="619"/>
      <c r="GO45" s="619"/>
      <c r="GP45" s="619"/>
      <c r="GQ45" s="619"/>
      <c r="GR45" s="619"/>
      <c r="GS45" s="619"/>
      <c r="GT45" s="619"/>
      <c r="GU45" s="619"/>
      <c r="GV45" s="619"/>
      <c r="GW45" s="619"/>
      <c r="GX45" s="619"/>
      <c r="GY45" s="619"/>
      <c r="GZ45" s="619"/>
      <c r="HA45" s="619"/>
      <c r="HB45" s="619"/>
      <c r="HC45" s="619"/>
      <c r="HD45" s="619"/>
      <c r="HE45" s="619"/>
      <c r="HF45" s="619"/>
      <c r="HG45" s="619"/>
      <c r="HH45" s="619"/>
      <c r="HI45" s="619"/>
      <c r="HJ45" s="619"/>
      <c r="HK45" s="619"/>
      <c r="HL45" s="619"/>
      <c r="HM45" s="619"/>
      <c r="HN45" s="619"/>
      <c r="HO45" s="619"/>
      <c r="HP45" s="619"/>
      <c r="HQ45" s="619"/>
      <c r="HR45" s="619"/>
      <c r="HS45" s="619"/>
      <c r="HT45" s="619"/>
      <c r="HU45" s="619"/>
      <c r="HV45" s="619"/>
      <c r="HW45" s="619"/>
      <c r="HX45" s="619"/>
      <c r="HY45" s="619"/>
      <c r="HZ45" s="619"/>
      <c r="IA45" s="619"/>
      <c r="IB45" s="619"/>
      <c r="IC45" s="619"/>
      <c r="ID45" s="619"/>
      <c r="IE45" s="619"/>
      <c r="IF45" s="619"/>
      <c r="IG45" s="619"/>
      <c r="IH45" s="619"/>
      <c r="II45" s="619"/>
      <c r="IJ45" s="619"/>
      <c r="IK45" s="619"/>
      <c r="IL45" s="619"/>
      <c r="IM45" s="619"/>
      <c r="IN45" s="619"/>
      <c r="IO45" s="619"/>
      <c r="IP45" s="619"/>
      <c r="IQ45" s="619"/>
      <c r="IR45" s="619"/>
    </row>
    <row r="46" spans="1:252" ht="15">
      <c r="A46" s="619"/>
      <c r="B46" s="619"/>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19"/>
      <c r="BG46" s="619"/>
      <c r="BH46" s="619"/>
      <c r="BI46" s="619"/>
      <c r="BJ46" s="619"/>
      <c r="BK46" s="619"/>
      <c r="BL46" s="619"/>
      <c r="BM46" s="619"/>
      <c r="BN46" s="619"/>
      <c r="BO46" s="619"/>
      <c r="BP46" s="619"/>
      <c r="BQ46" s="619"/>
      <c r="BR46" s="619"/>
      <c r="BS46" s="619"/>
      <c r="BT46" s="619"/>
      <c r="BU46" s="619"/>
      <c r="BV46" s="619"/>
      <c r="BW46" s="619"/>
      <c r="BX46" s="619"/>
      <c r="BY46" s="619"/>
      <c r="BZ46" s="619"/>
      <c r="CA46" s="619"/>
      <c r="CB46" s="619"/>
      <c r="CC46" s="619"/>
      <c r="CD46" s="619"/>
      <c r="CE46" s="619"/>
      <c r="CF46" s="619"/>
      <c r="CG46" s="619"/>
      <c r="CH46" s="619"/>
      <c r="CI46" s="619"/>
      <c r="CJ46" s="619"/>
      <c r="CK46" s="619"/>
      <c r="CL46" s="619"/>
      <c r="CM46" s="619"/>
      <c r="CN46" s="619"/>
      <c r="CO46" s="619"/>
      <c r="CP46" s="619"/>
      <c r="CQ46" s="619"/>
      <c r="CR46" s="619"/>
      <c r="CS46" s="619"/>
      <c r="CT46" s="619"/>
      <c r="CU46" s="619"/>
      <c r="CV46" s="619"/>
      <c r="CW46" s="619"/>
      <c r="CX46" s="619"/>
      <c r="CY46" s="619"/>
      <c r="CZ46" s="619"/>
      <c r="DA46" s="619"/>
      <c r="DB46" s="619"/>
      <c r="DC46" s="619"/>
      <c r="DD46" s="619"/>
      <c r="DE46" s="619"/>
      <c r="DF46" s="619"/>
      <c r="DG46" s="619"/>
      <c r="DH46" s="619"/>
      <c r="DI46" s="619"/>
      <c r="DJ46" s="619"/>
      <c r="DK46" s="619"/>
      <c r="DL46" s="619"/>
      <c r="DM46" s="619"/>
      <c r="DN46" s="619"/>
      <c r="DO46" s="619"/>
      <c r="DP46" s="619"/>
      <c r="DQ46" s="619"/>
      <c r="DR46" s="619"/>
      <c r="DS46" s="619"/>
      <c r="DT46" s="619"/>
      <c r="DU46" s="619"/>
      <c r="DV46" s="619"/>
      <c r="DW46" s="619"/>
      <c r="DX46" s="619"/>
      <c r="DY46" s="619"/>
      <c r="DZ46" s="619"/>
      <c r="EA46" s="619"/>
      <c r="EB46" s="619"/>
      <c r="EC46" s="619"/>
      <c r="ED46" s="619"/>
      <c r="EE46" s="619"/>
      <c r="EF46" s="619"/>
      <c r="EG46" s="619"/>
      <c r="EH46" s="619"/>
      <c r="EI46" s="619"/>
      <c r="EJ46" s="619"/>
      <c r="EK46" s="619"/>
      <c r="EL46" s="619"/>
      <c r="EM46" s="619"/>
      <c r="EN46" s="619"/>
      <c r="EO46" s="619"/>
      <c r="EP46" s="619"/>
      <c r="EQ46" s="619"/>
      <c r="ER46" s="619"/>
      <c r="ES46" s="619"/>
      <c r="ET46" s="619"/>
      <c r="EU46" s="619"/>
      <c r="EV46" s="619"/>
      <c r="EW46" s="619"/>
      <c r="EX46" s="619"/>
      <c r="EY46" s="619"/>
      <c r="EZ46" s="619"/>
      <c r="FA46" s="619"/>
      <c r="FB46" s="619"/>
      <c r="FC46" s="619"/>
      <c r="FD46" s="619"/>
      <c r="FE46" s="619"/>
      <c r="FF46" s="619"/>
      <c r="FG46" s="619"/>
      <c r="FH46" s="619"/>
      <c r="FI46" s="619"/>
      <c r="FJ46" s="619"/>
      <c r="FK46" s="619"/>
      <c r="FL46" s="619"/>
      <c r="FM46" s="619"/>
      <c r="FN46" s="619"/>
      <c r="FO46" s="619"/>
      <c r="FP46" s="619"/>
      <c r="FQ46" s="619"/>
      <c r="FR46" s="619"/>
      <c r="FS46" s="619"/>
      <c r="FT46" s="619"/>
      <c r="FU46" s="619"/>
      <c r="FV46" s="619"/>
      <c r="FW46" s="619"/>
      <c r="FX46" s="619"/>
      <c r="FY46" s="619"/>
      <c r="FZ46" s="619"/>
      <c r="GA46" s="619"/>
      <c r="GB46" s="619"/>
      <c r="GC46" s="619"/>
      <c r="GD46" s="619"/>
      <c r="GE46" s="619"/>
      <c r="GF46" s="619"/>
      <c r="GG46" s="619"/>
      <c r="GH46" s="619"/>
      <c r="GI46" s="619"/>
      <c r="GJ46" s="619"/>
      <c r="GK46" s="619"/>
      <c r="GL46" s="619"/>
      <c r="GM46" s="619"/>
      <c r="GN46" s="619"/>
      <c r="GO46" s="619"/>
      <c r="GP46" s="619"/>
      <c r="GQ46" s="619"/>
      <c r="GR46" s="619"/>
      <c r="GS46" s="619"/>
      <c r="GT46" s="619"/>
      <c r="GU46" s="619"/>
      <c r="GV46" s="619"/>
      <c r="GW46" s="619"/>
      <c r="GX46" s="619"/>
      <c r="GY46" s="619"/>
      <c r="GZ46" s="619"/>
      <c r="HA46" s="619"/>
      <c r="HB46" s="619"/>
      <c r="HC46" s="619"/>
      <c r="HD46" s="619"/>
      <c r="HE46" s="619"/>
      <c r="HF46" s="619"/>
      <c r="HG46" s="619"/>
      <c r="HH46" s="619"/>
      <c r="HI46" s="619"/>
      <c r="HJ46" s="619"/>
      <c r="HK46" s="619"/>
      <c r="HL46" s="619"/>
      <c r="HM46" s="619"/>
      <c r="HN46" s="619"/>
      <c r="HO46" s="619"/>
      <c r="HP46" s="619"/>
      <c r="HQ46" s="619"/>
      <c r="HR46" s="619"/>
      <c r="HS46" s="619"/>
      <c r="HT46" s="619"/>
      <c r="HU46" s="619"/>
      <c r="HV46" s="619"/>
      <c r="HW46" s="619"/>
      <c r="HX46" s="619"/>
      <c r="HY46" s="619"/>
      <c r="HZ46" s="619"/>
      <c r="IA46" s="619"/>
      <c r="IB46" s="619"/>
      <c r="IC46" s="619"/>
      <c r="ID46" s="619"/>
      <c r="IE46" s="619"/>
      <c r="IF46" s="619"/>
      <c r="IG46" s="619"/>
      <c r="IH46" s="619"/>
      <c r="II46" s="619"/>
      <c r="IJ46" s="619"/>
      <c r="IK46" s="619"/>
      <c r="IL46" s="619"/>
      <c r="IM46" s="619"/>
      <c r="IN46" s="619"/>
      <c r="IO46" s="619"/>
      <c r="IP46" s="619"/>
      <c r="IQ46" s="619"/>
      <c r="IR46" s="619"/>
    </row>
    <row r="47" spans="1:252" ht="15">
      <c r="A47" s="619"/>
      <c r="B47" s="619"/>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C47" s="619"/>
      <c r="CD47" s="619"/>
      <c r="CE47" s="619"/>
      <c r="CF47" s="619"/>
      <c r="CG47" s="619"/>
      <c r="CH47" s="619"/>
      <c r="CI47" s="619"/>
      <c r="CJ47" s="619"/>
      <c r="CK47" s="619"/>
      <c r="CL47" s="619"/>
      <c r="CM47" s="619"/>
      <c r="CN47" s="619"/>
      <c r="CO47" s="619"/>
      <c r="CP47" s="619"/>
      <c r="CQ47" s="619"/>
      <c r="CR47" s="619"/>
      <c r="CS47" s="619"/>
      <c r="CT47" s="619"/>
      <c r="CU47" s="619"/>
      <c r="CV47" s="619"/>
      <c r="CW47" s="619"/>
      <c r="CX47" s="619"/>
      <c r="CY47" s="619"/>
      <c r="CZ47" s="619"/>
      <c r="DA47" s="619"/>
      <c r="DB47" s="619"/>
      <c r="DC47" s="619"/>
      <c r="DD47" s="619"/>
      <c r="DE47" s="619"/>
      <c r="DF47" s="619"/>
      <c r="DG47" s="619"/>
      <c r="DH47" s="619"/>
      <c r="DI47" s="619"/>
      <c r="DJ47" s="619"/>
      <c r="DK47" s="619"/>
      <c r="DL47" s="619"/>
      <c r="DM47" s="619"/>
      <c r="DN47" s="619"/>
      <c r="DO47" s="619"/>
      <c r="DP47" s="619"/>
      <c r="DQ47" s="619"/>
      <c r="DR47" s="619"/>
      <c r="DS47" s="619"/>
      <c r="DT47" s="619"/>
      <c r="DU47" s="619"/>
      <c r="DV47" s="619"/>
      <c r="DW47" s="619"/>
      <c r="DX47" s="619"/>
      <c r="DY47" s="619"/>
      <c r="DZ47" s="619"/>
      <c r="EA47" s="619"/>
      <c r="EB47" s="619"/>
      <c r="EC47" s="619"/>
      <c r="ED47" s="619"/>
      <c r="EE47" s="619"/>
      <c r="EF47" s="619"/>
      <c r="EG47" s="619"/>
      <c r="EH47" s="619"/>
      <c r="EI47" s="619"/>
      <c r="EJ47" s="619"/>
      <c r="EK47" s="619"/>
      <c r="EL47" s="619"/>
      <c r="EM47" s="619"/>
      <c r="EN47" s="619"/>
      <c r="EO47" s="619"/>
      <c r="EP47" s="619"/>
      <c r="EQ47" s="619"/>
      <c r="ER47" s="619"/>
      <c r="ES47" s="619"/>
      <c r="ET47" s="619"/>
      <c r="EU47" s="619"/>
      <c r="EV47" s="619"/>
      <c r="EW47" s="619"/>
      <c r="EX47" s="619"/>
      <c r="EY47" s="619"/>
      <c r="EZ47" s="619"/>
      <c r="FA47" s="619"/>
      <c r="FB47" s="619"/>
      <c r="FC47" s="619"/>
      <c r="FD47" s="619"/>
      <c r="FE47" s="619"/>
      <c r="FF47" s="619"/>
      <c r="FG47" s="619"/>
      <c r="FH47" s="619"/>
      <c r="FI47" s="619"/>
      <c r="FJ47" s="619"/>
      <c r="FK47" s="619"/>
      <c r="FL47" s="619"/>
      <c r="FM47" s="619"/>
      <c r="FN47" s="619"/>
      <c r="FO47" s="619"/>
      <c r="FP47" s="619"/>
      <c r="FQ47" s="619"/>
      <c r="FR47" s="619"/>
      <c r="FS47" s="619"/>
      <c r="FT47" s="619"/>
      <c r="FU47" s="619"/>
      <c r="FV47" s="619"/>
      <c r="FW47" s="619"/>
      <c r="FX47" s="619"/>
      <c r="FY47" s="619"/>
      <c r="FZ47" s="619"/>
      <c r="GA47" s="619"/>
      <c r="GB47" s="619"/>
      <c r="GC47" s="619"/>
      <c r="GD47" s="619"/>
      <c r="GE47" s="619"/>
      <c r="GF47" s="619"/>
      <c r="GG47" s="619"/>
      <c r="GH47" s="619"/>
      <c r="GI47" s="619"/>
      <c r="GJ47" s="619"/>
      <c r="GK47" s="619"/>
      <c r="GL47" s="619"/>
      <c r="GM47" s="619"/>
      <c r="GN47" s="619"/>
      <c r="GO47" s="619"/>
      <c r="GP47" s="619"/>
      <c r="GQ47" s="619"/>
      <c r="GR47" s="619"/>
      <c r="GS47" s="619"/>
      <c r="GT47" s="619"/>
      <c r="GU47" s="619"/>
      <c r="GV47" s="619"/>
      <c r="GW47" s="619"/>
      <c r="GX47" s="619"/>
      <c r="GY47" s="619"/>
      <c r="GZ47" s="619"/>
      <c r="HA47" s="619"/>
      <c r="HB47" s="619"/>
      <c r="HC47" s="619"/>
      <c r="HD47" s="619"/>
      <c r="HE47" s="619"/>
      <c r="HF47" s="619"/>
      <c r="HG47" s="619"/>
      <c r="HH47" s="619"/>
      <c r="HI47" s="619"/>
      <c r="HJ47" s="619"/>
      <c r="HK47" s="619"/>
      <c r="HL47" s="619"/>
      <c r="HM47" s="619"/>
      <c r="HN47" s="619"/>
      <c r="HO47" s="619"/>
      <c r="HP47" s="619"/>
      <c r="HQ47" s="619"/>
      <c r="HR47" s="619"/>
      <c r="HS47" s="619"/>
      <c r="HT47" s="619"/>
      <c r="HU47" s="619"/>
      <c r="HV47" s="619"/>
      <c r="HW47" s="619"/>
      <c r="HX47" s="619"/>
      <c r="HY47" s="619"/>
      <c r="HZ47" s="619"/>
      <c r="IA47" s="619"/>
      <c r="IB47" s="619"/>
      <c r="IC47" s="619"/>
      <c r="ID47" s="619"/>
      <c r="IE47" s="619"/>
      <c r="IF47" s="619"/>
      <c r="IG47" s="619"/>
      <c r="IH47" s="619"/>
      <c r="II47" s="619"/>
      <c r="IJ47" s="619"/>
      <c r="IK47" s="619"/>
      <c r="IL47" s="619"/>
      <c r="IM47" s="619"/>
      <c r="IN47" s="619"/>
      <c r="IO47" s="619"/>
      <c r="IP47" s="619"/>
      <c r="IQ47" s="619"/>
      <c r="IR47" s="619"/>
    </row>
    <row r="48" spans="1:252" ht="15">
      <c r="A48" s="619"/>
      <c r="B48" s="619"/>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C48" s="619"/>
      <c r="CD48" s="619"/>
      <c r="CE48" s="619"/>
      <c r="CF48" s="619"/>
      <c r="CG48" s="619"/>
      <c r="CH48" s="619"/>
      <c r="CI48" s="619"/>
      <c r="CJ48" s="619"/>
      <c r="CK48" s="619"/>
      <c r="CL48" s="619"/>
      <c r="CM48" s="619"/>
      <c r="CN48" s="619"/>
      <c r="CO48" s="619"/>
      <c r="CP48" s="619"/>
      <c r="CQ48" s="619"/>
      <c r="CR48" s="619"/>
      <c r="CS48" s="619"/>
      <c r="CT48" s="619"/>
      <c r="CU48" s="619"/>
      <c r="CV48" s="619"/>
      <c r="CW48" s="619"/>
      <c r="CX48" s="619"/>
      <c r="CY48" s="619"/>
      <c r="CZ48" s="619"/>
      <c r="DA48" s="619"/>
      <c r="DB48" s="619"/>
      <c r="DC48" s="619"/>
      <c r="DD48" s="619"/>
      <c r="DE48" s="619"/>
      <c r="DF48" s="619"/>
      <c r="DG48" s="619"/>
      <c r="DH48" s="619"/>
      <c r="DI48" s="619"/>
      <c r="DJ48" s="619"/>
      <c r="DK48" s="619"/>
      <c r="DL48" s="619"/>
      <c r="DM48" s="619"/>
      <c r="DN48" s="619"/>
      <c r="DO48" s="619"/>
      <c r="DP48" s="619"/>
      <c r="DQ48" s="619"/>
      <c r="DR48" s="619"/>
      <c r="DS48" s="619"/>
      <c r="DT48" s="619"/>
      <c r="DU48" s="619"/>
      <c r="DV48" s="619"/>
      <c r="DW48" s="619"/>
      <c r="DX48" s="619"/>
      <c r="DY48" s="619"/>
      <c r="DZ48" s="619"/>
      <c r="EA48" s="619"/>
      <c r="EB48" s="619"/>
      <c r="EC48" s="619"/>
      <c r="ED48" s="619"/>
      <c r="EE48" s="619"/>
      <c r="EF48" s="619"/>
      <c r="EG48" s="619"/>
      <c r="EH48" s="619"/>
      <c r="EI48" s="619"/>
      <c r="EJ48" s="619"/>
      <c r="EK48" s="619"/>
      <c r="EL48" s="619"/>
      <c r="EM48" s="619"/>
      <c r="EN48" s="619"/>
      <c r="EO48" s="619"/>
      <c r="EP48" s="619"/>
      <c r="EQ48" s="619"/>
      <c r="ER48" s="619"/>
      <c r="ES48" s="619"/>
      <c r="ET48" s="619"/>
      <c r="EU48" s="619"/>
      <c r="EV48" s="619"/>
      <c r="EW48" s="619"/>
      <c r="EX48" s="619"/>
      <c r="EY48" s="619"/>
      <c r="EZ48" s="619"/>
      <c r="FA48" s="619"/>
      <c r="FB48" s="619"/>
      <c r="FC48" s="619"/>
      <c r="FD48" s="619"/>
      <c r="FE48" s="619"/>
      <c r="FF48" s="619"/>
      <c r="FG48" s="619"/>
      <c r="FH48" s="619"/>
      <c r="FI48" s="619"/>
      <c r="FJ48" s="619"/>
      <c r="FK48" s="619"/>
      <c r="FL48" s="619"/>
      <c r="FM48" s="619"/>
      <c r="FN48" s="619"/>
      <c r="FO48" s="619"/>
      <c r="FP48" s="619"/>
      <c r="FQ48" s="619"/>
      <c r="FR48" s="619"/>
      <c r="FS48" s="619"/>
      <c r="FT48" s="619"/>
      <c r="FU48" s="619"/>
      <c r="FV48" s="619"/>
      <c r="FW48" s="619"/>
      <c r="FX48" s="619"/>
      <c r="FY48" s="619"/>
      <c r="FZ48" s="619"/>
      <c r="GA48" s="619"/>
      <c r="GB48" s="619"/>
      <c r="GC48" s="619"/>
      <c r="GD48" s="619"/>
      <c r="GE48" s="619"/>
      <c r="GF48" s="619"/>
      <c r="GG48" s="619"/>
      <c r="GH48" s="619"/>
      <c r="GI48" s="619"/>
      <c r="GJ48" s="619"/>
      <c r="GK48" s="619"/>
      <c r="GL48" s="619"/>
      <c r="GM48" s="619"/>
      <c r="GN48" s="619"/>
      <c r="GO48" s="619"/>
      <c r="GP48" s="619"/>
      <c r="GQ48" s="619"/>
      <c r="GR48" s="619"/>
      <c r="GS48" s="619"/>
      <c r="GT48" s="619"/>
      <c r="GU48" s="619"/>
      <c r="GV48" s="619"/>
      <c r="GW48" s="619"/>
      <c r="GX48" s="619"/>
      <c r="GY48" s="619"/>
      <c r="GZ48" s="619"/>
      <c r="HA48" s="619"/>
      <c r="HB48" s="619"/>
      <c r="HC48" s="619"/>
      <c r="HD48" s="619"/>
      <c r="HE48" s="619"/>
      <c r="HF48" s="619"/>
      <c r="HG48" s="619"/>
      <c r="HH48" s="619"/>
      <c r="HI48" s="619"/>
      <c r="HJ48" s="619"/>
      <c r="HK48" s="619"/>
      <c r="HL48" s="619"/>
      <c r="HM48" s="619"/>
      <c r="HN48" s="619"/>
      <c r="HO48" s="619"/>
      <c r="HP48" s="619"/>
      <c r="HQ48" s="619"/>
      <c r="HR48" s="619"/>
      <c r="HS48" s="619"/>
      <c r="HT48" s="619"/>
      <c r="HU48" s="619"/>
      <c r="HV48" s="619"/>
      <c r="HW48" s="619"/>
      <c r="HX48" s="619"/>
      <c r="HY48" s="619"/>
      <c r="HZ48" s="619"/>
      <c r="IA48" s="619"/>
      <c r="IB48" s="619"/>
      <c r="IC48" s="619"/>
      <c r="ID48" s="619"/>
      <c r="IE48" s="619"/>
      <c r="IF48" s="619"/>
      <c r="IG48" s="619"/>
      <c r="IH48" s="619"/>
      <c r="II48" s="619"/>
      <c r="IJ48" s="619"/>
      <c r="IK48" s="619"/>
      <c r="IL48" s="619"/>
      <c r="IM48" s="619"/>
      <c r="IN48" s="619"/>
      <c r="IO48" s="619"/>
      <c r="IP48" s="619"/>
      <c r="IQ48" s="619"/>
      <c r="IR48" s="619"/>
    </row>
    <row r="49" spans="1:252" ht="15">
      <c r="A49" s="619"/>
      <c r="B49" s="619"/>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c r="BW49" s="619"/>
      <c r="BX49" s="619"/>
      <c r="BY49" s="619"/>
      <c r="BZ49" s="619"/>
      <c r="CA49" s="619"/>
      <c r="CB49" s="619"/>
      <c r="CC49" s="619"/>
      <c r="CD49" s="619"/>
      <c r="CE49" s="619"/>
      <c r="CF49" s="619"/>
      <c r="CG49" s="619"/>
      <c r="CH49" s="619"/>
      <c r="CI49" s="619"/>
      <c r="CJ49" s="619"/>
      <c r="CK49" s="619"/>
      <c r="CL49" s="619"/>
      <c r="CM49" s="619"/>
      <c r="CN49" s="619"/>
      <c r="CO49" s="619"/>
      <c r="CP49" s="619"/>
      <c r="CQ49" s="619"/>
      <c r="CR49" s="619"/>
      <c r="CS49" s="619"/>
      <c r="CT49" s="619"/>
      <c r="CU49" s="619"/>
      <c r="CV49" s="619"/>
      <c r="CW49" s="619"/>
      <c r="CX49" s="619"/>
      <c r="CY49" s="619"/>
      <c r="CZ49" s="619"/>
      <c r="DA49" s="619"/>
      <c r="DB49" s="619"/>
      <c r="DC49" s="619"/>
      <c r="DD49" s="619"/>
      <c r="DE49" s="619"/>
      <c r="DF49" s="619"/>
      <c r="DG49" s="619"/>
      <c r="DH49" s="619"/>
      <c r="DI49" s="619"/>
      <c r="DJ49" s="619"/>
      <c r="DK49" s="619"/>
      <c r="DL49" s="619"/>
      <c r="DM49" s="619"/>
      <c r="DN49" s="619"/>
      <c r="DO49" s="619"/>
      <c r="DP49" s="619"/>
      <c r="DQ49" s="619"/>
      <c r="DR49" s="619"/>
      <c r="DS49" s="619"/>
      <c r="DT49" s="619"/>
      <c r="DU49" s="619"/>
      <c r="DV49" s="619"/>
      <c r="DW49" s="619"/>
      <c r="DX49" s="619"/>
      <c r="DY49" s="619"/>
      <c r="DZ49" s="619"/>
      <c r="EA49" s="619"/>
      <c r="EB49" s="619"/>
      <c r="EC49" s="619"/>
      <c r="ED49" s="619"/>
      <c r="EE49" s="619"/>
      <c r="EF49" s="619"/>
      <c r="EG49" s="619"/>
      <c r="EH49" s="619"/>
      <c r="EI49" s="619"/>
      <c r="EJ49" s="619"/>
      <c r="EK49" s="619"/>
      <c r="EL49" s="619"/>
      <c r="EM49" s="619"/>
      <c r="EN49" s="619"/>
      <c r="EO49" s="619"/>
      <c r="EP49" s="619"/>
      <c r="EQ49" s="619"/>
      <c r="ER49" s="619"/>
      <c r="ES49" s="619"/>
      <c r="ET49" s="619"/>
      <c r="EU49" s="619"/>
      <c r="EV49" s="619"/>
      <c r="EW49" s="619"/>
      <c r="EX49" s="619"/>
      <c r="EY49" s="619"/>
      <c r="EZ49" s="619"/>
      <c r="FA49" s="619"/>
      <c r="FB49" s="619"/>
      <c r="FC49" s="619"/>
      <c r="FD49" s="619"/>
      <c r="FE49" s="619"/>
      <c r="FF49" s="619"/>
      <c r="FG49" s="619"/>
      <c r="FH49" s="619"/>
      <c r="FI49" s="619"/>
      <c r="FJ49" s="619"/>
      <c r="FK49" s="619"/>
      <c r="FL49" s="619"/>
      <c r="FM49" s="619"/>
      <c r="FN49" s="619"/>
      <c r="FO49" s="619"/>
      <c r="FP49" s="619"/>
      <c r="FQ49" s="619"/>
      <c r="FR49" s="619"/>
      <c r="FS49" s="619"/>
      <c r="FT49" s="619"/>
      <c r="FU49" s="619"/>
      <c r="FV49" s="619"/>
      <c r="FW49" s="619"/>
      <c r="FX49" s="619"/>
      <c r="FY49" s="619"/>
      <c r="FZ49" s="619"/>
      <c r="GA49" s="619"/>
      <c r="GB49" s="619"/>
      <c r="GC49" s="619"/>
      <c r="GD49" s="619"/>
      <c r="GE49" s="619"/>
      <c r="GF49" s="619"/>
      <c r="GG49" s="619"/>
      <c r="GH49" s="619"/>
      <c r="GI49" s="619"/>
      <c r="GJ49" s="619"/>
      <c r="GK49" s="619"/>
      <c r="GL49" s="619"/>
      <c r="GM49" s="619"/>
      <c r="GN49" s="619"/>
      <c r="GO49" s="619"/>
      <c r="GP49" s="619"/>
      <c r="GQ49" s="619"/>
      <c r="GR49" s="619"/>
      <c r="GS49" s="619"/>
      <c r="GT49" s="619"/>
      <c r="GU49" s="619"/>
      <c r="GV49" s="619"/>
      <c r="GW49" s="619"/>
      <c r="GX49" s="619"/>
      <c r="GY49" s="619"/>
      <c r="GZ49" s="619"/>
      <c r="HA49" s="619"/>
      <c r="HB49" s="619"/>
      <c r="HC49" s="619"/>
      <c r="HD49" s="619"/>
      <c r="HE49" s="619"/>
      <c r="HF49" s="619"/>
      <c r="HG49" s="619"/>
      <c r="HH49" s="619"/>
      <c r="HI49" s="619"/>
      <c r="HJ49" s="619"/>
      <c r="HK49" s="619"/>
      <c r="HL49" s="619"/>
      <c r="HM49" s="619"/>
      <c r="HN49" s="619"/>
      <c r="HO49" s="619"/>
      <c r="HP49" s="619"/>
      <c r="HQ49" s="619"/>
      <c r="HR49" s="619"/>
      <c r="HS49" s="619"/>
      <c r="HT49" s="619"/>
      <c r="HU49" s="619"/>
      <c r="HV49" s="619"/>
      <c r="HW49" s="619"/>
      <c r="HX49" s="619"/>
      <c r="HY49" s="619"/>
      <c r="HZ49" s="619"/>
      <c r="IA49" s="619"/>
      <c r="IB49" s="619"/>
      <c r="IC49" s="619"/>
      <c r="ID49" s="619"/>
      <c r="IE49" s="619"/>
      <c r="IF49" s="619"/>
      <c r="IG49" s="619"/>
      <c r="IH49" s="619"/>
      <c r="II49" s="619"/>
      <c r="IJ49" s="619"/>
      <c r="IK49" s="619"/>
      <c r="IL49" s="619"/>
      <c r="IM49" s="619"/>
      <c r="IN49" s="619"/>
      <c r="IO49" s="619"/>
      <c r="IP49" s="619"/>
      <c r="IQ49" s="619"/>
      <c r="IR49" s="619"/>
    </row>
    <row r="50" spans="1:252" ht="15">
      <c r="A50" s="619"/>
      <c r="B50" s="619"/>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c r="BW50" s="619"/>
      <c r="BX50" s="619"/>
      <c r="BY50" s="619"/>
      <c r="BZ50" s="619"/>
      <c r="CA50" s="619"/>
      <c r="CB50" s="619"/>
      <c r="CC50" s="619"/>
      <c r="CD50" s="619"/>
      <c r="CE50" s="619"/>
      <c r="CF50" s="619"/>
      <c r="CG50" s="619"/>
      <c r="CH50" s="619"/>
      <c r="CI50" s="619"/>
      <c r="CJ50" s="619"/>
      <c r="CK50" s="619"/>
      <c r="CL50" s="619"/>
      <c r="CM50" s="619"/>
      <c r="CN50" s="619"/>
      <c r="CO50" s="619"/>
      <c r="CP50" s="619"/>
      <c r="CQ50" s="619"/>
      <c r="CR50" s="619"/>
      <c r="CS50" s="619"/>
      <c r="CT50" s="619"/>
      <c r="CU50" s="619"/>
      <c r="CV50" s="619"/>
      <c r="CW50" s="619"/>
      <c r="CX50" s="619"/>
      <c r="CY50" s="619"/>
      <c r="CZ50" s="619"/>
      <c r="DA50" s="619"/>
      <c r="DB50" s="619"/>
      <c r="DC50" s="619"/>
      <c r="DD50" s="619"/>
      <c r="DE50" s="619"/>
      <c r="DF50" s="619"/>
      <c r="DG50" s="619"/>
      <c r="DH50" s="619"/>
      <c r="DI50" s="619"/>
      <c r="DJ50" s="619"/>
      <c r="DK50" s="619"/>
      <c r="DL50" s="619"/>
      <c r="DM50" s="619"/>
      <c r="DN50" s="619"/>
      <c r="DO50" s="619"/>
      <c r="DP50" s="619"/>
      <c r="DQ50" s="619"/>
      <c r="DR50" s="619"/>
      <c r="DS50" s="619"/>
      <c r="DT50" s="619"/>
      <c r="DU50" s="619"/>
      <c r="DV50" s="619"/>
      <c r="DW50" s="619"/>
      <c r="DX50" s="619"/>
      <c r="DY50" s="619"/>
      <c r="DZ50" s="619"/>
      <c r="EA50" s="619"/>
      <c r="EB50" s="619"/>
      <c r="EC50" s="619"/>
      <c r="ED50" s="619"/>
      <c r="EE50" s="619"/>
      <c r="EF50" s="619"/>
      <c r="EG50" s="619"/>
      <c r="EH50" s="619"/>
      <c r="EI50" s="619"/>
      <c r="EJ50" s="619"/>
      <c r="EK50" s="619"/>
      <c r="EL50" s="619"/>
      <c r="EM50" s="619"/>
      <c r="EN50" s="619"/>
      <c r="EO50" s="619"/>
      <c r="EP50" s="619"/>
      <c r="EQ50" s="619"/>
      <c r="ER50" s="619"/>
      <c r="ES50" s="619"/>
      <c r="ET50" s="619"/>
      <c r="EU50" s="619"/>
      <c r="EV50" s="619"/>
      <c r="EW50" s="619"/>
      <c r="EX50" s="619"/>
      <c r="EY50" s="619"/>
      <c r="EZ50" s="619"/>
      <c r="FA50" s="619"/>
      <c r="FB50" s="619"/>
      <c r="FC50" s="619"/>
      <c r="FD50" s="619"/>
      <c r="FE50" s="619"/>
      <c r="FF50" s="619"/>
      <c r="FG50" s="619"/>
      <c r="FH50" s="619"/>
      <c r="FI50" s="619"/>
      <c r="FJ50" s="619"/>
      <c r="FK50" s="619"/>
      <c r="FL50" s="619"/>
      <c r="FM50" s="619"/>
      <c r="FN50" s="619"/>
      <c r="FO50" s="619"/>
      <c r="FP50" s="619"/>
      <c r="FQ50" s="619"/>
      <c r="FR50" s="619"/>
      <c r="FS50" s="619"/>
      <c r="FT50" s="619"/>
      <c r="FU50" s="619"/>
      <c r="FV50" s="619"/>
      <c r="FW50" s="619"/>
      <c r="FX50" s="619"/>
      <c r="FY50" s="619"/>
      <c r="FZ50" s="619"/>
      <c r="GA50" s="619"/>
      <c r="GB50" s="619"/>
      <c r="GC50" s="619"/>
      <c r="GD50" s="619"/>
      <c r="GE50" s="619"/>
      <c r="GF50" s="619"/>
      <c r="GG50" s="619"/>
      <c r="GH50" s="619"/>
      <c r="GI50" s="619"/>
      <c r="GJ50" s="619"/>
      <c r="GK50" s="619"/>
      <c r="GL50" s="619"/>
      <c r="GM50" s="619"/>
      <c r="GN50" s="619"/>
      <c r="GO50" s="619"/>
      <c r="GP50" s="619"/>
      <c r="GQ50" s="619"/>
      <c r="GR50" s="619"/>
      <c r="GS50" s="619"/>
      <c r="GT50" s="619"/>
      <c r="GU50" s="619"/>
      <c r="GV50" s="619"/>
      <c r="GW50" s="619"/>
      <c r="GX50" s="619"/>
      <c r="GY50" s="619"/>
      <c r="GZ50" s="619"/>
      <c r="HA50" s="619"/>
      <c r="HB50" s="619"/>
      <c r="HC50" s="619"/>
      <c r="HD50" s="619"/>
      <c r="HE50" s="619"/>
      <c r="HF50" s="619"/>
      <c r="HG50" s="619"/>
      <c r="HH50" s="619"/>
      <c r="HI50" s="619"/>
      <c r="HJ50" s="619"/>
      <c r="HK50" s="619"/>
      <c r="HL50" s="619"/>
      <c r="HM50" s="619"/>
      <c r="HN50" s="619"/>
      <c r="HO50" s="619"/>
      <c r="HP50" s="619"/>
      <c r="HQ50" s="619"/>
      <c r="HR50" s="619"/>
      <c r="HS50" s="619"/>
      <c r="HT50" s="619"/>
      <c r="HU50" s="619"/>
      <c r="HV50" s="619"/>
      <c r="HW50" s="619"/>
      <c r="HX50" s="619"/>
      <c r="HY50" s="619"/>
      <c r="HZ50" s="619"/>
      <c r="IA50" s="619"/>
      <c r="IB50" s="619"/>
      <c r="IC50" s="619"/>
      <c r="ID50" s="619"/>
      <c r="IE50" s="619"/>
      <c r="IF50" s="619"/>
      <c r="IG50" s="619"/>
      <c r="IH50" s="619"/>
      <c r="II50" s="619"/>
      <c r="IJ50" s="619"/>
      <c r="IK50" s="619"/>
      <c r="IL50" s="619"/>
      <c r="IM50" s="619"/>
      <c r="IN50" s="619"/>
      <c r="IO50" s="619"/>
      <c r="IP50" s="619"/>
      <c r="IQ50" s="619"/>
      <c r="IR50" s="619"/>
    </row>
    <row r="51" spans="1:252" ht="15">
      <c r="A51" s="619"/>
      <c r="B51" s="619"/>
      <c r="C51" s="619"/>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19"/>
      <c r="AR51" s="619"/>
      <c r="AS51" s="619"/>
      <c r="AT51" s="619"/>
      <c r="AU51" s="619"/>
      <c r="AV51" s="619"/>
      <c r="AW51" s="619"/>
      <c r="AX51" s="619"/>
      <c r="AY51" s="619"/>
      <c r="AZ51" s="619"/>
      <c r="BA51" s="619"/>
      <c r="BB51" s="619"/>
      <c r="BC51" s="619"/>
      <c r="BD51" s="619"/>
      <c r="BE51" s="619"/>
      <c r="BF51" s="619"/>
      <c r="BG51" s="619"/>
      <c r="BH51" s="619"/>
      <c r="BI51" s="619"/>
      <c r="BJ51" s="619"/>
      <c r="BK51" s="619"/>
      <c r="BL51" s="619"/>
      <c r="BM51" s="619"/>
      <c r="BN51" s="619"/>
      <c r="BO51" s="619"/>
      <c r="BP51" s="619"/>
      <c r="BQ51" s="619"/>
      <c r="BR51" s="619"/>
      <c r="BS51" s="619"/>
      <c r="BT51" s="619"/>
      <c r="BU51" s="619"/>
      <c r="BV51" s="619"/>
      <c r="BW51" s="619"/>
      <c r="BX51" s="619"/>
      <c r="BY51" s="619"/>
      <c r="BZ51" s="619"/>
      <c r="CA51" s="619"/>
      <c r="CB51" s="619"/>
      <c r="CC51" s="619"/>
      <c r="CD51" s="619"/>
      <c r="CE51" s="619"/>
      <c r="CF51" s="619"/>
      <c r="CG51" s="619"/>
      <c r="CH51" s="619"/>
      <c r="CI51" s="619"/>
      <c r="CJ51" s="619"/>
      <c r="CK51" s="619"/>
      <c r="CL51" s="619"/>
      <c r="CM51" s="619"/>
      <c r="CN51" s="619"/>
      <c r="CO51" s="619"/>
      <c r="CP51" s="619"/>
      <c r="CQ51" s="619"/>
      <c r="CR51" s="619"/>
      <c r="CS51" s="619"/>
      <c r="CT51" s="619"/>
      <c r="CU51" s="619"/>
      <c r="CV51" s="619"/>
      <c r="CW51" s="619"/>
      <c r="CX51" s="619"/>
      <c r="CY51" s="619"/>
      <c r="CZ51" s="619"/>
      <c r="DA51" s="619"/>
      <c r="DB51" s="619"/>
      <c r="DC51" s="619"/>
      <c r="DD51" s="619"/>
      <c r="DE51" s="619"/>
      <c r="DF51" s="619"/>
      <c r="DG51" s="619"/>
      <c r="DH51" s="619"/>
      <c r="DI51" s="619"/>
      <c r="DJ51" s="619"/>
      <c r="DK51" s="619"/>
      <c r="DL51" s="619"/>
      <c r="DM51" s="619"/>
      <c r="DN51" s="619"/>
      <c r="DO51" s="619"/>
      <c r="DP51" s="619"/>
      <c r="DQ51" s="619"/>
      <c r="DR51" s="619"/>
      <c r="DS51" s="619"/>
      <c r="DT51" s="619"/>
      <c r="DU51" s="619"/>
      <c r="DV51" s="619"/>
      <c r="DW51" s="619"/>
      <c r="DX51" s="619"/>
      <c r="DY51" s="619"/>
      <c r="DZ51" s="619"/>
      <c r="EA51" s="619"/>
      <c r="EB51" s="619"/>
      <c r="EC51" s="619"/>
      <c r="ED51" s="619"/>
      <c r="EE51" s="619"/>
      <c r="EF51" s="619"/>
      <c r="EG51" s="619"/>
      <c r="EH51" s="619"/>
      <c r="EI51" s="619"/>
      <c r="EJ51" s="619"/>
      <c r="EK51" s="619"/>
      <c r="EL51" s="619"/>
      <c r="EM51" s="619"/>
      <c r="EN51" s="619"/>
      <c r="EO51" s="619"/>
      <c r="EP51" s="619"/>
      <c r="EQ51" s="619"/>
      <c r="ER51" s="619"/>
      <c r="ES51" s="619"/>
      <c r="ET51" s="619"/>
      <c r="EU51" s="619"/>
      <c r="EV51" s="619"/>
      <c r="EW51" s="619"/>
      <c r="EX51" s="619"/>
      <c r="EY51" s="619"/>
      <c r="EZ51" s="619"/>
      <c r="FA51" s="619"/>
      <c r="FB51" s="619"/>
      <c r="FC51" s="619"/>
      <c r="FD51" s="619"/>
      <c r="FE51" s="619"/>
      <c r="FF51" s="619"/>
      <c r="FG51" s="619"/>
      <c r="FH51" s="619"/>
      <c r="FI51" s="619"/>
      <c r="FJ51" s="619"/>
      <c r="FK51" s="619"/>
      <c r="FL51" s="619"/>
      <c r="FM51" s="619"/>
      <c r="FN51" s="619"/>
      <c r="FO51" s="619"/>
      <c r="FP51" s="619"/>
      <c r="FQ51" s="619"/>
      <c r="FR51" s="619"/>
      <c r="FS51" s="619"/>
      <c r="FT51" s="619"/>
      <c r="FU51" s="619"/>
      <c r="FV51" s="619"/>
      <c r="FW51" s="619"/>
      <c r="FX51" s="619"/>
      <c r="FY51" s="619"/>
      <c r="FZ51" s="619"/>
      <c r="GA51" s="619"/>
      <c r="GB51" s="619"/>
      <c r="GC51" s="619"/>
      <c r="GD51" s="619"/>
      <c r="GE51" s="619"/>
      <c r="GF51" s="619"/>
      <c r="GG51" s="619"/>
      <c r="GH51" s="619"/>
      <c r="GI51" s="619"/>
      <c r="GJ51" s="619"/>
      <c r="GK51" s="619"/>
      <c r="GL51" s="619"/>
      <c r="GM51" s="619"/>
      <c r="GN51" s="619"/>
      <c r="GO51" s="619"/>
      <c r="GP51" s="619"/>
      <c r="GQ51" s="619"/>
      <c r="GR51" s="619"/>
      <c r="GS51" s="619"/>
      <c r="GT51" s="619"/>
      <c r="GU51" s="619"/>
      <c r="GV51" s="619"/>
      <c r="GW51" s="619"/>
      <c r="GX51" s="619"/>
      <c r="GY51" s="619"/>
      <c r="GZ51" s="619"/>
      <c r="HA51" s="619"/>
      <c r="HB51" s="619"/>
      <c r="HC51" s="619"/>
      <c r="HD51" s="619"/>
      <c r="HE51" s="619"/>
      <c r="HF51" s="619"/>
      <c r="HG51" s="619"/>
      <c r="HH51" s="619"/>
      <c r="HI51" s="619"/>
      <c r="HJ51" s="619"/>
      <c r="HK51" s="619"/>
      <c r="HL51" s="619"/>
      <c r="HM51" s="619"/>
      <c r="HN51" s="619"/>
      <c r="HO51" s="619"/>
      <c r="HP51" s="619"/>
      <c r="HQ51" s="619"/>
      <c r="HR51" s="619"/>
      <c r="HS51" s="619"/>
      <c r="HT51" s="619"/>
      <c r="HU51" s="619"/>
      <c r="HV51" s="619"/>
      <c r="HW51" s="619"/>
      <c r="HX51" s="619"/>
      <c r="HY51" s="619"/>
      <c r="HZ51" s="619"/>
      <c r="IA51" s="619"/>
      <c r="IB51" s="619"/>
      <c r="IC51" s="619"/>
      <c r="ID51" s="619"/>
      <c r="IE51" s="619"/>
      <c r="IF51" s="619"/>
      <c r="IG51" s="619"/>
      <c r="IH51" s="619"/>
      <c r="II51" s="619"/>
      <c r="IJ51" s="619"/>
      <c r="IK51" s="619"/>
      <c r="IL51" s="619"/>
      <c r="IM51" s="619"/>
      <c r="IN51" s="619"/>
      <c r="IO51" s="619"/>
      <c r="IP51" s="619"/>
      <c r="IQ51" s="619"/>
      <c r="IR51" s="619"/>
    </row>
    <row r="52" spans="1:252" ht="15">
      <c r="A52" s="619"/>
      <c r="B52" s="619"/>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X52" s="619"/>
      <c r="BY52" s="619"/>
      <c r="BZ52" s="619"/>
      <c r="CA52" s="619"/>
      <c r="CB52" s="619"/>
      <c r="CC52" s="619"/>
      <c r="CD52" s="619"/>
      <c r="CE52" s="619"/>
      <c r="CF52" s="619"/>
      <c r="CG52" s="619"/>
      <c r="CH52" s="619"/>
      <c r="CI52" s="619"/>
      <c r="CJ52" s="619"/>
      <c r="CK52" s="619"/>
      <c r="CL52" s="619"/>
      <c r="CM52" s="619"/>
      <c r="CN52" s="619"/>
      <c r="CO52" s="619"/>
      <c r="CP52" s="619"/>
      <c r="CQ52" s="619"/>
      <c r="CR52" s="619"/>
      <c r="CS52" s="619"/>
      <c r="CT52" s="619"/>
      <c r="CU52" s="619"/>
      <c r="CV52" s="619"/>
      <c r="CW52" s="619"/>
      <c r="CX52" s="619"/>
      <c r="CY52" s="619"/>
      <c r="CZ52" s="619"/>
      <c r="DA52" s="619"/>
      <c r="DB52" s="619"/>
      <c r="DC52" s="619"/>
      <c r="DD52" s="619"/>
      <c r="DE52" s="619"/>
      <c r="DF52" s="619"/>
      <c r="DG52" s="619"/>
      <c r="DH52" s="619"/>
      <c r="DI52" s="619"/>
      <c r="DJ52" s="619"/>
      <c r="DK52" s="619"/>
      <c r="DL52" s="619"/>
      <c r="DM52" s="619"/>
      <c r="DN52" s="619"/>
      <c r="DO52" s="619"/>
      <c r="DP52" s="619"/>
      <c r="DQ52" s="619"/>
      <c r="DR52" s="619"/>
      <c r="DS52" s="619"/>
      <c r="DT52" s="619"/>
      <c r="DU52" s="619"/>
      <c r="DV52" s="619"/>
      <c r="DW52" s="619"/>
      <c r="DX52" s="619"/>
      <c r="DY52" s="619"/>
      <c r="DZ52" s="619"/>
      <c r="EA52" s="619"/>
      <c r="EB52" s="619"/>
      <c r="EC52" s="619"/>
      <c r="ED52" s="619"/>
      <c r="EE52" s="619"/>
      <c r="EF52" s="619"/>
      <c r="EG52" s="619"/>
      <c r="EH52" s="619"/>
      <c r="EI52" s="619"/>
      <c r="EJ52" s="619"/>
      <c r="EK52" s="619"/>
      <c r="EL52" s="619"/>
      <c r="EM52" s="619"/>
      <c r="EN52" s="619"/>
      <c r="EO52" s="619"/>
      <c r="EP52" s="619"/>
      <c r="EQ52" s="619"/>
      <c r="ER52" s="619"/>
      <c r="ES52" s="619"/>
      <c r="ET52" s="619"/>
      <c r="EU52" s="619"/>
      <c r="EV52" s="619"/>
      <c r="EW52" s="619"/>
      <c r="EX52" s="619"/>
      <c r="EY52" s="619"/>
      <c r="EZ52" s="619"/>
      <c r="FA52" s="619"/>
      <c r="FB52" s="619"/>
      <c r="FC52" s="619"/>
      <c r="FD52" s="619"/>
      <c r="FE52" s="619"/>
      <c r="FF52" s="619"/>
      <c r="FG52" s="619"/>
      <c r="FH52" s="619"/>
      <c r="FI52" s="619"/>
      <c r="FJ52" s="619"/>
      <c r="FK52" s="619"/>
      <c r="FL52" s="619"/>
      <c r="FM52" s="619"/>
      <c r="FN52" s="619"/>
      <c r="FO52" s="619"/>
      <c r="FP52" s="619"/>
      <c r="FQ52" s="619"/>
      <c r="FR52" s="619"/>
      <c r="FS52" s="619"/>
      <c r="FT52" s="619"/>
      <c r="FU52" s="619"/>
      <c r="FV52" s="619"/>
      <c r="FW52" s="619"/>
      <c r="FX52" s="619"/>
      <c r="FY52" s="619"/>
      <c r="FZ52" s="619"/>
      <c r="GA52" s="619"/>
      <c r="GB52" s="619"/>
      <c r="GC52" s="619"/>
      <c r="GD52" s="619"/>
      <c r="GE52" s="619"/>
      <c r="GF52" s="619"/>
      <c r="GG52" s="619"/>
      <c r="GH52" s="619"/>
      <c r="GI52" s="619"/>
      <c r="GJ52" s="619"/>
      <c r="GK52" s="619"/>
      <c r="GL52" s="619"/>
      <c r="GM52" s="619"/>
      <c r="GN52" s="619"/>
      <c r="GO52" s="619"/>
      <c r="GP52" s="619"/>
      <c r="GQ52" s="619"/>
      <c r="GR52" s="619"/>
      <c r="GS52" s="619"/>
      <c r="GT52" s="619"/>
      <c r="GU52" s="619"/>
      <c r="GV52" s="619"/>
      <c r="GW52" s="619"/>
      <c r="GX52" s="619"/>
      <c r="GY52" s="619"/>
      <c r="GZ52" s="619"/>
      <c r="HA52" s="619"/>
      <c r="HB52" s="619"/>
      <c r="HC52" s="619"/>
      <c r="HD52" s="619"/>
      <c r="HE52" s="619"/>
      <c r="HF52" s="619"/>
      <c r="HG52" s="619"/>
      <c r="HH52" s="619"/>
      <c r="HI52" s="619"/>
      <c r="HJ52" s="619"/>
      <c r="HK52" s="619"/>
      <c r="HL52" s="619"/>
      <c r="HM52" s="619"/>
      <c r="HN52" s="619"/>
      <c r="HO52" s="619"/>
      <c r="HP52" s="619"/>
      <c r="HQ52" s="619"/>
      <c r="HR52" s="619"/>
      <c r="HS52" s="619"/>
      <c r="HT52" s="619"/>
      <c r="HU52" s="619"/>
      <c r="HV52" s="619"/>
      <c r="HW52" s="619"/>
      <c r="HX52" s="619"/>
      <c r="HY52" s="619"/>
      <c r="HZ52" s="619"/>
      <c r="IA52" s="619"/>
      <c r="IB52" s="619"/>
      <c r="IC52" s="619"/>
      <c r="ID52" s="619"/>
      <c r="IE52" s="619"/>
      <c r="IF52" s="619"/>
      <c r="IG52" s="619"/>
      <c r="IH52" s="619"/>
      <c r="II52" s="619"/>
      <c r="IJ52" s="619"/>
      <c r="IK52" s="619"/>
      <c r="IL52" s="619"/>
      <c r="IM52" s="619"/>
      <c r="IN52" s="619"/>
      <c r="IO52" s="619"/>
      <c r="IP52" s="619"/>
      <c r="IQ52" s="619"/>
      <c r="IR52" s="619"/>
    </row>
    <row r="53" spans="1:252" ht="15">
      <c r="A53" s="619"/>
      <c r="B53" s="619"/>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19"/>
      <c r="AM53" s="619"/>
      <c r="AN53" s="619"/>
      <c r="AO53" s="619"/>
      <c r="AP53" s="619"/>
      <c r="AQ53" s="619"/>
      <c r="AR53" s="619"/>
      <c r="AS53" s="619"/>
      <c r="AT53" s="619"/>
      <c r="AU53" s="619"/>
      <c r="AV53" s="619"/>
      <c r="AW53" s="619"/>
      <c r="AX53" s="619"/>
      <c r="AY53" s="619"/>
      <c r="AZ53" s="619"/>
      <c r="BA53" s="619"/>
      <c r="BB53" s="619"/>
      <c r="BC53" s="619"/>
      <c r="BD53" s="619"/>
      <c r="BE53" s="619"/>
      <c r="BF53" s="619"/>
      <c r="BG53" s="619"/>
      <c r="BH53" s="619"/>
      <c r="BI53" s="619"/>
      <c r="BJ53" s="619"/>
      <c r="BK53" s="619"/>
      <c r="BL53" s="619"/>
      <c r="BM53" s="619"/>
      <c r="BN53" s="619"/>
      <c r="BO53" s="619"/>
      <c r="BP53" s="619"/>
      <c r="BQ53" s="619"/>
      <c r="BR53" s="619"/>
      <c r="BS53" s="619"/>
      <c r="BT53" s="619"/>
      <c r="BU53" s="619"/>
      <c r="BV53" s="619"/>
      <c r="BW53" s="619"/>
      <c r="BX53" s="619"/>
      <c r="BY53" s="619"/>
      <c r="BZ53" s="619"/>
      <c r="CA53" s="619"/>
      <c r="CB53" s="619"/>
      <c r="CC53" s="619"/>
      <c r="CD53" s="619"/>
      <c r="CE53" s="619"/>
      <c r="CF53" s="619"/>
      <c r="CG53" s="619"/>
      <c r="CH53" s="619"/>
      <c r="CI53" s="619"/>
      <c r="CJ53" s="619"/>
      <c r="CK53" s="619"/>
      <c r="CL53" s="619"/>
      <c r="CM53" s="619"/>
      <c r="CN53" s="619"/>
      <c r="CO53" s="619"/>
      <c r="CP53" s="619"/>
      <c r="CQ53" s="619"/>
      <c r="CR53" s="619"/>
      <c r="CS53" s="619"/>
      <c r="CT53" s="619"/>
      <c r="CU53" s="619"/>
      <c r="CV53" s="619"/>
      <c r="CW53" s="619"/>
      <c r="CX53" s="619"/>
      <c r="CY53" s="619"/>
      <c r="CZ53" s="619"/>
      <c r="DA53" s="619"/>
      <c r="DB53" s="619"/>
      <c r="DC53" s="619"/>
      <c r="DD53" s="619"/>
      <c r="DE53" s="619"/>
      <c r="DF53" s="619"/>
      <c r="DG53" s="619"/>
      <c r="DH53" s="619"/>
      <c r="DI53" s="619"/>
      <c r="DJ53" s="619"/>
      <c r="DK53" s="619"/>
      <c r="DL53" s="619"/>
      <c r="DM53" s="619"/>
      <c r="DN53" s="619"/>
      <c r="DO53" s="619"/>
      <c r="DP53" s="619"/>
      <c r="DQ53" s="619"/>
      <c r="DR53" s="619"/>
      <c r="DS53" s="619"/>
      <c r="DT53" s="619"/>
      <c r="DU53" s="619"/>
      <c r="DV53" s="619"/>
      <c r="DW53" s="619"/>
      <c r="DX53" s="619"/>
      <c r="DY53" s="619"/>
      <c r="DZ53" s="619"/>
      <c r="EA53" s="619"/>
      <c r="EB53" s="619"/>
      <c r="EC53" s="619"/>
      <c r="ED53" s="619"/>
      <c r="EE53" s="619"/>
      <c r="EF53" s="619"/>
      <c r="EG53" s="619"/>
      <c r="EH53" s="619"/>
      <c r="EI53" s="619"/>
      <c r="EJ53" s="619"/>
      <c r="EK53" s="619"/>
      <c r="EL53" s="619"/>
      <c r="EM53" s="619"/>
      <c r="EN53" s="619"/>
      <c r="EO53" s="619"/>
      <c r="EP53" s="619"/>
      <c r="EQ53" s="619"/>
      <c r="ER53" s="619"/>
      <c r="ES53" s="619"/>
      <c r="ET53" s="619"/>
      <c r="EU53" s="619"/>
      <c r="EV53" s="619"/>
      <c r="EW53" s="619"/>
      <c r="EX53" s="619"/>
      <c r="EY53" s="619"/>
      <c r="EZ53" s="619"/>
      <c r="FA53" s="619"/>
      <c r="FB53" s="619"/>
      <c r="FC53" s="619"/>
      <c r="FD53" s="619"/>
      <c r="FE53" s="619"/>
      <c r="FF53" s="619"/>
      <c r="FG53" s="619"/>
      <c r="FH53" s="619"/>
      <c r="FI53" s="619"/>
      <c r="FJ53" s="619"/>
      <c r="FK53" s="619"/>
      <c r="FL53" s="619"/>
      <c r="FM53" s="619"/>
      <c r="FN53" s="619"/>
      <c r="FO53" s="619"/>
      <c r="FP53" s="619"/>
      <c r="FQ53" s="619"/>
      <c r="FR53" s="619"/>
      <c r="FS53" s="619"/>
      <c r="FT53" s="619"/>
      <c r="FU53" s="619"/>
      <c r="FV53" s="619"/>
      <c r="FW53" s="619"/>
      <c r="FX53" s="619"/>
      <c r="FY53" s="619"/>
      <c r="FZ53" s="619"/>
      <c r="GA53" s="619"/>
      <c r="GB53" s="619"/>
      <c r="GC53" s="619"/>
      <c r="GD53" s="619"/>
      <c r="GE53" s="619"/>
      <c r="GF53" s="619"/>
      <c r="GG53" s="619"/>
      <c r="GH53" s="619"/>
      <c r="GI53" s="619"/>
      <c r="GJ53" s="619"/>
      <c r="GK53" s="619"/>
      <c r="GL53" s="619"/>
      <c r="GM53" s="619"/>
      <c r="GN53" s="619"/>
      <c r="GO53" s="619"/>
      <c r="GP53" s="619"/>
      <c r="GQ53" s="619"/>
      <c r="GR53" s="619"/>
      <c r="GS53" s="619"/>
      <c r="GT53" s="619"/>
      <c r="GU53" s="619"/>
      <c r="GV53" s="619"/>
      <c r="GW53" s="619"/>
      <c r="GX53" s="619"/>
      <c r="GY53" s="619"/>
      <c r="GZ53" s="619"/>
      <c r="HA53" s="619"/>
      <c r="HB53" s="619"/>
      <c r="HC53" s="619"/>
      <c r="HD53" s="619"/>
      <c r="HE53" s="619"/>
      <c r="HF53" s="619"/>
      <c r="HG53" s="619"/>
      <c r="HH53" s="619"/>
      <c r="HI53" s="619"/>
      <c r="HJ53" s="619"/>
      <c r="HK53" s="619"/>
      <c r="HL53" s="619"/>
      <c r="HM53" s="619"/>
      <c r="HN53" s="619"/>
      <c r="HO53" s="619"/>
      <c r="HP53" s="619"/>
      <c r="HQ53" s="619"/>
      <c r="HR53" s="619"/>
      <c r="HS53" s="619"/>
      <c r="HT53" s="619"/>
      <c r="HU53" s="619"/>
      <c r="HV53" s="619"/>
      <c r="HW53" s="619"/>
      <c r="HX53" s="619"/>
      <c r="HY53" s="619"/>
      <c r="HZ53" s="619"/>
      <c r="IA53" s="619"/>
      <c r="IB53" s="619"/>
      <c r="IC53" s="619"/>
      <c r="ID53" s="619"/>
      <c r="IE53" s="619"/>
      <c r="IF53" s="619"/>
      <c r="IG53" s="619"/>
      <c r="IH53" s="619"/>
      <c r="II53" s="619"/>
      <c r="IJ53" s="619"/>
      <c r="IK53" s="619"/>
      <c r="IL53" s="619"/>
      <c r="IM53" s="619"/>
      <c r="IN53" s="619"/>
      <c r="IO53" s="619"/>
      <c r="IP53" s="619"/>
      <c r="IQ53" s="619"/>
      <c r="IR53" s="619"/>
    </row>
    <row r="54" spans="1:252" ht="15">
      <c r="A54" s="619"/>
      <c r="B54" s="619"/>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19"/>
      <c r="BD54" s="619"/>
      <c r="BE54" s="619"/>
      <c r="BF54" s="619"/>
      <c r="BG54" s="619"/>
      <c r="BH54" s="619"/>
      <c r="BI54" s="619"/>
      <c r="BJ54" s="619"/>
      <c r="BK54" s="619"/>
      <c r="BL54" s="619"/>
      <c r="BM54" s="619"/>
      <c r="BN54" s="619"/>
      <c r="BO54" s="619"/>
      <c r="BP54" s="619"/>
      <c r="BQ54" s="619"/>
      <c r="BR54" s="619"/>
      <c r="BS54" s="619"/>
      <c r="BT54" s="619"/>
      <c r="BU54" s="619"/>
      <c r="BV54" s="619"/>
      <c r="BW54" s="619"/>
      <c r="BX54" s="619"/>
      <c r="BY54" s="619"/>
      <c r="BZ54" s="619"/>
      <c r="CA54" s="619"/>
      <c r="CB54" s="619"/>
      <c r="CC54" s="619"/>
      <c r="CD54" s="619"/>
      <c r="CE54" s="619"/>
      <c r="CF54" s="619"/>
      <c r="CG54" s="619"/>
      <c r="CH54" s="619"/>
      <c r="CI54" s="619"/>
      <c r="CJ54" s="619"/>
      <c r="CK54" s="619"/>
      <c r="CL54" s="619"/>
      <c r="CM54" s="619"/>
      <c r="CN54" s="619"/>
      <c r="CO54" s="619"/>
      <c r="CP54" s="619"/>
      <c r="CQ54" s="619"/>
      <c r="CR54" s="619"/>
      <c r="CS54" s="619"/>
      <c r="CT54" s="619"/>
      <c r="CU54" s="619"/>
      <c r="CV54" s="619"/>
      <c r="CW54" s="619"/>
      <c r="CX54" s="619"/>
      <c r="CY54" s="619"/>
      <c r="CZ54" s="619"/>
      <c r="DA54" s="619"/>
      <c r="DB54" s="619"/>
      <c r="DC54" s="619"/>
      <c r="DD54" s="619"/>
      <c r="DE54" s="619"/>
      <c r="DF54" s="619"/>
      <c r="DG54" s="619"/>
      <c r="DH54" s="619"/>
      <c r="DI54" s="619"/>
      <c r="DJ54" s="619"/>
      <c r="DK54" s="619"/>
      <c r="DL54" s="619"/>
      <c r="DM54" s="619"/>
      <c r="DN54" s="619"/>
      <c r="DO54" s="619"/>
      <c r="DP54" s="619"/>
      <c r="DQ54" s="619"/>
      <c r="DR54" s="619"/>
      <c r="DS54" s="619"/>
      <c r="DT54" s="619"/>
      <c r="DU54" s="619"/>
      <c r="DV54" s="619"/>
      <c r="DW54" s="619"/>
      <c r="DX54" s="619"/>
      <c r="DY54" s="619"/>
      <c r="DZ54" s="619"/>
      <c r="EA54" s="619"/>
      <c r="EB54" s="619"/>
      <c r="EC54" s="619"/>
      <c r="ED54" s="619"/>
      <c r="EE54" s="619"/>
      <c r="EF54" s="619"/>
      <c r="EG54" s="619"/>
      <c r="EH54" s="619"/>
      <c r="EI54" s="619"/>
      <c r="EJ54" s="619"/>
      <c r="EK54" s="619"/>
      <c r="EL54" s="619"/>
      <c r="EM54" s="619"/>
      <c r="EN54" s="619"/>
      <c r="EO54" s="619"/>
      <c r="EP54" s="619"/>
      <c r="EQ54" s="619"/>
      <c r="ER54" s="619"/>
      <c r="ES54" s="619"/>
      <c r="ET54" s="619"/>
      <c r="EU54" s="619"/>
      <c r="EV54" s="619"/>
      <c r="EW54" s="619"/>
      <c r="EX54" s="619"/>
      <c r="EY54" s="619"/>
      <c r="EZ54" s="619"/>
      <c r="FA54" s="619"/>
      <c r="FB54" s="619"/>
      <c r="FC54" s="619"/>
      <c r="FD54" s="619"/>
      <c r="FE54" s="619"/>
      <c r="FF54" s="619"/>
      <c r="FG54" s="619"/>
      <c r="FH54" s="619"/>
      <c r="FI54" s="619"/>
      <c r="FJ54" s="619"/>
      <c r="FK54" s="619"/>
      <c r="FL54" s="619"/>
      <c r="FM54" s="619"/>
      <c r="FN54" s="619"/>
      <c r="FO54" s="619"/>
      <c r="FP54" s="619"/>
      <c r="FQ54" s="619"/>
      <c r="FR54" s="619"/>
      <c r="FS54" s="619"/>
      <c r="FT54" s="619"/>
      <c r="FU54" s="619"/>
      <c r="FV54" s="619"/>
      <c r="FW54" s="619"/>
      <c r="FX54" s="619"/>
      <c r="FY54" s="619"/>
      <c r="FZ54" s="619"/>
      <c r="GA54" s="619"/>
      <c r="GB54" s="619"/>
      <c r="GC54" s="619"/>
      <c r="GD54" s="619"/>
      <c r="GE54" s="619"/>
      <c r="GF54" s="619"/>
      <c r="GG54" s="619"/>
      <c r="GH54" s="619"/>
      <c r="GI54" s="619"/>
      <c r="GJ54" s="619"/>
      <c r="GK54" s="619"/>
      <c r="GL54" s="619"/>
      <c r="GM54" s="619"/>
      <c r="GN54" s="619"/>
      <c r="GO54" s="619"/>
      <c r="GP54" s="619"/>
      <c r="GQ54" s="619"/>
      <c r="GR54" s="619"/>
      <c r="GS54" s="619"/>
      <c r="GT54" s="619"/>
      <c r="GU54" s="619"/>
      <c r="GV54" s="619"/>
      <c r="GW54" s="619"/>
      <c r="GX54" s="619"/>
      <c r="GY54" s="619"/>
      <c r="GZ54" s="619"/>
      <c r="HA54" s="619"/>
      <c r="HB54" s="619"/>
      <c r="HC54" s="619"/>
      <c r="HD54" s="619"/>
      <c r="HE54" s="619"/>
      <c r="HF54" s="619"/>
      <c r="HG54" s="619"/>
      <c r="HH54" s="619"/>
      <c r="HI54" s="619"/>
      <c r="HJ54" s="619"/>
      <c r="HK54" s="619"/>
      <c r="HL54" s="619"/>
      <c r="HM54" s="619"/>
      <c r="HN54" s="619"/>
      <c r="HO54" s="619"/>
      <c r="HP54" s="619"/>
      <c r="HQ54" s="619"/>
      <c r="HR54" s="619"/>
      <c r="HS54" s="619"/>
      <c r="HT54" s="619"/>
      <c r="HU54" s="619"/>
      <c r="HV54" s="619"/>
      <c r="HW54" s="619"/>
      <c r="HX54" s="619"/>
      <c r="HY54" s="619"/>
      <c r="HZ54" s="619"/>
      <c r="IA54" s="619"/>
      <c r="IB54" s="619"/>
      <c r="IC54" s="619"/>
      <c r="ID54" s="619"/>
      <c r="IE54" s="619"/>
      <c r="IF54" s="619"/>
      <c r="IG54" s="619"/>
      <c r="IH54" s="619"/>
      <c r="II54" s="619"/>
      <c r="IJ54" s="619"/>
      <c r="IK54" s="619"/>
      <c r="IL54" s="619"/>
      <c r="IM54" s="619"/>
      <c r="IN54" s="619"/>
      <c r="IO54" s="619"/>
      <c r="IP54" s="619"/>
      <c r="IQ54" s="619"/>
      <c r="IR54" s="619"/>
    </row>
    <row r="55" spans="1:252" ht="15">
      <c r="A55" s="619"/>
      <c r="B55" s="619"/>
      <c r="C55" s="619"/>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619"/>
      <c r="BG55" s="619"/>
      <c r="BH55" s="619"/>
      <c r="BI55" s="619"/>
      <c r="BJ55" s="619"/>
      <c r="BK55" s="619"/>
      <c r="BL55" s="619"/>
      <c r="BM55" s="619"/>
      <c r="BN55" s="619"/>
      <c r="BO55" s="619"/>
      <c r="BP55" s="619"/>
      <c r="BQ55" s="619"/>
      <c r="BR55" s="619"/>
      <c r="BS55" s="619"/>
      <c r="BT55" s="619"/>
      <c r="BU55" s="619"/>
      <c r="BV55" s="619"/>
      <c r="BW55" s="619"/>
      <c r="BX55" s="619"/>
      <c r="BY55" s="619"/>
      <c r="BZ55" s="619"/>
      <c r="CA55" s="619"/>
      <c r="CB55" s="619"/>
      <c r="CC55" s="619"/>
      <c r="CD55" s="619"/>
      <c r="CE55" s="619"/>
      <c r="CF55" s="619"/>
      <c r="CG55" s="619"/>
      <c r="CH55" s="619"/>
      <c r="CI55" s="619"/>
      <c r="CJ55" s="619"/>
      <c r="CK55" s="619"/>
      <c r="CL55" s="619"/>
      <c r="CM55" s="619"/>
      <c r="CN55" s="619"/>
      <c r="CO55" s="619"/>
      <c r="CP55" s="619"/>
      <c r="CQ55" s="619"/>
      <c r="CR55" s="619"/>
      <c r="CS55" s="619"/>
      <c r="CT55" s="619"/>
      <c r="CU55" s="619"/>
      <c r="CV55" s="619"/>
      <c r="CW55" s="619"/>
      <c r="CX55" s="619"/>
      <c r="CY55" s="619"/>
      <c r="CZ55" s="619"/>
      <c r="DA55" s="619"/>
      <c r="DB55" s="619"/>
      <c r="DC55" s="619"/>
      <c r="DD55" s="619"/>
      <c r="DE55" s="619"/>
      <c r="DF55" s="619"/>
      <c r="DG55" s="619"/>
      <c r="DH55" s="619"/>
      <c r="DI55" s="619"/>
      <c r="DJ55" s="619"/>
      <c r="DK55" s="619"/>
      <c r="DL55" s="619"/>
      <c r="DM55" s="619"/>
      <c r="DN55" s="619"/>
      <c r="DO55" s="619"/>
      <c r="DP55" s="619"/>
      <c r="DQ55" s="619"/>
      <c r="DR55" s="619"/>
      <c r="DS55" s="619"/>
      <c r="DT55" s="619"/>
      <c r="DU55" s="619"/>
      <c r="DV55" s="619"/>
      <c r="DW55" s="619"/>
      <c r="DX55" s="619"/>
      <c r="DY55" s="619"/>
      <c r="DZ55" s="619"/>
      <c r="EA55" s="619"/>
      <c r="EB55" s="619"/>
      <c r="EC55" s="619"/>
      <c r="ED55" s="619"/>
      <c r="EE55" s="619"/>
      <c r="EF55" s="619"/>
      <c r="EG55" s="619"/>
      <c r="EH55" s="619"/>
      <c r="EI55" s="619"/>
      <c r="EJ55" s="619"/>
      <c r="EK55" s="619"/>
      <c r="EL55" s="619"/>
      <c r="EM55" s="619"/>
      <c r="EN55" s="619"/>
      <c r="EO55" s="619"/>
      <c r="EP55" s="619"/>
      <c r="EQ55" s="619"/>
      <c r="ER55" s="619"/>
      <c r="ES55" s="619"/>
      <c r="ET55" s="619"/>
      <c r="EU55" s="619"/>
      <c r="EV55" s="619"/>
      <c r="EW55" s="619"/>
      <c r="EX55" s="619"/>
      <c r="EY55" s="619"/>
      <c r="EZ55" s="619"/>
      <c r="FA55" s="619"/>
      <c r="FB55" s="619"/>
      <c r="FC55" s="619"/>
      <c r="FD55" s="619"/>
      <c r="FE55" s="619"/>
      <c r="FF55" s="619"/>
      <c r="FG55" s="619"/>
      <c r="FH55" s="619"/>
      <c r="FI55" s="619"/>
      <c r="FJ55" s="619"/>
      <c r="FK55" s="619"/>
      <c r="FL55" s="619"/>
      <c r="FM55" s="619"/>
      <c r="FN55" s="619"/>
      <c r="FO55" s="619"/>
      <c r="FP55" s="619"/>
      <c r="FQ55" s="619"/>
      <c r="FR55" s="619"/>
      <c r="FS55" s="619"/>
      <c r="FT55" s="619"/>
      <c r="FU55" s="619"/>
      <c r="FV55" s="619"/>
      <c r="FW55" s="619"/>
      <c r="FX55" s="619"/>
      <c r="FY55" s="619"/>
      <c r="FZ55" s="619"/>
      <c r="GA55" s="619"/>
      <c r="GB55" s="619"/>
      <c r="GC55" s="619"/>
      <c r="GD55" s="619"/>
      <c r="GE55" s="619"/>
      <c r="GF55" s="619"/>
      <c r="GG55" s="619"/>
      <c r="GH55" s="619"/>
      <c r="GI55" s="619"/>
      <c r="GJ55" s="619"/>
      <c r="GK55" s="619"/>
      <c r="GL55" s="619"/>
      <c r="GM55" s="619"/>
      <c r="GN55" s="619"/>
      <c r="GO55" s="619"/>
      <c r="GP55" s="619"/>
      <c r="GQ55" s="619"/>
      <c r="GR55" s="619"/>
      <c r="GS55" s="619"/>
      <c r="GT55" s="619"/>
      <c r="GU55" s="619"/>
      <c r="GV55" s="619"/>
      <c r="GW55" s="619"/>
      <c r="GX55" s="619"/>
      <c r="GY55" s="619"/>
      <c r="GZ55" s="619"/>
      <c r="HA55" s="619"/>
      <c r="HB55" s="619"/>
      <c r="HC55" s="619"/>
      <c r="HD55" s="619"/>
      <c r="HE55" s="619"/>
      <c r="HF55" s="619"/>
      <c r="HG55" s="619"/>
      <c r="HH55" s="619"/>
      <c r="HI55" s="619"/>
      <c r="HJ55" s="619"/>
      <c r="HK55" s="619"/>
      <c r="HL55" s="619"/>
      <c r="HM55" s="619"/>
      <c r="HN55" s="619"/>
      <c r="HO55" s="619"/>
      <c r="HP55" s="619"/>
      <c r="HQ55" s="619"/>
      <c r="HR55" s="619"/>
      <c r="HS55" s="619"/>
      <c r="HT55" s="619"/>
      <c r="HU55" s="619"/>
      <c r="HV55" s="619"/>
      <c r="HW55" s="619"/>
      <c r="HX55" s="619"/>
      <c r="HY55" s="619"/>
      <c r="HZ55" s="619"/>
      <c r="IA55" s="619"/>
      <c r="IB55" s="619"/>
      <c r="IC55" s="619"/>
      <c r="ID55" s="619"/>
      <c r="IE55" s="619"/>
      <c r="IF55" s="619"/>
      <c r="IG55" s="619"/>
      <c r="IH55" s="619"/>
      <c r="II55" s="619"/>
      <c r="IJ55" s="619"/>
      <c r="IK55" s="619"/>
      <c r="IL55" s="619"/>
      <c r="IM55" s="619"/>
      <c r="IN55" s="619"/>
      <c r="IO55" s="619"/>
      <c r="IP55" s="619"/>
      <c r="IQ55" s="619"/>
      <c r="IR55" s="619"/>
    </row>
    <row r="56" spans="1:252" ht="15">
      <c r="A56" s="619"/>
      <c r="B56" s="619"/>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619"/>
      <c r="AT56" s="619"/>
      <c r="AU56" s="619"/>
      <c r="AV56" s="619"/>
      <c r="AW56" s="619"/>
      <c r="AX56" s="619"/>
      <c r="AY56" s="619"/>
      <c r="AZ56" s="619"/>
      <c r="BA56" s="619"/>
      <c r="BB56" s="619"/>
      <c r="BC56" s="619"/>
      <c r="BD56" s="619"/>
      <c r="BE56" s="619"/>
      <c r="BF56" s="619"/>
      <c r="BG56" s="619"/>
      <c r="BH56" s="619"/>
      <c r="BI56" s="619"/>
      <c r="BJ56" s="619"/>
      <c r="BK56" s="619"/>
      <c r="BL56" s="619"/>
      <c r="BM56" s="619"/>
      <c r="BN56" s="619"/>
      <c r="BO56" s="619"/>
      <c r="BP56" s="619"/>
      <c r="BQ56" s="619"/>
      <c r="BR56" s="619"/>
      <c r="BS56" s="619"/>
      <c r="BT56" s="619"/>
      <c r="BU56" s="619"/>
      <c r="BV56" s="619"/>
      <c r="BW56" s="619"/>
      <c r="BX56" s="619"/>
      <c r="BY56" s="619"/>
      <c r="BZ56" s="619"/>
      <c r="CA56" s="619"/>
      <c r="CB56" s="619"/>
      <c r="CC56" s="619"/>
      <c r="CD56" s="619"/>
      <c r="CE56" s="619"/>
      <c r="CF56" s="619"/>
      <c r="CG56" s="619"/>
      <c r="CH56" s="619"/>
      <c r="CI56" s="619"/>
      <c r="CJ56" s="619"/>
      <c r="CK56" s="619"/>
      <c r="CL56" s="619"/>
      <c r="CM56" s="619"/>
      <c r="CN56" s="619"/>
      <c r="CO56" s="619"/>
      <c r="CP56" s="619"/>
      <c r="CQ56" s="619"/>
      <c r="CR56" s="619"/>
      <c r="CS56" s="619"/>
      <c r="CT56" s="619"/>
      <c r="CU56" s="619"/>
      <c r="CV56" s="619"/>
      <c r="CW56" s="619"/>
      <c r="CX56" s="619"/>
      <c r="CY56" s="619"/>
      <c r="CZ56" s="619"/>
      <c r="DA56" s="619"/>
      <c r="DB56" s="619"/>
      <c r="DC56" s="619"/>
      <c r="DD56" s="619"/>
      <c r="DE56" s="619"/>
      <c r="DF56" s="619"/>
      <c r="DG56" s="619"/>
      <c r="DH56" s="619"/>
      <c r="DI56" s="619"/>
      <c r="DJ56" s="619"/>
      <c r="DK56" s="619"/>
      <c r="DL56" s="619"/>
      <c r="DM56" s="619"/>
      <c r="DN56" s="619"/>
      <c r="DO56" s="619"/>
      <c r="DP56" s="619"/>
      <c r="DQ56" s="619"/>
      <c r="DR56" s="619"/>
      <c r="DS56" s="619"/>
      <c r="DT56" s="619"/>
      <c r="DU56" s="619"/>
      <c r="DV56" s="619"/>
      <c r="DW56" s="619"/>
      <c r="DX56" s="619"/>
      <c r="DY56" s="619"/>
      <c r="DZ56" s="619"/>
      <c r="EA56" s="619"/>
      <c r="EB56" s="619"/>
      <c r="EC56" s="619"/>
      <c r="ED56" s="619"/>
      <c r="EE56" s="619"/>
      <c r="EF56" s="619"/>
      <c r="EG56" s="619"/>
      <c r="EH56" s="619"/>
      <c r="EI56" s="619"/>
      <c r="EJ56" s="619"/>
      <c r="EK56" s="619"/>
      <c r="EL56" s="619"/>
      <c r="EM56" s="619"/>
      <c r="EN56" s="619"/>
      <c r="EO56" s="619"/>
      <c r="EP56" s="619"/>
      <c r="EQ56" s="619"/>
      <c r="ER56" s="619"/>
      <c r="ES56" s="619"/>
      <c r="ET56" s="619"/>
      <c r="EU56" s="619"/>
      <c r="EV56" s="619"/>
      <c r="EW56" s="619"/>
      <c r="EX56" s="619"/>
      <c r="EY56" s="619"/>
      <c r="EZ56" s="619"/>
      <c r="FA56" s="619"/>
      <c r="FB56" s="619"/>
      <c r="FC56" s="619"/>
      <c r="FD56" s="619"/>
      <c r="FE56" s="619"/>
      <c r="FF56" s="619"/>
      <c r="FG56" s="619"/>
      <c r="FH56" s="619"/>
      <c r="FI56" s="619"/>
      <c r="FJ56" s="619"/>
      <c r="FK56" s="619"/>
      <c r="FL56" s="619"/>
      <c r="FM56" s="619"/>
      <c r="FN56" s="619"/>
      <c r="FO56" s="619"/>
      <c r="FP56" s="619"/>
      <c r="FQ56" s="619"/>
      <c r="FR56" s="619"/>
      <c r="FS56" s="619"/>
      <c r="FT56" s="619"/>
      <c r="FU56" s="619"/>
      <c r="FV56" s="619"/>
      <c r="FW56" s="619"/>
      <c r="FX56" s="619"/>
      <c r="FY56" s="619"/>
      <c r="FZ56" s="619"/>
      <c r="GA56" s="619"/>
      <c r="GB56" s="619"/>
      <c r="GC56" s="619"/>
      <c r="GD56" s="619"/>
      <c r="GE56" s="619"/>
      <c r="GF56" s="619"/>
      <c r="GG56" s="619"/>
      <c r="GH56" s="619"/>
      <c r="GI56" s="619"/>
      <c r="GJ56" s="619"/>
      <c r="GK56" s="619"/>
      <c r="GL56" s="619"/>
      <c r="GM56" s="619"/>
      <c r="GN56" s="619"/>
      <c r="GO56" s="619"/>
      <c r="GP56" s="619"/>
      <c r="GQ56" s="619"/>
      <c r="GR56" s="619"/>
      <c r="GS56" s="619"/>
      <c r="GT56" s="619"/>
      <c r="GU56" s="619"/>
      <c r="GV56" s="619"/>
      <c r="GW56" s="619"/>
      <c r="GX56" s="619"/>
      <c r="GY56" s="619"/>
      <c r="GZ56" s="619"/>
      <c r="HA56" s="619"/>
      <c r="HB56" s="619"/>
      <c r="HC56" s="619"/>
      <c r="HD56" s="619"/>
      <c r="HE56" s="619"/>
      <c r="HF56" s="619"/>
      <c r="HG56" s="619"/>
      <c r="HH56" s="619"/>
      <c r="HI56" s="619"/>
      <c r="HJ56" s="619"/>
      <c r="HK56" s="619"/>
      <c r="HL56" s="619"/>
      <c r="HM56" s="619"/>
      <c r="HN56" s="619"/>
      <c r="HO56" s="619"/>
      <c r="HP56" s="619"/>
      <c r="HQ56" s="619"/>
      <c r="HR56" s="619"/>
      <c r="HS56" s="619"/>
      <c r="HT56" s="619"/>
      <c r="HU56" s="619"/>
      <c r="HV56" s="619"/>
      <c r="HW56" s="619"/>
      <c r="HX56" s="619"/>
      <c r="HY56" s="619"/>
      <c r="HZ56" s="619"/>
      <c r="IA56" s="619"/>
      <c r="IB56" s="619"/>
      <c r="IC56" s="619"/>
      <c r="ID56" s="619"/>
      <c r="IE56" s="619"/>
      <c r="IF56" s="619"/>
      <c r="IG56" s="619"/>
      <c r="IH56" s="619"/>
      <c r="II56" s="619"/>
      <c r="IJ56" s="619"/>
      <c r="IK56" s="619"/>
      <c r="IL56" s="619"/>
      <c r="IM56" s="619"/>
      <c r="IN56" s="619"/>
      <c r="IO56" s="619"/>
      <c r="IP56" s="619"/>
      <c r="IQ56" s="619"/>
      <c r="IR56" s="619"/>
    </row>
    <row r="57" spans="1:252" ht="15">
      <c r="A57" s="619"/>
      <c r="B57" s="619"/>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19"/>
      <c r="AR57" s="619"/>
      <c r="AS57" s="619"/>
      <c r="AT57" s="619"/>
      <c r="AU57" s="619"/>
      <c r="AV57" s="619"/>
      <c r="AW57" s="619"/>
      <c r="AX57" s="619"/>
      <c r="AY57" s="619"/>
      <c r="AZ57" s="619"/>
      <c r="BA57" s="619"/>
      <c r="BB57" s="619"/>
      <c r="BC57" s="619"/>
      <c r="BD57" s="619"/>
      <c r="BE57" s="619"/>
      <c r="BF57" s="619"/>
      <c r="BG57" s="619"/>
      <c r="BH57" s="619"/>
      <c r="BI57" s="619"/>
      <c r="BJ57" s="619"/>
      <c r="BK57" s="619"/>
      <c r="BL57" s="619"/>
      <c r="BM57" s="619"/>
      <c r="BN57" s="619"/>
      <c r="BO57" s="619"/>
      <c r="BP57" s="619"/>
      <c r="BQ57" s="619"/>
      <c r="BR57" s="619"/>
      <c r="BS57" s="619"/>
      <c r="BT57" s="619"/>
      <c r="BU57" s="619"/>
      <c r="BV57" s="619"/>
      <c r="BW57" s="619"/>
      <c r="BX57" s="619"/>
      <c r="BY57" s="619"/>
      <c r="BZ57" s="619"/>
      <c r="CA57" s="619"/>
      <c r="CB57" s="619"/>
      <c r="CC57" s="619"/>
      <c r="CD57" s="619"/>
      <c r="CE57" s="619"/>
      <c r="CF57" s="619"/>
      <c r="CG57" s="619"/>
      <c r="CH57" s="619"/>
      <c r="CI57" s="619"/>
      <c r="CJ57" s="619"/>
      <c r="CK57" s="619"/>
      <c r="CL57" s="619"/>
      <c r="CM57" s="619"/>
      <c r="CN57" s="619"/>
      <c r="CO57" s="619"/>
      <c r="CP57" s="619"/>
      <c r="CQ57" s="619"/>
      <c r="CR57" s="619"/>
      <c r="CS57" s="619"/>
      <c r="CT57" s="619"/>
      <c r="CU57" s="619"/>
      <c r="CV57" s="619"/>
      <c r="CW57" s="619"/>
      <c r="CX57" s="619"/>
      <c r="CY57" s="619"/>
      <c r="CZ57" s="619"/>
      <c r="DA57" s="619"/>
      <c r="DB57" s="619"/>
      <c r="DC57" s="619"/>
      <c r="DD57" s="619"/>
      <c r="DE57" s="619"/>
      <c r="DF57" s="619"/>
      <c r="DG57" s="619"/>
      <c r="DH57" s="619"/>
      <c r="DI57" s="619"/>
      <c r="DJ57" s="619"/>
      <c r="DK57" s="619"/>
      <c r="DL57" s="619"/>
      <c r="DM57" s="619"/>
      <c r="DN57" s="619"/>
      <c r="DO57" s="619"/>
      <c r="DP57" s="619"/>
      <c r="DQ57" s="619"/>
      <c r="DR57" s="619"/>
      <c r="DS57" s="619"/>
      <c r="DT57" s="619"/>
      <c r="DU57" s="619"/>
      <c r="DV57" s="619"/>
      <c r="DW57" s="619"/>
      <c r="DX57" s="619"/>
      <c r="DY57" s="619"/>
      <c r="DZ57" s="619"/>
      <c r="EA57" s="619"/>
      <c r="EB57" s="619"/>
      <c r="EC57" s="619"/>
      <c r="ED57" s="619"/>
      <c r="EE57" s="619"/>
      <c r="EF57" s="619"/>
      <c r="EG57" s="619"/>
      <c r="EH57" s="619"/>
      <c r="EI57" s="619"/>
      <c r="EJ57" s="619"/>
      <c r="EK57" s="619"/>
      <c r="EL57" s="619"/>
      <c r="EM57" s="619"/>
      <c r="EN57" s="619"/>
      <c r="EO57" s="619"/>
      <c r="EP57" s="619"/>
      <c r="EQ57" s="619"/>
      <c r="ER57" s="619"/>
      <c r="ES57" s="619"/>
      <c r="ET57" s="619"/>
      <c r="EU57" s="619"/>
      <c r="EV57" s="619"/>
      <c r="EW57" s="619"/>
      <c r="EX57" s="619"/>
      <c r="EY57" s="619"/>
      <c r="EZ57" s="619"/>
      <c r="FA57" s="619"/>
      <c r="FB57" s="619"/>
      <c r="FC57" s="619"/>
      <c r="FD57" s="619"/>
      <c r="FE57" s="619"/>
      <c r="FF57" s="619"/>
      <c r="FG57" s="619"/>
      <c r="FH57" s="619"/>
      <c r="FI57" s="619"/>
      <c r="FJ57" s="619"/>
      <c r="FK57" s="619"/>
      <c r="FL57" s="619"/>
      <c r="FM57" s="619"/>
      <c r="FN57" s="619"/>
      <c r="FO57" s="619"/>
      <c r="FP57" s="619"/>
      <c r="FQ57" s="619"/>
      <c r="FR57" s="619"/>
      <c r="FS57" s="619"/>
      <c r="FT57" s="619"/>
      <c r="FU57" s="619"/>
      <c r="FV57" s="619"/>
      <c r="FW57" s="619"/>
      <c r="FX57" s="619"/>
      <c r="FY57" s="619"/>
      <c r="FZ57" s="619"/>
      <c r="GA57" s="619"/>
      <c r="GB57" s="619"/>
      <c r="GC57" s="619"/>
      <c r="GD57" s="619"/>
      <c r="GE57" s="619"/>
      <c r="GF57" s="619"/>
      <c r="GG57" s="619"/>
      <c r="GH57" s="619"/>
      <c r="GI57" s="619"/>
      <c r="GJ57" s="619"/>
      <c r="GK57" s="619"/>
      <c r="GL57" s="619"/>
      <c r="GM57" s="619"/>
      <c r="GN57" s="619"/>
      <c r="GO57" s="619"/>
      <c r="GP57" s="619"/>
      <c r="GQ57" s="619"/>
      <c r="GR57" s="619"/>
      <c r="GS57" s="619"/>
      <c r="GT57" s="619"/>
      <c r="GU57" s="619"/>
      <c r="GV57" s="619"/>
      <c r="GW57" s="619"/>
      <c r="GX57" s="619"/>
      <c r="GY57" s="619"/>
      <c r="GZ57" s="619"/>
      <c r="HA57" s="619"/>
      <c r="HB57" s="619"/>
      <c r="HC57" s="619"/>
      <c r="HD57" s="619"/>
      <c r="HE57" s="619"/>
      <c r="HF57" s="619"/>
      <c r="HG57" s="619"/>
      <c r="HH57" s="619"/>
      <c r="HI57" s="619"/>
      <c r="HJ57" s="619"/>
      <c r="HK57" s="619"/>
      <c r="HL57" s="619"/>
      <c r="HM57" s="619"/>
      <c r="HN57" s="619"/>
      <c r="HO57" s="619"/>
      <c r="HP57" s="619"/>
      <c r="HQ57" s="619"/>
      <c r="HR57" s="619"/>
      <c r="HS57" s="619"/>
      <c r="HT57" s="619"/>
      <c r="HU57" s="619"/>
      <c r="HV57" s="619"/>
      <c r="HW57" s="619"/>
      <c r="HX57" s="619"/>
      <c r="HY57" s="619"/>
      <c r="HZ57" s="619"/>
      <c r="IA57" s="619"/>
      <c r="IB57" s="619"/>
      <c r="IC57" s="619"/>
      <c r="ID57" s="619"/>
      <c r="IE57" s="619"/>
      <c r="IF57" s="619"/>
      <c r="IG57" s="619"/>
      <c r="IH57" s="619"/>
      <c r="II57" s="619"/>
      <c r="IJ57" s="619"/>
      <c r="IK57" s="619"/>
      <c r="IL57" s="619"/>
      <c r="IM57" s="619"/>
      <c r="IN57" s="619"/>
      <c r="IO57" s="619"/>
      <c r="IP57" s="619"/>
      <c r="IQ57" s="619"/>
      <c r="IR57" s="619"/>
    </row>
    <row r="58" spans="1:252" ht="15">
      <c r="A58" s="619"/>
      <c r="B58" s="619"/>
      <c r="C58" s="619"/>
      <c r="D58" s="619"/>
      <c r="E58" s="619"/>
      <c r="F58" s="619"/>
      <c r="G58" s="619"/>
      <c r="H58" s="619"/>
      <c r="I58" s="619"/>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M58" s="619"/>
      <c r="AN58" s="619"/>
      <c r="AO58" s="619"/>
      <c r="AP58" s="619"/>
      <c r="AQ58" s="619"/>
      <c r="AR58" s="619"/>
      <c r="AS58" s="619"/>
      <c r="AT58" s="619"/>
      <c r="AU58" s="619"/>
      <c r="AV58" s="619"/>
      <c r="AW58" s="619"/>
      <c r="AX58" s="619"/>
      <c r="AY58" s="619"/>
      <c r="AZ58" s="619"/>
      <c r="BA58" s="619"/>
      <c r="BB58" s="619"/>
      <c r="BC58" s="619"/>
      <c r="BD58" s="619"/>
      <c r="BE58" s="619"/>
      <c r="BF58" s="619"/>
      <c r="BG58" s="619"/>
      <c r="BH58" s="619"/>
      <c r="BI58" s="619"/>
      <c r="BJ58" s="619"/>
      <c r="BK58" s="619"/>
      <c r="BL58" s="619"/>
      <c r="BM58" s="619"/>
      <c r="BN58" s="619"/>
      <c r="BO58" s="619"/>
      <c r="BP58" s="619"/>
      <c r="BQ58" s="619"/>
      <c r="BR58" s="619"/>
      <c r="BS58" s="619"/>
      <c r="BT58" s="619"/>
      <c r="BU58" s="619"/>
      <c r="BV58" s="619"/>
      <c r="BW58" s="619"/>
      <c r="BX58" s="619"/>
      <c r="BY58" s="619"/>
      <c r="BZ58" s="619"/>
      <c r="CA58" s="619"/>
      <c r="CB58" s="619"/>
      <c r="CC58" s="619"/>
      <c r="CD58" s="619"/>
      <c r="CE58" s="619"/>
      <c r="CF58" s="619"/>
      <c r="CG58" s="619"/>
      <c r="CH58" s="619"/>
      <c r="CI58" s="619"/>
      <c r="CJ58" s="619"/>
      <c r="CK58" s="619"/>
      <c r="CL58" s="619"/>
      <c r="CM58" s="619"/>
      <c r="CN58" s="619"/>
      <c r="CO58" s="619"/>
      <c r="CP58" s="619"/>
      <c r="CQ58" s="619"/>
      <c r="CR58" s="619"/>
      <c r="CS58" s="619"/>
      <c r="CT58" s="619"/>
      <c r="CU58" s="619"/>
      <c r="CV58" s="619"/>
      <c r="CW58" s="619"/>
      <c r="CX58" s="619"/>
      <c r="CY58" s="619"/>
      <c r="CZ58" s="619"/>
      <c r="DA58" s="619"/>
      <c r="DB58" s="619"/>
      <c r="DC58" s="619"/>
      <c r="DD58" s="619"/>
      <c r="DE58" s="619"/>
      <c r="DF58" s="619"/>
      <c r="DG58" s="619"/>
      <c r="DH58" s="619"/>
      <c r="DI58" s="619"/>
      <c r="DJ58" s="619"/>
      <c r="DK58" s="619"/>
      <c r="DL58" s="619"/>
      <c r="DM58" s="619"/>
      <c r="DN58" s="619"/>
      <c r="DO58" s="619"/>
      <c r="DP58" s="619"/>
      <c r="DQ58" s="619"/>
      <c r="DR58" s="619"/>
      <c r="DS58" s="619"/>
      <c r="DT58" s="619"/>
      <c r="DU58" s="619"/>
      <c r="DV58" s="619"/>
      <c r="DW58" s="619"/>
      <c r="DX58" s="619"/>
      <c r="DY58" s="619"/>
      <c r="DZ58" s="619"/>
      <c r="EA58" s="619"/>
      <c r="EB58" s="619"/>
      <c r="EC58" s="619"/>
      <c r="ED58" s="619"/>
      <c r="EE58" s="619"/>
      <c r="EF58" s="619"/>
      <c r="EG58" s="619"/>
      <c r="EH58" s="619"/>
      <c r="EI58" s="619"/>
      <c r="EJ58" s="619"/>
      <c r="EK58" s="619"/>
      <c r="EL58" s="619"/>
      <c r="EM58" s="619"/>
      <c r="EN58" s="619"/>
      <c r="EO58" s="619"/>
      <c r="EP58" s="619"/>
      <c r="EQ58" s="619"/>
      <c r="ER58" s="619"/>
      <c r="ES58" s="619"/>
      <c r="ET58" s="619"/>
      <c r="EU58" s="619"/>
      <c r="EV58" s="619"/>
      <c r="EW58" s="619"/>
      <c r="EX58" s="619"/>
      <c r="EY58" s="619"/>
      <c r="EZ58" s="619"/>
      <c r="FA58" s="619"/>
      <c r="FB58" s="619"/>
      <c r="FC58" s="619"/>
      <c r="FD58" s="619"/>
      <c r="FE58" s="619"/>
      <c r="FF58" s="619"/>
      <c r="FG58" s="619"/>
      <c r="FH58" s="619"/>
      <c r="FI58" s="619"/>
      <c r="FJ58" s="619"/>
      <c r="FK58" s="619"/>
      <c r="FL58" s="619"/>
      <c r="FM58" s="619"/>
      <c r="FN58" s="619"/>
      <c r="FO58" s="619"/>
      <c r="FP58" s="619"/>
      <c r="FQ58" s="619"/>
      <c r="FR58" s="619"/>
      <c r="FS58" s="619"/>
      <c r="FT58" s="619"/>
      <c r="FU58" s="619"/>
      <c r="FV58" s="619"/>
      <c r="FW58" s="619"/>
      <c r="FX58" s="619"/>
      <c r="FY58" s="619"/>
      <c r="FZ58" s="619"/>
      <c r="GA58" s="619"/>
      <c r="GB58" s="619"/>
      <c r="GC58" s="619"/>
      <c r="GD58" s="619"/>
      <c r="GE58" s="619"/>
      <c r="GF58" s="619"/>
      <c r="GG58" s="619"/>
      <c r="GH58" s="619"/>
      <c r="GI58" s="619"/>
      <c r="GJ58" s="619"/>
      <c r="GK58" s="619"/>
      <c r="GL58" s="619"/>
      <c r="GM58" s="619"/>
      <c r="GN58" s="619"/>
      <c r="GO58" s="619"/>
      <c r="GP58" s="619"/>
      <c r="GQ58" s="619"/>
      <c r="GR58" s="619"/>
      <c r="GS58" s="619"/>
      <c r="GT58" s="619"/>
      <c r="GU58" s="619"/>
      <c r="GV58" s="619"/>
      <c r="GW58" s="619"/>
      <c r="GX58" s="619"/>
      <c r="GY58" s="619"/>
      <c r="GZ58" s="619"/>
      <c r="HA58" s="619"/>
      <c r="HB58" s="619"/>
      <c r="HC58" s="619"/>
      <c r="HD58" s="619"/>
      <c r="HE58" s="619"/>
      <c r="HF58" s="619"/>
      <c r="HG58" s="619"/>
      <c r="HH58" s="619"/>
      <c r="HI58" s="619"/>
      <c r="HJ58" s="619"/>
      <c r="HK58" s="619"/>
      <c r="HL58" s="619"/>
      <c r="HM58" s="619"/>
      <c r="HN58" s="619"/>
      <c r="HO58" s="619"/>
      <c r="HP58" s="619"/>
      <c r="HQ58" s="619"/>
      <c r="HR58" s="619"/>
      <c r="HS58" s="619"/>
      <c r="HT58" s="619"/>
      <c r="HU58" s="619"/>
      <c r="HV58" s="619"/>
      <c r="HW58" s="619"/>
      <c r="HX58" s="619"/>
      <c r="HY58" s="619"/>
      <c r="HZ58" s="619"/>
      <c r="IA58" s="619"/>
      <c r="IB58" s="619"/>
      <c r="IC58" s="619"/>
      <c r="ID58" s="619"/>
      <c r="IE58" s="619"/>
      <c r="IF58" s="619"/>
      <c r="IG58" s="619"/>
      <c r="IH58" s="619"/>
      <c r="II58" s="619"/>
      <c r="IJ58" s="619"/>
      <c r="IK58" s="619"/>
      <c r="IL58" s="619"/>
      <c r="IM58" s="619"/>
      <c r="IN58" s="619"/>
      <c r="IO58" s="619"/>
      <c r="IP58" s="619"/>
      <c r="IQ58" s="619"/>
      <c r="IR58" s="619"/>
    </row>
    <row r="59" spans="1:252" ht="15">
      <c r="A59" s="619"/>
      <c r="B59" s="619"/>
      <c r="C59" s="619"/>
      <c r="D59" s="619"/>
      <c r="E59" s="619"/>
      <c r="F59" s="619"/>
      <c r="G59" s="619"/>
      <c r="H59" s="619"/>
      <c r="I59" s="619"/>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s="619"/>
      <c r="AQ59" s="619"/>
      <c r="AR59" s="619"/>
      <c r="AS59" s="619"/>
      <c r="AT59" s="619"/>
      <c r="AU59" s="619"/>
      <c r="AV59" s="619"/>
      <c r="AW59" s="619"/>
      <c r="AX59" s="619"/>
      <c r="AY59" s="619"/>
      <c r="AZ59" s="619"/>
      <c r="BA59" s="619"/>
      <c r="BB59" s="619"/>
      <c r="BC59" s="619"/>
      <c r="BD59" s="619"/>
      <c r="BE59" s="619"/>
      <c r="BF59" s="619"/>
      <c r="BG59" s="619"/>
      <c r="BH59" s="619"/>
      <c r="BI59" s="619"/>
      <c r="BJ59" s="619"/>
      <c r="BK59" s="619"/>
      <c r="BL59" s="619"/>
      <c r="BM59" s="619"/>
      <c r="BN59" s="619"/>
      <c r="BO59" s="619"/>
      <c r="BP59" s="619"/>
      <c r="BQ59" s="619"/>
      <c r="BR59" s="619"/>
      <c r="BS59" s="619"/>
      <c r="BT59" s="619"/>
      <c r="BU59" s="619"/>
      <c r="BV59" s="619"/>
      <c r="BW59" s="619"/>
      <c r="BX59" s="619"/>
      <c r="BY59" s="619"/>
      <c r="BZ59" s="619"/>
      <c r="CA59" s="619"/>
      <c r="CB59" s="619"/>
      <c r="CC59" s="619"/>
      <c r="CD59" s="619"/>
      <c r="CE59" s="619"/>
      <c r="CF59" s="619"/>
      <c r="CG59" s="619"/>
      <c r="CH59" s="619"/>
      <c r="CI59" s="619"/>
      <c r="CJ59" s="619"/>
      <c r="CK59" s="619"/>
      <c r="CL59" s="619"/>
      <c r="CM59" s="619"/>
      <c r="CN59" s="619"/>
      <c r="CO59" s="619"/>
      <c r="CP59" s="619"/>
      <c r="CQ59" s="619"/>
      <c r="CR59" s="619"/>
      <c r="CS59" s="619"/>
      <c r="CT59" s="619"/>
      <c r="CU59" s="619"/>
      <c r="CV59" s="619"/>
      <c r="CW59" s="619"/>
      <c r="CX59" s="619"/>
      <c r="CY59" s="619"/>
      <c r="CZ59" s="619"/>
      <c r="DA59" s="619"/>
      <c r="DB59" s="619"/>
      <c r="DC59" s="619"/>
      <c r="DD59" s="619"/>
      <c r="DE59" s="619"/>
      <c r="DF59" s="619"/>
      <c r="DG59" s="619"/>
      <c r="DH59" s="619"/>
      <c r="DI59" s="619"/>
      <c r="DJ59" s="619"/>
      <c r="DK59" s="619"/>
      <c r="DL59" s="619"/>
      <c r="DM59" s="619"/>
      <c r="DN59" s="619"/>
      <c r="DO59" s="619"/>
      <c r="DP59" s="619"/>
      <c r="DQ59" s="619"/>
      <c r="DR59" s="619"/>
      <c r="DS59" s="619"/>
      <c r="DT59" s="619"/>
      <c r="DU59" s="619"/>
      <c r="DV59" s="619"/>
      <c r="DW59" s="619"/>
      <c r="DX59" s="619"/>
      <c r="DY59" s="619"/>
      <c r="DZ59" s="619"/>
      <c r="EA59" s="619"/>
      <c r="EB59" s="619"/>
      <c r="EC59" s="619"/>
      <c r="ED59" s="619"/>
      <c r="EE59" s="619"/>
      <c r="EF59" s="619"/>
      <c r="EG59" s="619"/>
      <c r="EH59" s="619"/>
      <c r="EI59" s="619"/>
      <c r="EJ59" s="619"/>
      <c r="EK59" s="619"/>
      <c r="EL59" s="619"/>
      <c r="EM59" s="619"/>
      <c r="EN59" s="619"/>
      <c r="EO59" s="619"/>
      <c r="EP59" s="619"/>
      <c r="EQ59" s="619"/>
      <c r="ER59" s="619"/>
      <c r="ES59" s="619"/>
      <c r="ET59" s="619"/>
      <c r="EU59" s="619"/>
      <c r="EV59" s="619"/>
      <c r="EW59" s="619"/>
      <c r="EX59" s="619"/>
      <c r="EY59" s="619"/>
      <c r="EZ59" s="619"/>
      <c r="FA59" s="619"/>
      <c r="FB59" s="619"/>
      <c r="FC59" s="619"/>
      <c r="FD59" s="619"/>
      <c r="FE59" s="619"/>
      <c r="FF59" s="619"/>
      <c r="FG59" s="619"/>
      <c r="FH59" s="619"/>
      <c r="FI59" s="619"/>
      <c r="FJ59" s="619"/>
      <c r="FK59" s="619"/>
      <c r="FL59" s="619"/>
      <c r="FM59" s="619"/>
      <c r="FN59" s="619"/>
      <c r="FO59" s="619"/>
      <c r="FP59" s="619"/>
      <c r="FQ59" s="619"/>
      <c r="FR59" s="619"/>
      <c r="FS59" s="619"/>
      <c r="FT59" s="619"/>
      <c r="FU59" s="619"/>
      <c r="FV59" s="619"/>
      <c r="FW59" s="619"/>
      <c r="FX59" s="619"/>
      <c r="FY59" s="619"/>
      <c r="FZ59" s="619"/>
      <c r="GA59" s="619"/>
      <c r="GB59" s="619"/>
      <c r="GC59" s="619"/>
      <c r="GD59" s="619"/>
      <c r="GE59" s="619"/>
      <c r="GF59" s="619"/>
      <c r="GG59" s="619"/>
      <c r="GH59" s="619"/>
      <c r="GI59" s="619"/>
      <c r="GJ59" s="619"/>
      <c r="GK59" s="619"/>
      <c r="GL59" s="619"/>
      <c r="GM59" s="619"/>
      <c r="GN59" s="619"/>
      <c r="GO59" s="619"/>
      <c r="GP59" s="619"/>
      <c r="GQ59" s="619"/>
      <c r="GR59" s="619"/>
      <c r="GS59" s="619"/>
      <c r="GT59" s="619"/>
      <c r="GU59" s="619"/>
      <c r="GV59" s="619"/>
      <c r="GW59" s="619"/>
      <c r="GX59" s="619"/>
      <c r="GY59" s="619"/>
      <c r="GZ59" s="619"/>
      <c r="HA59" s="619"/>
      <c r="HB59" s="619"/>
      <c r="HC59" s="619"/>
      <c r="HD59" s="619"/>
      <c r="HE59" s="619"/>
      <c r="HF59" s="619"/>
      <c r="HG59" s="619"/>
      <c r="HH59" s="619"/>
      <c r="HI59" s="619"/>
      <c r="HJ59" s="619"/>
      <c r="HK59" s="619"/>
      <c r="HL59" s="619"/>
      <c r="HM59" s="619"/>
      <c r="HN59" s="619"/>
      <c r="HO59" s="619"/>
      <c r="HP59" s="619"/>
      <c r="HQ59" s="619"/>
      <c r="HR59" s="619"/>
      <c r="HS59" s="619"/>
      <c r="HT59" s="619"/>
      <c r="HU59" s="619"/>
      <c r="HV59" s="619"/>
      <c r="HW59" s="619"/>
      <c r="HX59" s="619"/>
      <c r="HY59" s="619"/>
      <c r="HZ59" s="619"/>
      <c r="IA59" s="619"/>
      <c r="IB59" s="619"/>
      <c r="IC59" s="619"/>
      <c r="ID59" s="619"/>
      <c r="IE59" s="619"/>
      <c r="IF59" s="619"/>
      <c r="IG59" s="619"/>
      <c r="IH59" s="619"/>
      <c r="II59" s="619"/>
      <c r="IJ59" s="619"/>
      <c r="IK59" s="619"/>
      <c r="IL59" s="619"/>
      <c r="IM59" s="619"/>
      <c r="IN59" s="619"/>
      <c r="IO59" s="619"/>
      <c r="IP59" s="619"/>
      <c r="IQ59" s="619"/>
      <c r="IR59" s="619"/>
    </row>
    <row r="60" spans="1:252" ht="15">
      <c r="A60" s="619"/>
      <c r="B60" s="619"/>
      <c r="C60" s="619"/>
      <c r="D60" s="619"/>
      <c r="E60" s="619"/>
      <c r="F60" s="619"/>
      <c r="G60" s="619"/>
      <c r="H60" s="619"/>
      <c r="I60" s="619"/>
      <c r="J60" s="619"/>
      <c r="K60" s="619"/>
      <c r="L60" s="619"/>
      <c r="M60" s="619"/>
      <c r="N60" s="619"/>
      <c r="O60" s="619"/>
      <c r="P60" s="619"/>
      <c r="Q60" s="619"/>
      <c r="R60" s="619"/>
      <c r="S60" s="619"/>
      <c r="T60" s="619"/>
      <c r="U60" s="619"/>
      <c r="V60" s="619"/>
      <c r="W60" s="619"/>
      <c r="X60" s="619"/>
      <c r="Y60" s="619"/>
      <c r="Z60" s="619"/>
      <c r="AA60" s="619"/>
      <c r="AB60" s="619"/>
      <c r="AC60" s="619"/>
      <c r="AD60" s="619"/>
      <c r="AE60" s="619"/>
      <c r="AF60" s="619"/>
      <c r="AG60" s="619"/>
      <c r="AH60" s="619"/>
      <c r="AI60" s="619"/>
      <c r="AJ60" s="619"/>
      <c r="AK60" s="619"/>
      <c r="AL60" s="619"/>
      <c r="AM60" s="619"/>
      <c r="AN60" s="619"/>
      <c r="AO60" s="619"/>
      <c r="AP60" s="619"/>
      <c r="AQ60" s="619"/>
      <c r="AR60" s="619"/>
      <c r="AS60" s="619"/>
      <c r="AT60" s="619"/>
      <c r="AU60" s="619"/>
      <c r="AV60" s="619"/>
      <c r="AW60" s="619"/>
      <c r="AX60" s="619"/>
      <c r="AY60" s="619"/>
      <c r="AZ60" s="619"/>
      <c r="BA60" s="619"/>
      <c r="BB60" s="619"/>
      <c r="BC60" s="619"/>
      <c r="BD60" s="619"/>
      <c r="BE60" s="619"/>
      <c r="BF60" s="619"/>
      <c r="BG60" s="619"/>
      <c r="BH60" s="619"/>
      <c r="BI60" s="619"/>
      <c r="BJ60" s="619"/>
      <c r="BK60" s="619"/>
      <c r="BL60" s="619"/>
      <c r="BM60" s="619"/>
      <c r="BN60" s="619"/>
      <c r="BO60" s="619"/>
      <c r="BP60" s="619"/>
      <c r="BQ60" s="619"/>
      <c r="BR60" s="619"/>
      <c r="BS60" s="619"/>
      <c r="BT60" s="619"/>
      <c r="BU60" s="619"/>
      <c r="BV60" s="619"/>
      <c r="BW60" s="619"/>
      <c r="BX60" s="619"/>
      <c r="BY60" s="619"/>
      <c r="BZ60" s="619"/>
      <c r="CA60" s="619"/>
      <c r="CB60" s="619"/>
      <c r="CC60" s="619"/>
      <c r="CD60" s="619"/>
      <c r="CE60" s="619"/>
      <c r="CF60" s="619"/>
      <c r="CG60" s="619"/>
      <c r="CH60" s="619"/>
      <c r="CI60" s="619"/>
      <c r="CJ60" s="619"/>
      <c r="CK60" s="619"/>
      <c r="CL60" s="619"/>
      <c r="CM60" s="619"/>
      <c r="CN60" s="619"/>
      <c r="CO60" s="619"/>
      <c r="CP60" s="619"/>
      <c r="CQ60" s="619"/>
      <c r="CR60" s="619"/>
      <c r="CS60" s="619"/>
      <c r="CT60" s="619"/>
      <c r="CU60" s="619"/>
      <c r="CV60" s="619"/>
      <c r="CW60" s="619"/>
      <c r="CX60" s="619"/>
      <c r="CY60" s="619"/>
      <c r="CZ60" s="619"/>
      <c r="DA60" s="619"/>
      <c r="DB60" s="619"/>
      <c r="DC60" s="619"/>
      <c r="DD60" s="619"/>
      <c r="DE60" s="619"/>
      <c r="DF60" s="619"/>
      <c r="DG60" s="619"/>
      <c r="DH60" s="619"/>
      <c r="DI60" s="619"/>
      <c r="DJ60" s="619"/>
      <c r="DK60" s="619"/>
      <c r="DL60" s="619"/>
      <c r="DM60" s="619"/>
      <c r="DN60" s="619"/>
      <c r="DO60" s="619"/>
      <c r="DP60" s="619"/>
      <c r="DQ60" s="619"/>
      <c r="DR60" s="619"/>
      <c r="DS60" s="619"/>
      <c r="DT60" s="619"/>
      <c r="DU60" s="619"/>
      <c r="DV60" s="619"/>
      <c r="DW60" s="619"/>
      <c r="DX60" s="619"/>
      <c r="DY60" s="619"/>
      <c r="DZ60" s="619"/>
      <c r="EA60" s="619"/>
      <c r="EB60" s="619"/>
      <c r="EC60" s="619"/>
      <c r="ED60" s="619"/>
      <c r="EE60" s="619"/>
      <c r="EF60" s="619"/>
      <c r="EG60" s="619"/>
      <c r="EH60" s="619"/>
      <c r="EI60" s="619"/>
      <c r="EJ60" s="619"/>
      <c r="EK60" s="619"/>
      <c r="EL60" s="619"/>
      <c r="EM60" s="619"/>
      <c r="EN60" s="619"/>
      <c r="EO60" s="619"/>
      <c r="EP60" s="619"/>
      <c r="EQ60" s="619"/>
      <c r="ER60" s="619"/>
      <c r="ES60" s="619"/>
      <c r="ET60" s="619"/>
      <c r="EU60" s="619"/>
      <c r="EV60" s="619"/>
      <c r="EW60" s="619"/>
      <c r="EX60" s="619"/>
      <c r="EY60" s="619"/>
      <c r="EZ60" s="619"/>
      <c r="FA60" s="619"/>
      <c r="FB60" s="619"/>
      <c r="FC60" s="619"/>
      <c r="FD60" s="619"/>
      <c r="FE60" s="619"/>
      <c r="FF60" s="619"/>
      <c r="FG60" s="619"/>
      <c r="FH60" s="619"/>
      <c r="FI60" s="619"/>
      <c r="FJ60" s="619"/>
      <c r="FK60" s="619"/>
      <c r="FL60" s="619"/>
      <c r="FM60" s="619"/>
      <c r="FN60" s="619"/>
      <c r="FO60" s="619"/>
      <c r="FP60" s="619"/>
      <c r="FQ60" s="619"/>
      <c r="FR60" s="619"/>
      <c r="FS60" s="619"/>
      <c r="FT60" s="619"/>
      <c r="FU60" s="619"/>
      <c r="FV60" s="619"/>
      <c r="FW60" s="619"/>
      <c r="FX60" s="619"/>
      <c r="FY60" s="619"/>
      <c r="FZ60" s="619"/>
      <c r="GA60" s="619"/>
      <c r="GB60" s="619"/>
      <c r="GC60" s="619"/>
      <c r="GD60" s="619"/>
      <c r="GE60" s="619"/>
      <c r="GF60" s="619"/>
      <c r="GG60" s="619"/>
      <c r="GH60" s="619"/>
      <c r="GI60" s="619"/>
      <c r="GJ60" s="619"/>
      <c r="GK60" s="619"/>
      <c r="GL60" s="619"/>
      <c r="GM60" s="619"/>
      <c r="GN60" s="619"/>
      <c r="GO60" s="619"/>
      <c r="GP60" s="619"/>
      <c r="GQ60" s="619"/>
      <c r="GR60" s="619"/>
      <c r="GS60" s="619"/>
      <c r="GT60" s="619"/>
      <c r="GU60" s="619"/>
      <c r="GV60" s="619"/>
      <c r="GW60" s="619"/>
      <c r="GX60" s="619"/>
      <c r="GY60" s="619"/>
      <c r="GZ60" s="619"/>
      <c r="HA60" s="619"/>
      <c r="HB60" s="619"/>
      <c r="HC60" s="619"/>
      <c r="HD60" s="619"/>
      <c r="HE60" s="619"/>
      <c r="HF60" s="619"/>
      <c r="HG60" s="619"/>
      <c r="HH60" s="619"/>
      <c r="HI60" s="619"/>
      <c r="HJ60" s="619"/>
      <c r="HK60" s="619"/>
      <c r="HL60" s="619"/>
      <c r="HM60" s="619"/>
      <c r="HN60" s="619"/>
      <c r="HO60" s="619"/>
      <c r="HP60" s="619"/>
      <c r="HQ60" s="619"/>
      <c r="HR60" s="619"/>
      <c r="HS60" s="619"/>
      <c r="HT60" s="619"/>
      <c r="HU60" s="619"/>
      <c r="HV60" s="619"/>
      <c r="HW60" s="619"/>
      <c r="HX60" s="619"/>
      <c r="HY60" s="619"/>
      <c r="HZ60" s="619"/>
      <c r="IA60" s="619"/>
      <c r="IB60" s="619"/>
      <c r="IC60" s="619"/>
      <c r="ID60" s="619"/>
      <c r="IE60" s="619"/>
      <c r="IF60" s="619"/>
      <c r="IG60" s="619"/>
      <c r="IH60" s="619"/>
      <c r="II60" s="619"/>
      <c r="IJ60" s="619"/>
      <c r="IK60" s="619"/>
      <c r="IL60" s="619"/>
      <c r="IM60" s="619"/>
      <c r="IN60" s="619"/>
      <c r="IO60" s="619"/>
      <c r="IP60" s="619"/>
      <c r="IQ60" s="619"/>
      <c r="IR60" s="619"/>
    </row>
    <row r="61" spans="1:252" ht="15">
      <c r="A61" s="619"/>
      <c r="B61" s="619"/>
      <c r="C61" s="619"/>
      <c r="D61" s="619"/>
      <c r="E61" s="619"/>
      <c r="F61" s="619"/>
      <c r="G61" s="619"/>
      <c r="H61" s="619"/>
      <c r="I61" s="619"/>
      <c r="J61" s="619"/>
      <c r="K61" s="619"/>
      <c r="L61" s="619"/>
      <c r="M61" s="619"/>
      <c r="N61" s="619"/>
      <c r="O61" s="619"/>
      <c r="P61" s="619"/>
      <c r="Q61" s="619"/>
      <c r="R61" s="619"/>
      <c r="S61" s="619"/>
      <c r="T61" s="619"/>
      <c r="U61" s="619"/>
      <c r="V61" s="619"/>
      <c r="W61" s="619"/>
      <c r="X61" s="619"/>
      <c r="Y61" s="619"/>
      <c r="Z61" s="619"/>
      <c r="AA61" s="619"/>
      <c r="AB61" s="619"/>
      <c r="AC61" s="619"/>
      <c r="AD61" s="619"/>
      <c r="AE61" s="619"/>
      <c r="AF61" s="619"/>
      <c r="AG61" s="619"/>
      <c r="AH61" s="619"/>
      <c r="AI61" s="619"/>
      <c r="AJ61" s="619"/>
      <c r="AK61" s="619"/>
      <c r="AL61" s="619"/>
      <c r="AM61" s="619"/>
      <c r="AN61" s="619"/>
      <c r="AO61" s="619"/>
      <c r="AP61" s="619"/>
      <c r="AQ61" s="619"/>
      <c r="AR61" s="619"/>
      <c r="AS61" s="619"/>
      <c r="AT61" s="619"/>
      <c r="AU61" s="619"/>
      <c r="AV61" s="619"/>
      <c r="AW61" s="619"/>
      <c r="AX61" s="619"/>
      <c r="AY61" s="619"/>
      <c r="AZ61" s="619"/>
      <c r="BA61" s="619"/>
      <c r="BB61" s="619"/>
      <c r="BC61" s="619"/>
      <c r="BD61" s="619"/>
      <c r="BE61" s="619"/>
      <c r="BF61" s="619"/>
      <c r="BG61" s="619"/>
      <c r="BH61" s="619"/>
      <c r="BI61" s="619"/>
      <c r="BJ61" s="619"/>
      <c r="BK61" s="619"/>
      <c r="BL61" s="619"/>
      <c r="BM61" s="619"/>
      <c r="BN61" s="619"/>
      <c r="BO61" s="619"/>
      <c r="BP61" s="619"/>
      <c r="BQ61" s="619"/>
      <c r="BR61" s="619"/>
      <c r="BS61" s="619"/>
      <c r="BT61" s="619"/>
      <c r="BU61" s="619"/>
      <c r="BV61" s="619"/>
      <c r="BW61" s="619"/>
      <c r="BX61" s="619"/>
      <c r="BY61" s="619"/>
      <c r="BZ61" s="619"/>
      <c r="CA61" s="619"/>
      <c r="CB61" s="619"/>
      <c r="CC61" s="619"/>
      <c r="CD61" s="619"/>
      <c r="CE61" s="619"/>
      <c r="CF61" s="619"/>
      <c r="CG61" s="619"/>
      <c r="CH61" s="619"/>
      <c r="CI61" s="619"/>
      <c r="CJ61" s="619"/>
      <c r="CK61" s="619"/>
      <c r="CL61" s="619"/>
      <c r="CM61" s="619"/>
      <c r="CN61" s="619"/>
      <c r="CO61" s="619"/>
      <c r="CP61" s="619"/>
      <c r="CQ61" s="619"/>
      <c r="CR61" s="619"/>
      <c r="CS61" s="619"/>
      <c r="CT61" s="619"/>
      <c r="CU61" s="619"/>
      <c r="CV61" s="619"/>
      <c r="CW61" s="619"/>
      <c r="CX61" s="619"/>
      <c r="CY61" s="619"/>
      <c r="CZ61" s="619"/>
      <c r="DA61" s="619"/>
      <c r="DB61" s="619"/>
      <c r="DC61" s="619"/>
      <c r="DD61" s="619"/>
      <c r="DE61" s="619"/>
      <c r="DF61" s="619"/>
      <c r="DG61" s="619"/>
      <c r="DH61" s="619"/>
      <c r="DI61" s="619"/>
      <c r="DJ61" s="619"/>
      <c r="DK61" s="619"/>
      <c r="DL61" s="619"/>
      <c r="DM61" s="619"/>
      <c r="DN61" s="619"/>
      <c r="DO61" s="619"/>
      <c r="DP61" s="619"/>
      <c r="DQ61" s="619"/>
      <c r="DR61" s="619"/>
      <c r="DS61" s="619"/>
      <c r="DT61" s="619"/>
      <c r="DU61" s="619"/>
      <c r="DV61" s="619"/>
      <c r="DW61" s="619"/>
      <c r="DX61" s="619"/>
      <c r="DY61" s="619"/>
      <c r="DZ61" s="619"/>
      <c r="EA61" s="619"/>
      <c r="EB61" s="619"/>
      <c r="EC61" s="619"/>
      <c r="ED61" s="619"/>
      <c r="EE61" s="619"/>
      <c r="EF61" s="619"/>
      <c r="EG61" s="619"/>
      <c r="EH61" s="619"/>
      <c r="EI61" s="619"/>
      <c r="EJ61" s="619"/>
      <c r="EK61" s="619"/>
      <c r="EL61" s="619"/>
      <c r="EM61" s="619"/>
      <c r="EN61" s="619"/>
      <c r="EO61" s="619"/>
      <c r="EP61" s="619"/>
      <c r="EQ61" s="619"/>
      <c r="ER61" s="619"/>
      <c r="ES61" s="619"/>
      <c r="ET61" s="619"/>
      <c r="EU61" s="619"/>
      <c r="EV61" s="619"/>
      <c r="EW61" s="619"/>
      <c r="EX61" s="619"/>
      <c r="EY61" s="619"/>
      <c r="EZ61" s="619"/>
      <c r="FA61" s="619"/>
      <c r="FB61" s="619"/>
      <c r="FC61" s="619"/>
      <c r="FD61" s="619"/>
      <c r="FE61" s="619"/>
      <c r="FF61" s="619"/>
      <c r="FG61" s="619"/>
      <c r="FH61" s="619"/>
      <c r="FI61" s="619"/>
      <c r="FJ61" s="619"/>
      <c r="FK61" s="619"/>
      <c r="FL61" s="619"/>
      <c r="FM61" s="619"/>
      <c r="FN61" s="619"/>
      <c r="FO61" s="619"/>
      <c r="FP61" s="619"/>
      <c r="FQ61" s="619"/>
      <c r="FR61" s="619"/>
      <c r="FS61" s="619"/>
      <c r="FT61" s="619"/>
      <c r="FU61" s="619"/>
      <c r="FV61" s="619"/>
      <c r="FW61" s="619"/>
      <c r="FX61" s="619"/>
      <c r="FY61" s="619"/>
      <c r="FZ61" s="619"/>
      <c r="GA61" s="619"/>
      <c r="GB61" s="619"/>
      <c r="GC61" s="619"/>
      <c r="GD61" s="619"/>
      <c r="GE61" s="619"/>
      <c r="GF61" s="619"/>
      <c r="GG61" s="619"/>
      <c r="GH61" s="619"/>
      <c r="GI61" s="619"/>
      <c r="GJ61" s="619"/>
      <c r="GK61" s="619"/>
      <c r="GL61" s="619"/>
      <c r="GM61" s="619"/>
      <c r="GN61" s="619"/>
      <c r="GO61" s="619"/>
      <c r="GP61" s="619"/>
      <c r="GQ61" s="619"/>
      <c r="GR61" s="619"/>
      <c r="GS61" s="619"/>
      <c r="GT61" s="619"/>
      <c r="GU61" s="619"/>
      <c r="GV61" s="619"/>
      <c r="GW61" s="619"/>
      <c r="GX61" s="619"/>
      <c r="GY61" s="619"/>
      <c r="GZ61" s="619"/>
      <c r="HA61" s="619"/>
      <c r="HB61" s="619"/>
      <c r="HC61" s="619"/>
      <c r="HD61" s="619"/>
      <c r="HE61" s="619"/>
      <c r="HF61" s="619"/>
      <c r="HG61" s="619"/>
      <c r="HH61" s="619"/>
      <c r="HI61" s="619"/>
      <c r="HJ61" s="619"/>
      <c r="HK61" s="619"/>
      <c r="HL61" s="619"/>
      <c r="HM61" s="619"/>
      <c r="HN61" s="619"/>
      <c r="HO61" s="619"/>
      <c r="HP61" s="619"/>
      <c r="HQ61" s="619"/>
      <c r="HR61" s="619"/>
      <c r="HS61" s="619"/>
      <c r="HT61" s="619"/>
      <c r="HU61" s="619"/>
      <c r="HV61" s="619"/>
      <c r="HW61" s="619"/>
      <c r="HX61" s="619"/>
      <c r="HY61" s="619"/>
      <c r="HZ61" s="619"/>
      <c r="IA61" s="619"/>
      <c r="IB61" s="619"/>
      <c r="IC61" s="619"/>
      <c r="ID61" s="619"/>
      <c r="IE61" s="619"/>
      <c r="IF61" s="619"/>
      <c r="IG61" s="619"/>
      <c r="IH61" s="619"/>
      <c r="II61" s="619"/>
      <c r="IJ61" s="619"/>
      <c r="IK61" s="619"/>
      <c r="IL61" s="619"/>
      <c r="IM61" s="619"/>
      <c r="IN61" s="619"/>
      <c r="IO61" s="619"/>
      <c r="IP61" s="619"/>
      <c r="IQ61" s="619"/>
      <c r="IR61" s="619"/>
    </row>
    <row r="62" spans="1:252" ht="15">
      <c r="A62" s="619"/>
      <c r="B62" s="619"/>
      <c r="C62" s="619"/>
      <c r="D62" s="619"/>
      <c r="E62" s="619"/>
      <c r="F62" s="619"/>
      <c r="G62" s="619"/>
      <c r="H62" s="619"/>
      <c r="I62" s="619"/>
      <c r="J62" s="619"/>
      <c r="K62" s="619"/>
      <c r="L62" s="619"/>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19"/>
      <c r="AV62" s="619"/>
      <c r="AW62" s="619"/>
      <c r="AX62" s="619"/>
      <c r="AY62" s="619"/>
      <c r="AZ62" s="619"/>
      <c r="BA62" s="619"/>
      <c r="BB62" s="619"/>
      <c r="BC62" s="619"/>
      <c r="BD62" s="619"/>
      <c r="BE62" s="619"/>
      <c r="BF62" s="619"/>
      <c r="BG62" s="619"/>
      <c r="BH62" s="619"/>
      <c r="BI62" s="619"/>
      <c r="BJ62" s="619"/>
      <c r="BK62" s="619"/>
      <c r="BL62" s="619"/>
      <c r="BM62" s="619"/>
      <c r="BN62" s="619"/>
      <c r="BO62" s="619"/>
      <c r="BP62" s="619"/>
      <c r="BQ62" s="619"/>
      <c r="BR62" s="619"/>
      <c r="BS62" s="619"/>
      <c r="BT62" s="619"/>
      <c r="BU62" s="619"/>
      <c r="BV62" s="619"/>
      <c r="BW62" s="619"/>
      <c r="BX62" s="619"/>
      <c r="BY62" s="619"/>
      <c r="BZ62" s="619"/>
      <c r="CA62" s="619"/>
      <c r="CB62" s="619"/>
      <c r="CC62" s="619"/>
      <c r="CD62" s="619"/>
      <c r="CE62" s="619"/>
      <c r="CF62" s="619"/>
      <c r="CG62" s="619"/>
      <c r="CH62" s="619"/>
      <c r="CI62" s="619"/>
      <c r="CJ62" s="619"/>
      <c r="CK62" s="619"/>
      <c r="CL62" s="619"/>
      <c r="CM62" s="619"/>
      <c r="CN62" s="619"/>
      <c r="CO62" s="619"/>
      <c r="CP62" s="619"/>
      <c r="CQ62" s="619"/>
      <c r="CR62" s="619"/>
      <c r="CS62" s="619"/>
      <c r="CT62" s="619"/>
      <c r="CU62" s="619"/>
      <c r="CV62" s="619"/>
      <c r="CW62" s="619"/>
      <c r="CX62" s="619"/>
      <c r="CY62" s="619"/>
      <c r="CZ62" s="619"/>
      <c r="DA62" s="619"/>
      <c r="DB62" s="619"/>
      <c r="DC62" s="619"/>
      <c r="DD62" s="619"/>
      <c r="DE62" s="619"/>
      <c r="DF62" s="619"/>
      <c r="DG62" s="619"/>
      <c r="DH62" s="619"/>
      <c r="DI62" s="619"/>
      <c r="DJ62" s="619"/>
      <c r="DK62" s="619"/>
      <c r="DL62" s="619"/>
      <c r="DM62" s="619"/>
      <c r="DN62" s="619"/>
      <c r="DO62" s="619"/>
      <c r="DP62" s="619"/>
      <c r="DQ62" s="619"/>
      <c r="DR62" s="619"/>
      <c r="DS62" s="619"/>
      <c r="DT62" s="619"/>
      <c r="DU62" s="619"/>
      <c r="DV62" s="619"/>
      <c r="DW62" s="619"/>
      <c r="DX62" s="619"/>
      <c r="DY62" s="619"/>
      <c r="DZ62" s="619"/>
      <c r="EA62" s="619"/>
      <c r="EB62" s="619"/>
      <c r="EC62" s="619"/>
      <c r="ED62" s="619"/>
      <c r="EE62" s="619"/>
      <c r="EF62" s="619"/>
      <c r="EG62" s="619"/>
      <c r="EH62" s="619"/>
      <c r="EI62" s="619"/>
      <c r="EJ62" s="619"/>
      <c r="EK62" s="619"/>
      <c r="EL62" s="619"/>
      <c r="EM62" s="619"/>
      <c r="EN62" s="619"/>
      <c r="EO62" s="619"/>
      <c r="EP62" s="619"/>
      <c r="EQ62" s="619"/>
      <c r="ER62" s="619"/>
      <c r="ES62" s="619"/>
      <c r="ET62" s="619"/>
      <c r="EU62" s="619"/>
      <c r="EV62" s="619"/>
      <c r="EW62" s="619"/>
      <c r="EX62" s="619"/>
      <c r="EY62" s="619"/>
      <c r="EZ62" s="619"/>
      <c r="FA62" s="619"/>
      <c r="FB62" s="619"/>
      <c r="FC62" s="619"/>
      <c r="FD62" s="619"/>
      <c r="FE62" s="619"/>
      <c r="FF62" s="619"/>
      <c r="FG62" s="619"/>
      <c r="FH62" s="619"/>
      <c r="FI62" s="619"/>
      <c r="FJ62" s="619"/>
      <c r="FK62" s="619"/>
      <c r="FL62" s="619"/>
      <c r="FM62" s="619"/>
      <c r="FN62" s="619"/>
      <c r="FO62" s="619"/>
      <c r="FP62" s="619"/>
      <c r="FQ62" s="619"/>
      <c r="FR62" s="619"/>
      <c r="FS62" s="619"/>
      <c r="FT62" s="619"/>
      <c r="FU62" s="619"/>
      <c r="FV62" s="619"/>
      <c r="FW62" s="619"/>
      <c r="FX62" s="619"/>
      <c r="FY62" s="619"/>
      <c r="FZ62" s="619"/>
      <c r="GA62" s="619"/>
      <c r="GB62" s="619"/>
      <c r="GC62" s="619"/>
      <c r="GD62" s="619"/>
      <c r="GE62" s="619"/>
      <c r="GF62" s="619"/>
      <c r="GG62" s="619"/>
      <c r="GH62" s="619"/>
      <c r="GI62" s="619"/>
      <c r="GJ62" s="619"/>
      <c r="GK62" s="619"/>
      <c r="GL62" s="619"/>
      <c r="GM62" s="619"/>
      <c r="GN62" s="619"/>
      <c r="GO62" s="619"/>
      <c r="GP62" s="619"/>
      <c r="GQ62" s="619"/>
      <c r="GR62" s="619"/>
      <c r="GS62" s="619"/>
      <c r="GT62" s="619"/>
      <c r="GU62" s="619"/>
      <c r="GV62" s="619"/>
      <c r="GW62" s="619"/>
      <c r="GX62" s="619"/>
      <c r="GY62" s="619"/>
      <c r="GZ62" s="619"/>
      <c r="HA62" s="619"/>
      <c r="HB62" s="619"/>
      <c r="HC62" s="619"/>
      <c r="HD62" s="619"/>
      <c r="HE62" s="619"/>
      <c r="HF62" s="619"/>
      <c r="HG62" s="619"/>
      <c r="HH62" s="619"/>
      <c r="HI62" s="619"/>
      <c r="HJ62" s="619"/>
      <c r="HK62" s="619"/>
      <c r="HL62" s="619"/>
      <c r="HM62" s="619"/>
      <c r="HN62" s="619"/>
      <c r="HO62" s="619"/>
      <c r="HP62" s="619"/>
      <c r="HQ62" s="619"/>
      <c r="HR62" s="619"/>
      <c r="HS62" s="619"/>
      <c r="HT62" s="619"/>
      <c r="HU62" s="619"/>
      <c r="HV62" s="619"/>
      <c r="HW62" s="619"/>
      <c r="HX62" s="619"/>
      <c r="HY62" s="619"/>
      <c r="HZ62" s="619"/>
      <c r="IA62" s="619"/>
      <c r="IB62" s="619"/>
      <c r="IC62" s="619"/>
      <c r="ID62" s="619"/>
      <c r="IE62" s="619"/>
      <c r="IF62" s="619"/>
      <c r="IG62" s="619"/>
      <c r="IH62" s="619"/>
      <c r="II62" s="619"/>
      <c r="IJ62" s="619"/>
      <c r="IK62" s="619"/>
      <c r="IL62" s="619"/>
      <c r="IM62" s="619"/>
      <c r="IN62" s="619"/>
      <c r="IO62" s="619"/>
      <c r="IP62" s="619"/>
      <c r="IQ62" s="619"/>
      <c r="IR62" s="619"/>
    </row>
    <row r="63" spans="1:252" ht="15">
      <c r="A63" s="619"/>
      <c r="B63" s="619"/>
      <c r="C63" s="619"/>
      <c r="D63" s="619"/>
      <c r="E63" s="619"/>
      <c r="F63" s="619"/>
      <c r="G63" s="619"/>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c r="AV63" s="619"/>
      <c r="AW63" s="619"/>
      <c r="AX63" s="619"/>
      <c r="AY63" s="619"/>
      <c r="AZ63" s="619"/>
      <c r="BA63" s="619"/>
      <c r="BB63" s="619"/>
      <c r="BC63" s="619"/>
      <c r="BD63" s="619"/>
      <c r="BE63" s="619"/>
      <c r="BF63" s="619"/>
      <c r="BG63" s="619"/>
      <c r="BH63" s="619"/>
      <c r="BI63" s="619"/>
      <c r="BJ63" s="619"/>
      <c r="BK63" s="619"/>
      <c r="BL63" s="619"/>
      <c r="BM63" s="619"/>
      <c r="BN63" s="619"/>
      <c r="BO63" s="619"/>
      <c r="BP63" s="619"/>
      <c r="BQ63" s="619"/>
      <c r="BR63" s="619"/>
      <c r="BS63" s="619"/>
      <c r="BT63" s="619"/>
      <c r="BU63" s="619"/>
      <c r="BV63" s="619"/>
      <c r="BW63" s="619"/>
      <c r="BX63" s="619"/>
      <c r="BY63" s="619"/>
      <c r="BZ63" s="619"/>
      <c r="CA63" s="619"/>
      <c r="CB63" s="619"/>
      <c r="CC63" s="619"/>
      <c r="CD63" s="619"/>
      <c r="CE63" s="619"/>
      <c r="CF63" s="619"/>
      <c r="CG63" s="619"/>
      <c r="CH63" s="619"/>
      <c r="CI63" s="619"/>
      <c r="CJ63" s="619"/>
      <c r="CK63" s="619"/>
      <c r="CL63" s="619"/>
      <c r="CM63" s="619"/>
      <c r="CN63" s="619"/>
      <c r="CO63" s="619"/>
      <c r="CP63" s="619"/>
      <c r="CQ63" s="619"/>
      <c r="CR63" s="619"/>
      <c r="CS63" s="619"/>
      <c r="CT63" s="619"/>
      <c r="CU63" s="619"/>
      <c r="CV63" s="619"/>
      <c r="CW63" s="619"/>
      <c r="CX63" s="619"/>
      <c r="CY63" s="619"/>
      <c r="CZ63" s="619"/>
      <c r="DA63" s="619"/>
      <c r="DB63" s="619"/>
      <c r="DC63" s="619"/>
      <c r="DD63" s="619"/>
      <c r="DE63" s="619"/>
      <c r="DF63" s="619"/>
      <c r="DG63" s="619"/>
      <c r="DH63" s="619"/>
      <c r="DI63" s="619"/>
      <c r="DJ63" s="619"/>
      <c r="DK63" s="619"/>
      <c r="DL63" s="619"/>
      <c r="DM63" s="619"/>
      <c r="DN63" s="619"/>
      <c r="DO63" s="619"/>
      <c r="DP63" s="619"/>
      <c r="DQ63" s="619"/>
      <c r="DR63" s="619"/>
      <c r="DS63" s="619"/>
      <c r="DT63" s="619"/>
      <c r="DU63" s="619"/>
      <c r="DV63" s="619"/>
      <c r="DW63" s="619"/>
      <c r="DX63" s="619"/>
      <c r="DY63" s="619"/>
      <c r="DZ63" s="619"/>
      <c r="EA63" s="619"/>
      <c r="EB63" s="619"/>
      <c r="EC63" s="619"/>
      <c r="ED63" s="619"/>
      <c r="EE63" s="619"/>
      <c r="EF63" s="619"/>
      <c r="EG63" s="619"/>
      <c r="EH63" s="619"/>
      <c r="EI63" s="619"/>
      <c r="EJ63" s="619"/>
      <c r="EK63" s="619"/>
      <c r="EL63" s="619"/>
      <c r="EM63" s="619"/>
      <c r="EN63" s="619"/>
      <c r="EO63" s="619"/>
      <c r="EP63" s="619"/>
      <c r="EQ63" s="619"/>
      <c r="ER63" s="619"/>
      <c r="ES63" s="619"/>
      <c r="ET63" s="619"/>
      <c r="EU63" s="619"/>
      <c r="EV63" s="619"/>
      <c r="EW63" s="619"/>
      <c r="EX63" s="619"/>
      <c r="EY63" s="619"/>
      <c r="EZ63" s="619"/>
      <c r="FA63" s="619"/>
      <c r="FB63" s="619"/>
      <c r="FC63" s="619"/>
      <c r="FD63" s="619"/>
      <c r="FE63" s="619"/>
      <c r="FF63" s="619"/>
      <c r="FG63" s="619"/>
      <c r="FH63" s="619"/>
      <c r="FI63" s="619"/>
      <c r="FJ63" s="619"/>
      <c r="FK63" s="619"/>
      <c r="FL63" s="619"/>
      <c r="FM63" s="619"/>
      <c r="FN63" s="619"/>
      <c r="FO63" s="619"/>
      <c r="FP63" s="619"/>
      <c r="FQ63" s="619"/>
      <c r="FR63" s="619"/>
      <c r="FS63" s="619"/>
      <c r="FT63" s="619"/>
      <c r="FU63" s="619"/>
      <c r="FV63" s="619"/>
      <c r="FW63" s="619"/>
      <c r="FX63" s="619"/>
      <c r="FY63" s="619"/>
      <c r="FZ63" s="619"/>
      <c r="GA63" s="619"/>
      <c r="GB63" s="619"/>
      <c r="GC63" s="619"/>
      <c r="GD63" s="619"/>
      <c r="GE63" s="619"/>
      <c r="GF63" s="619"/>
      <c r="GG63" s="619"/>
      <c r="GH63" s="619"/>
      <c r="GI63" s="619"/>
      <c r="GJ63" s="619"/>
      <c r="GK63" s="619"/>
      <c r="GL63" s="619"/>
      <c r="GM63" s="619"/>
      <c r="GN63" s="619"/>
      <c r="GO63" s="619"/>
      <c r="GP63" s="619"/>
      <c r="GQ63" s="619"/>
      <c r="GR63" s="619"/>
      <c r="GS63" s="619"/>
      <c r="GT63" s="619"/>
      <c r="GU63" s="619"/>
      <c r="GV63" s="619"/>
      <c r="GW63" s="619"/>
      <c r="GX63" s="619"/>
      <c r="GY63" s="619"/>
      <c r="GZ63" s="619"/>
      <c r="HA63" s="619"/>
      <c r="HB63" s="619"/>
      <c r="HC63" s="619"/>
      <c r="HD63" s="619"/>
      <c r="HE63" s="619"/>
      <c r="HF63" s="619"/>
      <c r="HG63" s="619"/>
      <c r="HH63" s="619"/>
      <c r="HI63" s="619"/>
      <c r="HJ63" s="619"/>
      <c r="HK63" s="619"/>
      <c r="HL63" s="619"/>
      <c r="HM63" s="619"/>
      <c r="HN63" s="619"/>
      <c r="HO63" s="619"/>
      <c r="HP63" s="619"/>
      <c r="HQ63" s="619"/>
      <c r="HR63" s="619"/>
      <c r="HS63" s="619"/>
      <c r="HT63" s="619"/>
      <c r="HU63" s="619"/>
      <c r="HV63" s="619"/>
      <c r="HW63" s="619"/>
      <c r="HX63" s="619"/>
      <c r="HY63" s="619"/>
      <c r="HZ63" s="619"/>
      <c r="IA63" s="619"/>
      <c r="IB63" s="619"/>
      <c r="IC63" s="619"/>
      <c r="ID63" s="619"/>
      <c r="IE63" s="619"/>
      <c r="IF63" s="619"/>
      <c r="IG63" s="619"/>
      <c r="IH63" s="619"/>
      <c r="II63" s="619"/>
      <c r="IJ63" s="619"/>
      <c r="IK63" s="619"/>
      <c r="IL63" s="619"/>
      <c r="IM63" s="619"/>
      <c r="IN63" s="619"/>
      <c r="IO63" s="619"/>
      <c r="IP63" s="619"/>
      <c r="IQ63" s="619"/>
      <c r="IR63" s="619"/>
    </row>
    <row r="64" spans="1:252" ht="15">
      <c r="A64" s="619"/>
      <c r="B64" s="619"/>
      <c r="C64" s="619"/>
      <c r="D64" s="619"/>
      <c r="E64" s="619"/>
      <c r="F64" s="619"/>
      <c r="G64" s="619"/>
      <c r="H64" s="619"/>
      <c r="I64" s="619"/>
      <c r="J64" s="619"/>
      <c r="K64" s="619"/>
      <c r="L64" s="619"/>
      <c r="M64" s="619"/>
      <c r="N64" s="619"/>
      <c r="O64" s="619"/>
      <c r="P64" s="619"/>
      <c r="Q64" s="619"/>
      <c r="R64" s="619"/>
      <c r="S64" s="619"/>
      <c r="T64" s="619"/>
      <c r="U64" s="619"/>
      <c r="V64" s="619"/>
      <c r="W64" s="619"/>
      <c r="X64" s="619"/>
      <c r="Y64" s="619"/>
      <c r="Z64" s="619"/>
      <c r="AA64" s="619"/>
      <c r="AB64" s="619"/>
      <c r="AC64" s="619"/>
      <c r="AD64" s="619"/>
      <c r="AE64" s="619"/>
      <c r="AF64" s="619"/>
      <c r="AG64" s="619"/>
      <c r="AH64" s="619"/>
      <c r="AI64" s="619"/>
      <c r="AJ64" s="619"/>
      <c r="AK64" s="619"/>
      <c r="AL64" s="619"/>
      <c r="AM64" s="619"/>
      <c r="AN64" s="619"/>
      <c r="AO64" s="619"/>
      <c r="AP64" s="619"/>
      <c r="AQ64" s="619"/>
      <c r="AR64" s="619"/>
      <c r="AS64" s="619"/>
      <c r="AT64" s="619"/>
      <c r="AU64" s="619"/>
      <c r="AV64" s="619"/>
      <c r="AW64" s="619"/>
      <c r="AX64" s="619"/>
      <c r="AY64" s="619"/>
      <c r="AZ64" s="619"/>
      <c r="BA64" s="619"/>
      <c r="BB64" s="619"/>
      <c r="BC64" s="619"/>
      <c r="BD64" s="619"/>
      <c r="BE64" s="619"/>
      <c r="BF64" s="619"/>
      <c r="BG64" s="619"/>
      <c r="BH64" s="619"/>
      <c r="BI64" s="619"/>
      <c r="BJ64" s="619"/>
      <c r="BK64" s="619"/>
      <c r="BL64" s="619"/>
      <c r="BM64" s="619"/>
      <c r="BN64" s="619"/>
      <c r="BO64" s="619"/>
      <c r="BP64" s="619"/>
      <c r="BQ64" s="619"/>
      <c r="BR64" s="619"/>
      <c r="BS64" s="619"/>
      <c r="BT64" s="619"/>
      <c r="BU64" s="619"/>
      <c r="BV64" s="619"/>
      <c r="BW64" s="619"/>
      <c r="BX64" s="619"/>
      <c r="BY64" s="619"/>
      <c r="BZ64" s="619"/>
      <c r="CA64" s="619"/>
      <c r="CB64" s="619"/>
      <c r="CC64" s="619"/>
      <c r="CD64" s="619"/>
      <c r="CE64" s="619"/>
      <c r="CF64" s="619"/>
      <c r="CG64" s="619"/>
      <c r="CH64" s="619"/>
      <c r="CI64" s="619"/>
      <c r="CJ64" s="619"/>
      <c r="CK64" s="619"/>
      <c r="CL64" s="619"/>
      <c r="CM64" s="619"/>
      <c r="CN64" s="619"/>
      <c r="CO64" s="619"/>
      <c r="CP64" s="619"/>
      <c r="CQ64" s="619"/>
      <c r="CR64" s="619"/>
      <c r="CS64" s="619"/>
      <c r="CT64" s="619"/>
      <c r="CU64" s="619"/>
      <c r="CV64" s="619"/>
      <c r="CW64" s="619"/>
      <c r="CX64" s="619"/>
      <c r="CY64" s="619"/>
      <c r="CZ64" s="619"/>
      <c r="DA64" s="619"/>
      <c r="DB64" s="619"/>
      <c r="DC64" s="619"/>
      <c r="DD64" s="619"/>
      <c r="DE64" s="619"/>
      <c r="DF64" s="619"/>
      <c r="DG64" s="619"/>
      <c r="DH64" s="619"/>
      <c r="DI64" s="619"/>
      <c r="DJ64" s="619"/>
      <c r="DK64" s="619"/>
      <c r="DL64" s="619"/>
      <c r="DM64" s="619"/>
      <c r="DN64" s="619"/>
      <c r="DO64" s="619"/>
      <c r="DP64" s="619"/>
      <c r="DQ64" s="619"/>
      <c r="DR64" s="619"/>
      <c r="DS64" s="619"/>
      <c r="DT64" s="619"/>
      <c r="DU64" s="619"/>
      <c r="DV64" s="619"/>
      <c r="DW64" s="619"/>
      <c r="DX64" s="619"/>
      <c r="DY64" s="619"/>
      <c r="DZ64" s="619"/>
      <c r="EA64" s="619"/>
      <c r="EB64" s="619"/>
      <c r="EC64" s="619"/>
      <c r="ED64" s="619"/>
      <c r="EE64" s="619"/>
      <c r="EF64" s="619"/>
      <c r="EG64" s="619"/>
      <c r="EH64" s="619"/>
      <c r="EI64" s="619"/>
      <c r="EJ64" s="619"/>
      <c r="EK64" s="619"/>
      <c r="EL64" s="619"/>
      <c r="EM64" s="619"/>
      <c r="EN64" s="619"/>
      <c r="EO64" s="619"/>
      <c r="EP64" s="619"/>
      <c r="EQ64" s="619"/>
      <c r="ER64" s="619"/>
      <c r="ES64" s="619"/>
      <c r="ET64" s="619"/>
      <c r="EU64" s="619"/>
      <c r="EV64" s="619"/>
      <c r="EW64" s="619"/>
      <c r="EX64" s="619"/>
      <c r="EY64" s="619"/>
      <c r="EZ64" s="619"/>
      <c r="FA64" s="619"/>
      <c r="FB64" s="619"/>
      <c r="FC64" s="619"/>
      <c r="FD64" s="619"/>
      <c r="FE64" s="619"/>
      <c r="FF64" s="619"/>
      <c r="FG64" s="619"/>
      <c r="FH64" s="619"/>
      <c r="FI64" s="619"/>
      <c r="FJ64" s="619"/>
      <c r="FK64" s="619"/>
      <c r="FL64" s="619"/>
      <c r="FM64" s="619"/>
      <c r="FN64" s="619"/>
      <c r="FO64" s="619"/>
      <c r="FP64" s="619"/>
      <c r="FQ64" s="619"/>
      <c r="FR64" s="619"/>
      <c r="FS64" s="619"/>
      <c r="FT64" s="619"/>
      <c r="FU64" s="619"/>
      <c r="FV64" s="619"/>
      <c r="FW64" s="619"/>
      <c r="FX64" s="619"/>
      <c r="FY64" s="619"/>
      <c r="FZ64" s="619"/>
      <c r="GA64" s="619"/>
      <c r="GB64" s="619"/>
      <c r="GC64" s="619"/>
      <c r="GD64" s="619"/>
      <c r="GE64" s="619"/>
      <c r="GF64" s="619"/>
      <c r="GG64" s="619"/>
      <c r="GH64" s="619"/>
      <c r="GI64" s="619"/>
      <c r="GJ64" s="619"/>
      <c r="GK64" s="619"/>
      <c r="GL64" s="619"/>
      <c r="GM64" s="619"/>
      <c r="GN64" s="619"/>
      <c r="GO64" s="619"/>
      <c r="GP64" s="619"/>
      <c r="GQ64" s="619"/>
      <c r="GR64" s="619"/>
      <c r="GS64" s="619"/>
      <c r="GT64" s="619"/>
      <c r="GU64" s="619"/>
      <c r="GV64" s="619"/>
      <c r="GW64" s="619"/>
      <c r="GX64" s="619"/>
      <c r="GY64" s="619"/>
      <c r="GZ64" s="619"/>
      <c r="HA64" s="619"/>
      <c r="HB64" s="619"/>
      <c r="HC64" s="619"/>
      <c r="HD64" s="619"/>
      <c r="HE64" s="619"/>
      <c r="HF64" s="619"/>
      <c r="HG64" s="619"/>
      <c r="HH64" s="619"/>
      <c r="HI64" s="619"/>
      <c r="HJ64" s="619"/>
      <c r="HK64" s="619"/>
      <c r="HL64" s="619"/>
      <c r="HM64" s="619"/>
      <c r="HN64" s="619"/>
      <c r="HO64" s="619"/>
      <c r="HP64" s="619"/>
      <c r="HQ64" s="619"/>
      <c r="HR64" s="619"/>
      <c r="HS64" s="619"/>
      <c r="HT64" s="619"/>
      <c r="HU64" s="619"/>
      <c r="HV64" s="619"/>
      <c r="HW64" s="619"/>
      <c r="HX64" s="619"/>
      <c r="HY64" s="619"/>
      <c r="HZ64" s="619"/>
      <c r="IA64" s="619"/>
      <c r="IB64" s="619"/>
      <c r="IC64" s="619"/>
      <c r="ID64" s="619"/>
      <c r="IE64" s="619"/>
      <c r="IF64" s="619"/>
      <c r="IG64" s="619"/>
      <c r="IH64" s="619"/>
      <c r="II64" s="619"/>
      <c r="IJ64" s="619"/>
      <c r="IK64" s="619"/>
      <c r="IL64" s="619"/>
      <c r="IM64" s="619"/>
      <c r="IN64" s="619"/>
      <c r="IO64" s="619"/>
      <c r="IP64" s="619"/>
      <c r="IQ64" s="619"/>
      <c r="IR64" s="619"/>
    </row>
    <row r="65" spans="1:252" ht="15">
      <c r="A65" s="619"/>
      <c r="B65" s="619"/>
      <c r="C65" s="619"/>
      <c r="D65" s="619"/>
      <c r="E65" s="619"/>
      <c r="F65" s="619"/>
      <c r="G65" s="619"/>
      <c r="H65" s="619"/>
      <c r="I65" s="619"/>
      <c r="J65" s="619"/>
      <c r="K65" s="619"/>
      <c r="L65" s="619"/>
      <c r="M65" s="619"/>
      <c r="N65" s="619"/>
      <c r="O65" s="619"/>
      <c r="P65" s="619"/>
      <c r="Q65" s="619"/>
      <c r="R65" s="619"/>
      <c r="S65" s="619"/>
      <c r="T65" s="619"/>
      <c r="U65" s="619"/>
      <c r="V65" s="619"/>
      <c r="W65" s="619"/>
      <c r="X65" s="619"/>
      <c r="Y65" s="619"/>
      <c r="Z65" s="619"/>
      <c r="AA65" s="619"/>
      <c r="AB65" s="619"/>
      <c r="AC65" s="619"/>
      <c r="AD65" s="619"/>
      <c r="AE65" s="619"/>
      <c r="AF65" s="619"/>
      <c r="AG65" s="619"/>
      <c r="AH65" s="619"/>
      <c r="AI65" s="619"/>
      <c r="AJ65" s="619"/>
      <c r="AK65" s="619"/>
      <c r="AL65" s="619"/>
      <c r="AM65" s="619"/>
      <c r="AN65" s="619"/>
      <c r="AO65" s="619"/>
      <c r="AP65" s="619"/>
      <c r="AQ65" s="619"/>
      <c r="AR65" s="619"/>
      <c r="AS65" s="619"/>
      <c r="AT65" s="619"/>
      <c r="AU65" s="619"/>
      <c r="AV65" s="619"/>
      <c r="AW65" s="619"/>
      <c r="AX65" s="619"/>
      <c r="AY65" s="619"/>
      <c r="AZ65" s="619"/>
      <c r="BA65" s="619"/>
      <c r="BB65" s="619"/>
      <c r="BC65" s="619"/>
      <c r="BD65" s="619"/>
      <c r="BE65" s="619"/>
      <c r="BF65" s="619"/>
      <c r="BG65" s="619"/>
      <c r="BH65" s="619"/>
      <c r="BI65" s="619"/>
      <c r="BJ65" s="619"/>
      <c r="BK65" s="619"/>
      <c r="BL65" s="619"/>
      <c r="BM65" s="619"/>
      <c r="BN65" s="619"/>
      <c r="BO65" s="619"/>
      <c r="BP65" s="619"/>
      <c r="BQ65" s="619"/>
      <c r="BR65" s="619"/>
      <c r="BS65" s="619"/>
      <c r="BT65" s="619"/>
      <c r="BU65" s="619"/>
      <c r="BV65" s="619"/>
      <c r="BW65" s="619"/>
      <c r="BX65" s="619"/>
      <c r="BY65" s="619"/>
      <c r="BZ65" s="619"/>
      <c r="CA65" s="619"/>
      <c r="CB65" s="619"/>
      <c r="CC65" s="619"/>
      <c r="CD65" s="619"/>
      <c r="CE65" s="619"/>
      <c r="CF65" s="619"/>
      <c r="CG65" s="619"/>
      <c r="CH65" s="619"/>
      <c r="CI65" s="619"/>
      <c r="CJ65" s="619"/>
      <c r="CK65" s="619"/>
      <c r="CL65" s="619"/>
      <c r="CM65" s="619"/>
      <c r="CN65" s="619"/>
      <c r="CO65" s="619"/>
      <c r="CP65" s="619"/>
      <c r="CQ65" s="619"/>
      <c r="CR65" s="619"/>
      <c r="CS65" s="619"/>
      <c r="CT65" s="619"/>
      <c r="CU65" s="619"/>
      <c r="CV65" s="619"/>
      <c r="CW65" s="619"/>
      <c r="CX65" s="619"/>
      <c r="CY65" s="619"/>
      <c r="CZ65" s="619"/>
      <c r="DA65" s="619"/>
      <c r="DB65" s="619"/>
      <c r="DC65" s="619"/>
      <c r="DD65" s="619"/>
      <c r="DE65" s="619"/>
      <c r="DF65" s="619"/>
      <c r="DG65" s="619"/>
      <c r="DH65" s="619"/>
      <c r="DI65" s="619"/>
      <c r="DJ65" s="619"/>
      <c r="DK65" s="619"/>
      <c r="DL65" s="619"/>
      <c r="DM65" s="619"/>
      <c r="DN65" s="619"/>
      <c r="DO65" s="619"/>
      <c r="DP65" s="619"/>
      <c r="DQ65" s="619"/>
      <c r="DR65" s="619"/>
      <c r="DS65" s="619"/>
      <c r="DT65" s="619"/>
      <c r="DU65" s="619"/>
      <c r="DV65" s="619"/>
      <c r="DW65" s="619"/>
      <c r="DX65" s="619"/>
      <c r="DY65" s="619"/>
      <c r="DZ65" s="619"/>
      <c r="EA65" s="619"/>
      <c r="EB65" s="619"/>
      <c r="EC65" s="619"/>
      <c r="ED65" s="619"/>
      <c r="EE65" s="619"/>
      <c r="EF65" s="619"/>
      <c r="EG65" s="619"/>
      <c r="EH65" s="619"/>
      <c r="EI65" s="619"/>
      <c r="EJ65" s="619"/>
      <c r="EK65" s="619"/>
      <c r="EL65" s="619"/>
      <c r="EM65" s="619"/>
      <c r="EN65" s="619"/>
      <c r="EO65" s="619"/>
      <c r="EP65" s="619"/>
      <c r="EQ65" s="619"/>
      <c r="ER65" s="619"/>
      <c r="ES65" s="619"/>
      <c r="ET65" s="619"/>
      <c r="EU65" s="619"/>
      <c r="EV65" s="619"/>
      <c r="EW65" s="619"/>
      <c r="EX65" s="619"/>
      <c r="EY65" s="619"/>
      <c r="EZ65" s="619"/>
      <c r="FA65" s="619"/>
      <c r="FB65" s="619"/>
      <c r="FC65" s="619"/>
      <c r="FD65" s="619"/>
      <c r="FE65" s="619"/>
      <c r="FF65" s="619"/>
      <c r="FG65" s="619"/>
      <c r="FH65" s="619"/>
      <c r="FI65" s="619"/>
      <c r="FJ65" s="619"/>
      <c r="FK65" s="619"/>
      <c r="FL65" s="619"/>
      <c r="FM65" s="619"/>
      <c r="FN65" s="619"/>
      <c r="FO65" s="619"/>
      <c r="FP65" s="619"/>
      <c r="FQ65" s="619"/>
      <c r="FR65" s="619"/>
      <c r="FS65" s="619"/>
      <c r="FT65" s="619"/>
      <c r="FU65" s="619"/>
      <c r="FV65" s="619"/>
      <c r="FW65" s="619"/>
      <c r="FX65" s="619"/>
      <c r="FY65" s="619"/>
      <c r="FZ65" s="619"/>
      <c r="GA65" s="619"/>
      <c r="GB65" s="619"/>
      <c r="GC65" s="619"/>
      <c r="GD65" s="619"/>
      <c r="GE65" s="619"/>
      <c r="GF65" s="619"/>
      <c r="GG65" s="619"/>
      <c r="GH65" s="619"/>
      <c r="GI65" s="619"/>
      <c r="GJ65" s="619"/>
      <c r="GK65" s="619"/>
      <c r="GL65" s="619"/>
      <c r="GM65" s="619"/>
      <c r="GN65" s="619"/>
      <c r="GO65" s="619"/>
      <c r="GP65" s="619"/>
      <c r="GQ65" s="619"/>
      <c r="GR65" s="619"/>
      <c r="GS65" s="619"/>
      <c r="GT65" s="619"/>
      <c r="GU65" s="619"/>
      <c r="GV65" s="619"/>
      <c r="GW65" s="619"/>
      <c r="GX65" s="619"/>
      <c r="GY65" s="619"/>
      <c r="GZ65" s="619"/>
      <c r="HA65" s="619"/>
      <c r="HB65" s="619"/>
      <c r="HC65" s="619"/>
      <c r="HD65" s="619"/>
      <c r="HE65" s="619"/>
      <c r="HF65" s="619"/>
      <c r="HG65" s="619"/>
      <c r="HH65" s="619"/>
      <c r="HI65" s="619"/>
      <c r="HJ65" s="619"/>
      <c r="HK65" s="619"/>
      <c r="HL65" s="619"/>
      <c r="HM65" s="619"/>
      <c r="HN65" s="619"/>
      <c r="HO65" s="619"/>
      <c r="HP65" s="619"/>
      <c r="HQ65" s="619"/>
      <c r="HR65" s="619"/>
      <c r="HS65" s="619"/>
      <c r="HT65" s="619"/>
      <c r="HU65" s="619"/>
      <c r="HV65" s="619"/>
      <c r="HW65" s="619"/>
      <c r="HX65" s="619"/>
      <c r="HY65" s="619"/>
      <c r="HZ65" s="619"/>
      <c r="IA65" s="619"/>
      <c r="IB65" s="619"/>
      <c r="IC65" s="619"/>
      <c r="ID65" s="619"/>
      <c r="IE65" s="619"/>
      <c r="IF65" s="619"/>
      <c r="IG65" s="619"/>
      <c r="IH65" s="619"/>
      <c r="II65" s="619"/>
      <c r="IJ65" s="619"/>
      <c r="IK65" s="619"/>
      <c r="IL65" s="619"/>
      <c r="IM65" s="619"/>
      <c r="IN65" s="619"/>
      <c r="IO65" s="619"/>
      <c r="IP65" s="619"/>
      <c r="IQ65" s="619"/>
      <c r="IR65" s="619"/>
    </row>
    <row r="66" spans="1:252" ht="15">
      <c r="A66" s="619"/>
      <c r="B66" s="619"/>
      <c r="C66" s="619"/>
      <c r="D66" s="619"/>
      <c r="E66" s="619"/>
      <c r="F66" s="619"/>
      <c r="G66" s="619"/>
      <c r="H66" s="619"/>
      <c r="I66" s="619"/>
      <c r="J66" s="619"/>
      <c r="K66" s="619"/>
      <c r="L66" s="619"/>
      <c r="M66" s="619"/>
      <c r="N66" s="619"/>
      <c r="O66" s="619"/>
      <c r="P66" s="619"/>
      <c r="Q66" s="619"/>
      <c r="R66" s="619"/>
      <c r="S66" s="619"/>
      <c r="T66" s="619"/>
      <c r="U66" s="619"/>
      <c r="V66" s="619"/>
      <c r="W66" s="619"/>
      <c r="X66" s="619"/>
      <c r="Y66" s="619"/>
      <c r="Z66" s="619"/>
      <c r="AA66" s="619"/>
      <c r="AB66" s="619"/>
      <c r="AC66" s="619"/>
      <c r="AD66" s="619"/>
      <c r="AE66" s="619"/>
      <c r="AF66" s="619"/>
      <c r="AG66" s="619"/>
      <c r="AH66" s="619"/>
      <c r="AI66" s="619"/>
      <c r="AJ66" s="619"/>
      <c r="AK66" s="619"/>
      <c r="AL66" s="619"/>
      <c r="AM66" s="619"/>
      <c r="AN66" s="619"/>
      <c r="AO66" s="619"/>
      <c r="AP66" s="619"/>
      <c r="AQ66" s="619"/>
      <c r="AR66" s="619"/>
      <c r="AS66" s="619"/>
      <c r="AT66" s="619"/>
      <c r="AU66" s="619"/>
      <c r="AV66" s="619"/>
      <c r="AW66" s="619"/>
      <c r="AX66" s="619"/>
      <c r="AY66" s="619"/>
      <c r="AZ66" s="619"/>
      <c r="BA66" s="619"/>
      <c r="BB66" s="619"/>
      <c r="BC66" s="619"/>
      <c r="BD66" s="619"/>
      <c r="BE66" s="619"/>
      <c r="BF66" s="619"/>
      <c r="BG66" s="619"/>
      <c r="BH66" s="619"/>
      <c r="BI66" s="619"/>
      <c r="BJ66" s="619"/>
      <c r="BK66" s="619"/>
      <c r="BL66" s="619"/>
      <c r="BM66" s="619"/>
      <c r="BN66" s="619"/>
      <c r="BO66" s="619"/>
      <c r="BP66" s="619"/>
      <c r="BQ66" s="619"/>
      <c r="BR66" s="619"/>
      <c r="BS66" s="619"/>
      <c r="BT66" s="619"/>
      <c r="BU66" s="619"/>
      <c r="BV66" s="619"/>
      <c r="BW66" s="619"/>
      <c r="BX66" s="619"/>
      <c r="BY66" s="619"/>
      <c r="BZ66" s="619"/>
      <c r="CA66" s="619"/>
      <c r="CB66" s="619"/>
      <c r="CC66" s="619"/>
      <c r="CD66" s="619"/>
      <c r="CE66" s="619"/>
      <c r="CF66" s="619"/>
      <c r="CG66" s="619"/>
      <c r="CH66" s="619"/>
      <c r="CI66" s="619"/>
      <c r="CJ66" s="619"/>
      <c r="CK66" s="619"/>
      <c r="CL66" s="619"/>
      <c r="CM66" s="619"/>
      <c r="CN66" s="619"/>
      <c r="CO66" s="619"/>
      <c r="CP66" s="619"/>
      <c r="CQ66" s="619"/>
      <c r="CR66" s="619"/>
      <c r="CS66" s="619"/>
      <c r="CT66" s="619"/>
      <c r="CU66" s="619"/>
      <c r="CV66" s="619"/>
      <c r="CW66" s="619"/>
      <c r="CX66" s="619"/>
      <c r="CY66" s="619"/>
      <c r="CZ66" s="619"/>
      <c r="DA66" s="619"/>
      <c r="DB66" s="619"/>
      <c r="DC66" s="619"/>
      <c r="DD66" s="619"/>
      <c r="DE66" s="619"/>
      <c r="DF66" s="619"/>
      <c r="DG66" s="619"/>
      <c r="DH66" s="619"/>
      <c r="DI66" s="619"/>
      <c r="DJ66" s="619"/>
      <c r="DK66" s="619"/>
      <c r="DL66" s="619"/>
      <c r="DM66" s="619"/>
      <c r="DN66" s="619"/>
      <c r="DO66" s="619"/>
      <c r="DP66" s="619"/>
      <c r="DQ66" s="619"/>
      <c r="DR66" s="619"/>
      <c r="DS66" s="619"/>
      <c r="DT66" s="619"/>
      <c r="DU66" s="619"/>
      <c r="DV66" s="619"/>
      <c r="DW66" s="619"/>
      <c r="DX66" s="619"/>
      <c r="DY66" s="619"/>
      <c r="DZ66" s="619"/>
      <c r="EA66" s="619"/>
      <c r="EB66" s="619"/>
      <c r="EC66" s="619"/>
      <c r="ED66" s="619"/>
      <c r="EE66" s="619"/>
      <c r="EF66" s="619"/>
      <c r="EG66" s="619"/>
      <c r="EH66" s="619"/>
      <c r="EI66" s="619"/>
      <c r="EJ66" s="619"/>
      <c r="EK66" s="619"/>
      <c r="EL66" s="619"/>
      <c r="EM66" s="619"/>
      <c r="EN66" s="619"/>
      <c r="EO66" s="619"/>
      <c r="EP66" s="619"/>
      <c r="EQ66" s="619"/>
      <c r="ER66" s="619"/>
      <c r="ES66" s="619"/>
      <c r="ET66" s="619"/>
      <c r="EU66" s="619"/>
      <c r="EV66" s="619"/>
      <c r="EW66" s="619"/>
      <c r="EX66" s="619"/>
      <c r="EY66" s="619"/>
      <c r="EZ66" s="619"/>
      <c r="FA66" s="619"/>
      <c r="FB66" s="619"/>
      <c r="FC66" s="619"/>
      <c r="FD66" s="619"/>
      <c r="FE66" s="619"/>
      <c r="FF66" s="619"/>
      <c r="FG66" s="619"/>
      <c r="FH66" s="619"/>
      <c r="FI66" s="619"/>
      <c r="FJ66" s="619"/>
      <c r="FK66" s="619"/>
      <c r="FL66" s="619"/>
      <c r="FM66" s="619"/>
      <c r="FN66" s="619"/>
      <c r="FO66" s="619"/>
      <c r="FP66" s="619"/>
      <c r="FQ66" s="619"/>
      <c r="FR66" s="619"/>
      <c r="FS66" s="619"/>
      <c r="FT66" s="619"/>
      <c r="FU66" s="619"/>
      <c r="FV66" s="619"/>
      <c r="FW66" s="619"/>
      <c r="FX66" s="619"/>
      <c r="FY66" s="619"/>
      <c r="FZ66" s="619"/>
      <c r="GA66" s="619"/>
      <c r="GB66" s="619"/>
      <c r="GC66" s="619"/>
      <c r="GD66" s="619"/>
      <c r="GE66" s="619"/>
      <c r="GF66" s="619"/>
      <c r="GG66" s="619"/>
      <c r="GH66" s="619"/>
      <c r="GI66" s="619"/>
      <c r="GJ66" s="619"/>
      <c r="GK66" s="619"/>
      <c r="GL66" s="619"/>
      <c r="GM66" s="619"/>
      <c r="GN66" s="619"/>
      <c r="GO66" s="619"/>
      <c r="GP66" s="619"/>
      <c r="GQ66" s="619"/>
      <c r="GR66" s="619"/>
      <c r="GS66" s="619"/>
      <c r="GT66" s="619"/>
      <c r="GU66" s="619"/>
      <c r="GV66" s="619"/>
      <c r="GW66" s="619"/>
      <c r="GX66" s="619"/>
      <c r="GY66" s="619"/>
      <c r="GZ66" s="619"/>
      <c r="HA66" s="619"/>
      <c r="HB66" s="619"/>
      <c r="HC66" s="619"/>
      <c r="HD66" s="619"/>
      <c r="HE66" s="619"/>
      <c r="HF66" s="619"/>
      <c r="HG66" s="619"/>
      <c r="HH66" s="619"/>
      <c r="HI66" s="619"/>
      <c r="HJ66" s="619"/>
      <c r="HK66" s="619"/>
      <c r="HL66" s="619"/>
      <c r="HM66" s="619"/>
      <c r="HN66" s="619"/>
      <c r="HO66" s="619"/>
      <c r="HP66" s="619"/>
      <c r="HQ66" s="619"/>
      <c r="HR66" s="619"/>
      <c r="HS66" s="619"/>
      <c r="HT66" s="619"/>
      <c r="HU66" s="619"/>
      <c r="HV66" s="619"/>
      <c r="HW66" s="619"/>
      <c r="HX66" s="619"/>
      <c r="HY66" s="619"/>
      <c r="HZ66" s="619"/>
      <c r="IA66" s="619"/>
      <c r="IB66" s="619"/>
      <c r="IC66" s="619"/>
      <c r="ID66" s="619"/>
      <c r="IE66" s="619"/>
      <c r="IF66" s="619"/>
      <c r="IG66" s="619"/>
      <c r="IH66" s="619"/>
      <c r="II66" s="619"/>
      <c r="IJ66" s="619"/>
      <c r="IK66" s="619"/>
      <c r="IL66" s="619"/>
      <c r="IM66" s="619"/>
      <c r="IN66" s="619"/>
      <c r="IO66" s="619"/>
      <c r="IP66" s="619"/>
      <c r="IQ66" s="619"/>
      <c r="IR66" s="619"/>
    </row>
    <row r="67" spans="1:252" ht="15">
      <c r="A67" s="619"/>
      <c r="B67" s="619"/>
      <c r="C67" s="619"/>
      <c r="D67" s="619"/>
      <c r="E67" s="619"/>
      <c r="F67" s="619"/>
      <c r="G67" s="619"/>
      <c r="H67" s="619"/>
      <c r="I67" s="619"/>
      <c r="J67" s="619"/>
      <c r="K67" s="619"/>
      <c r="L67" s="619"/>
      <c r="M67" s="619"/>
      <c r="N67" s="619"/>
      <c r="O67" s="619"/>
      <c r="P67" s="619"/>
      <c r="Q67" s="619"/>
      <c r="R67" s="619"/>
      <c r="S67" s="619"/>
      <c r="T67" s="619"/>
      <c r="U67" s="619"/>
      <c r="V67" s="619"/>
      <c r="W67" s="619"/>
      <c r="X67" s="619"/>
      <c r="Y67" s="619"/>
      <c r="Z67" s="619"/>
      <c r="AA67" s="619"/>
      <c r="AB67" s="619"/>
      <c r="AC67" s="619"/>
      <c r="AD67" s="619"/>
      <c r="AE67" s="619"/>
      <c r="AF67" s="619"/>
      <c r="AG67" s="619"/>
      <c r="AH67" s="619"/>
      <c r="AI67" s="619"/>
      <c r="AJ67" s="619"/>
      <c r="AK67" s="619"/>
      <c r="AL67" s="619"/>
      <c r="AM67" s="619"/>
      <c r="AN67" s="619"/>
      <c r="AO67" s="619"/>
      <c r="AP67" s="619"/>
      <c r="AQ67" s="619"/>
      <c r="AR67" s="619"/>
      <c r="AS67" s="619"/>
      <c r="AT67" s="619"/>
      <c r="AU67" s="619"/>
      <c r="AV67" s="619"/>
      <c r="AW67" s="619"/>
      <c r="AX67" s="619"/>
      <c r="AY67" s="619"/>
      <c r="AZ67" s="619"/>
      <c r="BA67" s="619"/>
      <c r="BB67" s="619"/>
      <c r="BC67" s="619"/>
      <c r="BD67" s="619"/>
      <c r="BE67" s="619"/>
      <c r="BF67" s="619"/>
      <c r="BG67" s="619"/>
      <c r="BH67" s="619"/>
      <c r="BI67" s="619"/>
      <c r="BJ67" s="619"/>
      <c r="BK67" s="619"/>
      <c r="BL67" s="619"/>
      <c r="BM67" s="619"/>
      <c r="BN67" s="619"/>
      <c r="BO67" s="619"/>
      <c r="BP67" s="619"/>
      <c r="BQ67" s="619"/>
      <c r="BR67" s="619"/>
      <c r="BS67" s="619"/>
      <c r="BT67" s="619"/>
      <c r="BU67" s="619"/>
      <c r="BV67" s="619"/>
      <c r="BW67" s="619"/>
      <c r="BX67" s="619"/>
      <c r="BY67" s="619"/>
      <c r="BZ67" s="619"/>
      <c r="CA67" s="619"/>
      <c r="CB67" s="619"/>
      <c r="CC67" s="619"/>
      <c r="CD67" s="619"/>
      <c r="CE67" s="619"/>
      <c r="CF67" s="619"/>
      <c r="CG67" s="619"/>
      <c r="CH67" s="619"/>
      <c r="CI67" s="619"/>
      <c r="CJ67" s="619"/>
      <c r="CK67" s="619"/>
      <c r="CL67" s="619"/>
      <c r="CM67" s="619"/>
      <c r="CN67" s="619"/>
      <c r="CO67" s="619"/>
      <c r="CP67" s="619"/>
      <c r="CQ67" s="619"/>
      <c r="CR67" s="619"/>
      <c r="CS67" s="619"/>
      <c r="CT67" s="619"/>
      <c r="CU67" s="619"/>
      <c r="CV67" s="619"/>
      <c r="CW67" s="619"/>
      <c r="CX67" s="619"/>
      <c r="CY67" s="619"/>
      <c r="CZ67" s="619"/>
      <c r="DA67" s="619"/>
      <c r="DB67" s="619"/>
      <c r="DC67" s="619"/>
      <c r="DD67" s="619"/>
      <c r="DE67" s="619"/>
      <c r="DF67" s="619"/>
      <c r="DG67" s="619"/>
      <c r="DH67" s="619"/>
      <c r="DI67" s="619"/>
      <c r="DJ67" s="619"/>
      <c r="DK67" s="619"/>
      <c r="DL67" s="619"/>
      <c r="DM67" s="619"/>
      <c r="DN67" s="619"/>
      <c r="DO67" s="619"/>
      <c r="DP67" s="619"/>
      <c r="DQ67" s="619"/>
      <c r="DR67" s="619"/>
      <c r="DS67" s="619"/>
      <c r="DT67" s="619"/>
      <c r="DU67" s="619"/>
      <c r="DV67" s="619"/>
      <c r="DW67" s="619"/>
      <c r="DX67" s="619"/>
      <c r="DY67" s="619"/>
      <c r="DZ67" s="619"/>
      <c r="EA67" s="619"/>
      <c r="EB67" s="619"/>
      <c r="EC67" s="619"/>
      <c r="ED67" s="619"/>
      <c r="EE67" s="619"/>
      <c r="EF67" s="619"/>
      <c r="EG67" s="619"/>
      <c r="EH67" s="619"/>
      <c r="EI67" s="619"/>
      <c r="EJ67" s="619"/>
      <c r="EK67" s="619"/>
      <c r="EL67" s="619"/>
      <c r="EM67" s="619"/>
      <c r="EN67" s="619"/>
      <c r="EO67" s="619"/>
      <c r="EP67" s="619"/>
      <c r="EQ67" s="619"/>
      <c r="ER67" s="619"/>
      <c r="ES67" s="619"/>
      <c r="ET67" s="619"/>
      <c r="EU67" s="619"/>
      <c r="EV67" s="619"/>
      <c r="EW67" s="619"/>
      <c r="EX67" s="619"/>
      <c r="EY67" s="619"/>
      <c r="EZ67" s="619"/>
      <c r="FA67" s="619"/>
      <c r="FB67" s="619"/>
      <c r="FC67" s="619"/>
      <c r="FD67" s="619"/>
      <c r="FE67" s="619"/>
      <c r="FF67" s="619"/>
      <c r="FG67" s="619"/>
      <c r="FH67" s="619"/>
      <c r="FI67" s="619"/>
      <c r="FJ67" s="619"/>
      <c r="FK67" s="619"/>
      <c r="FL67" s="619"/>
      <c r="FM67" s="619"/>
      <c r="FN67" s="619"/>
      <c r="FO67" s="619"/>
      <c r="FP67" s="619"/>
      <c r="FQ67" s="619"/>
      <c r="FR67" s="619"/>
      <c r="FS67" s="619"/>
      <c r="FT67" s="619"/>
      <c r="FU67" s="619"/>
      <c r="FV67" s="619"/>
      <c r="FW67" s="619"/>
      <c r="FX67" s="619"/>
      <c r="FY67" s="619"/>
      <c r="FZ67" s="619"/>
      <c r="GA67" s="619"/>
      <c r="GB67" s="619"/>
      <c r="GC67" s="619"/>
      <c r="GD67" s="619"/>
      <c r="GE67" s="619"/>
      <c r="GF67" s="619"/>
      <c r="GG67" s="619"/>
      <c r="GH67" s="619"/>
      <c r="GI67" s="619"/>
      <c r="GJ67" s="619"/>
      <c r="GK67" s="619"/>
      <c r="GL67" s="619"/>
      <c r="GM67" s="619"/>
      <c r="GN67" s="619"/>
      <c r="GO67" s="619"/>
      <c r="GP67" s="619"/>
      <c r="GQ67" s="619"/>
      <c r="GR67" s="619"/>
      <c r="GS67" s="619"/>
      <c r="GT67" s="619"/>
      <c r="GU67" s="619"/>
      <c r="GV67" s="619"/>
      <c r="GW67" s="619"/>
      <c r="GX67" s="619"/>
      <c r="GY67" s="619"/>
      <c r="GZ67" s="619"/>
      <c r="HA67" s="619"/>
      <c r="HB67" s="619"/>
      <c r="HC67" s="619"/>
      <c r="HD67" s="619"/>
      <c r="HE67" s="619"/>
      <c r="HF67" s="619"/>
      <c r="HG67" s="619"/>
      <c r="HH67" s="619"/>
      <c r="HI67" s="619"/>
      <c r="HJ67" s="619"/>
      <c r="HK67" s="619"/>
      <c r="HL67" s="619"/>
      <c r="HM67" s="619"/>
      <c r="HN67" s="619"/>
      <c r="HO67" s="619"/>
      <c r="HP67" s="619"/>
      <c r="HQ67" s="619"/>
      <c r="HR67" s="619"/>
      <c r="HS67" s="619"/>
      <c r="HT67" s="619"/>
      <c r="HU67" s="619"/>
      <c r="HV67" s="619"/>
      <c r="HW67" s="619"/>
      <c r="HX67" s="619"/>
      <c r="HY67" s="619"/>
      <c r="HZ67" s="619"/>
      <c r="IA67" s="619"/>
      <c r="IB67" s="619"/>
      <c r="IC67" s="619"/>
      <c r="ID67" s="619"/>
      <c r="IE67" s="619"/>
      <c r="IF67" s="619"/>
      <c r="IG67" s="619"/>
      <c r="IH67" s="619"/>
      <c r="II67" s="619"/>
      <c r="IJ67" s="619"/>
      <c r="IK67" s="619"/>
      <c r="IL67" s="619"/>
      <c r="IM67" s="619"/>
      <c r="IN67" s="619"/>
      <c r="IO67" s="619"/>
      <c r="IP67" s="619"/>
      <c r="IQ67" s="619"/>
      <c r="IR67" s="619"/>
    </row>
    <row r="68" spans="1:252" ht="15">
      <c r="A68" s="619"/>
      <c r="B68" s="619"/>
      <c r="C68" s="619"/>
      <c r="D68" s="619"/>
      <c r="E68" s="619"/>
      <c r="F68" s="619"/>
      <c r="G68" s="619"/>
      <c r="H68" s="619"/>
      <c r="I68" s="619"/>
      <c r="J68" s="619"/>
      <c r="K68" s="619"/>
      <c r="L68" s="619"/>
      <c r="M68" s="619"/>
      <c r="N68" s="619"/>
      <c r="O68" s="619"/>
      <c r="P68" s="619"/>
      <c r="Q68" s="619"/>
      <c r="R68" s="619"/>
      <c r="S68" s="619"/>
      <c r="T68" s="619"/>
      <c r="U68" s="619"/>
      <c r="V68" s="619"/>
      <c r="W68" s="619"/>
      <c r="X68" s="619"/>
      <c r="Y68" s="619"/>
      <c r="Z68" s="619"/>
      <c r="AA68" s="619"/>
      <c r="AB68" s="619"/>
      <c r="AC68" s="619"/>
      <c r="AD68" s="619"/>
      <c r="AE68" s="619"/>
      <c r="AF68" s="619"/>
      <c r="AG68" s="619"/>
      <c r="AH68" s="619"/>
      <c r="AI68" s="619"/>
      <c r="AJ68" s="619"/>
      <c r="AK68" s="619"/>
      <c r="AL68" s="619"/>
      <c r="AM68" s="619"/>
      <c r="AN68" s="619"/>
      <c r="AO68" s="619"/>
      <c r="AP68" s="619"/>
      <c r="AQ68" s="619"/>
      <c r="AR68" s="619"/>
      <c r="AS68" s="619"/>
      <c r="AT68" s="619"/>
      <c r="AU68" s="619"/>
      <c r="AV68" s="619"/>
      <c r="AW68" s="619"/>
      <c r="AX68" s="619"/>
      <c r="AY68" s="619"/>
      <c r="AZ68" s="619"/>
      <c r="BA68" s="619"/>
      <c r="BB68" s="619"/>
      <c r="BC68" s="619"/>
      <c r="BD68" s="619"/>
      <c r="BE68" s="619"/>
      <c r="BF68" s="619"/>
      <c r="BG68" s="619"/>
      <c r="BH68" s="619"/>
      <c r="BI68" s="619"/>
      <c r="BJ68" s="619"/>
      <c r="BK68" s="619"/>
      <c r="BL68" s="619"/>
      <c r="BM68" s="619"/>
      <c r="BN68" s="619"/>
      <c r="BO68" s="619"/>
      <c r="BP68" s="619"/>
      <c r="BQ68" s="619"/>
      <c r="BR68" s="619"/>
      <c r="BS68" s="619"/>
      <c r="BT68" s="619"/>
      <c r="BU68" s="619"/>
      <c r="BV68" s="619"/>
      <c r="BW68" s="619"/>
      <c r="BX68" s="619"/>
      <c r="BY68" s="619"/>
      <c r="BZ68" s="619"/>
      <c r="CA68" s="619"/>
      <c r="CB68" s="619"/>
      <c r="CC68" s="619"/>
      <c r="CD68" s="619"/>
      <c r="CE68" s="619"/>
      <c r="CF68" s="619"/>
      <c r="CG68" s="619"/>
      <c r="CH68" s="619"/>
      <c r="CI68" s="619"/>
      <c r="CJ68" s="619"/>
      <c r="CK68" s="619"/>
      <c r="CL68" s="619"/>
      <c r="CM68" s="619"/>
      <c r="CN68" s="619"/>
      <c r="CO68" s="619"/>
      <c r="CP68" s="619"/>
      <c r="CQ68" s="619"/>
      <c r="CR68" s="619"/>
      <c r="CS68" s="619"/>
      <c r="CT68" s="619"/>
      <c r="CU68" s="619"/>
      <c r="CV68" s="619"/>
      <c r="CW68" s="619"/>
      <c r="CX68" s="619"/>
      <c r="CY68" s="619"/>
      <c r="CZ68" s="619"/>
      <c r="DA68" s="619"/>
      <c r="DB68" s="619"/>
      <c r="DC68" s="619"/>
      <c r="DD68" s="619"/>
      <c r="DE68" s="619"/>
      <c r="DF68" s="619"/>
      <c r="DG68" s="619"/>
      <c r="DH68" s="619"/>
      <c r="DI68" s="619"/>
      <c r="DJ68" s="619"/>
      <c r="DK68" s="619"/>
      <c r="DL68" s="619"/>
      <c r="DM68" s="619"/>
      <c r="DN68" s="619"/>
      <c r="DO68" s="619"/>
      <c r="DP68" s="619"/>
      <c r="DQ68" s="619"/>
      <c r="DR68" s="619"/>
      <c r="DS68" s="619"/>
      <c r="DT68" s="619"/>
      <c r="DU68" s="619"/>
      <c r="DV68" s="619"/>
      <c r="DW68" s="619"/>
      <c r="DX68" s="619"/>
      <c r="DY68" s="619"/>
      <c r="DZ68" s="619"/>
      <c r="EA68" s="619"/>
      <c r="EB68" s="619"/>
      <c r="EC68" s="619"/>
      <c r="ED68" s="619"/>
      <c r="EE68" s="619"/>
      <c r="EF68" s="619"/>
      <c r="EG68" s="619"/>
      <c r="EH68" s="619"/>
      <c r="EI68" s="619"/>
      <c r="EJ68" s="619"/>
      <c r="EK68" s="619"/>
      <c r="EL68" s="619"/>
      <c r="EM68" s="619"/>
      <c r="EN68" s="619"/>
      <c r="EO68" s="619"/>
      <c r="EP68" s="619"/>
      <c r="EQ68" s="619"/>
      <c r="ER68" s="619"/>
      <c r="ES68" s="619"/>
      <c r="ET68" s="619"/>
      <c r="EU68" s="619"/>
      <c r="EV68" s="619"/>
      <c r="EW68" s="619"/>
      <c r="EX68" s="619"/>
      <c r="EY68" s="619"/>
      <c r="EZ68" s="619"/>
      <c r="FA68" s="619"/>
      <c r="FB68" s="619"/>
      <c r="FC68" s="619"/>
      <c r="FD68" s="619"/>
      <c r="FE68" s="619"/>
      <c r="FF68" s="619"/>
      <c r="FG68" s="619"/>
      <c r="FH68" s="619"/>
      <c r="FI68" s="619"/>
      <c r="FJ68" s="619"/>
      <c r="FK68" s="619"/>
      <c r="FL68" s="619"/>
      <c r="FM68" s="619"/>
      <c r="FN68" s="619"/>
      <c r="FO68" s="619"/>
      <c r="FP68" s="619"/>
      <c r="FQ68" s="619"/>
      <c r="FR68" s="619"/>
      <c r="FS68" s="619"/>
      <c r="FT68" s="619"/>
      <c r="FU68" s="619"/>
      <c r="FV68" s="619"/>
      <c r="FW68" s="619"/>
      <c r="FX68" s="619"/>
      <c r="FY68" s="619"/>
      <c r="FZ68" s="619"/>
      <c r="GA68" s="619"/>
      <c r="GB68" s="619"/>
      <c r="GC68" s="619"/>
      <c r="GD68" s="619"/>
      <c r="GE68" s="619"/>
      <c r="GF68" s="619"/>
      <c r="GG68" s="619"/>
      <c r="GH68" s="619"/>
      <c r="GI68" s="619"/>
      <c r="GJ68" s="619"/>
      <c r="GK68" s="619"/>
      <c r="GL68" s="619"/>
      <c r="GM68" s="619"/>
      <c r="GN68" s="619"/>
      <c r="GO68" s="619"/>
      <c r="GP68" s="619"/>
      <c r="GQ68" s="619"/>
      <c r="GR68" s="619"/>
      <c r="GS68" s="619"/>
      <c r="GT68" s="619"/>
      <c r="GU68" s="619"/>
      <c r="GV68" s="619"/>
      <c r="GW68" s="619"/>
      <c r="GX68" s="619"/>
      <c r="GY68" s="619"/>
      <c r="GZ68" s="619"/>
      <c r="HA68" s="619"/>
      <c r="HB68" s="619"/>
      <c r="HC68" s="619"/>
      <c r="HD68" s="619"/>
      <c r="HE68" s="619"/>
      <c r="HF68" s="619"/>
      <c r="HG68" s="619"/>
      <c r="HH68" s="619"/>
      <c r="HI68" s="619"/>
      <c r="HJ68" s="619"/>
      <c r="HK68" s="619"/>
      <c r="HL68" s="619"/>
      <c r="HM68" s="619"/>
      <c r="HN68" s="619"/>
      <c r="HO68" s="619"/>
      <c r="HP68" s="619"/>
      <c r="HQ68" s="619"/>
      <c r="HR68" s="619"/>
      <c r="HS68" s="619"/>
      <c r="HT68" s="619"/>
      <c r="HU68" s="619"/>
      <c r="HV68" s="619"/>
      <c r="HW68" s="619"/>
      <c r="HX68" s="619"/>
      <c r="HY68" s="619"/>
      <c r="HZ68" s="619"/>
      <c r="IA68" s="619"/>
      <c r="IB68" s="619"/>
      <c r="IC68" s="619"/>
      <c r="ID68" s="619"/>
      <c r="IE68" s="619"/>
      <c r="IF68" s="619"/>
      <c r="IG68" s="619"/>
      <c r="IH68" s="619"/>
      <c r="II68" s="619"/>
      <c r="IJ68" s="619"/>
      <c r="IK68" s="619"/>
      <c r="IL68" s="619"/>
      <c r="IM68" s="619"/>
      <c r="IN68" s="619"/>
      <c r="IO68" s="619"/>
      <c r="IP68" s="619"/>
      <c r="IQ68" s="619"/>
      <c r="IR68" s="619"/>
    </row>
    <row r="69" spans="1:252" ht="15">
      <c r="A69" s="619"/>
      <c r="B69" s="619"/>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C69" s="619"/>
      <c r="AD69" s="619"/>
      <c r="AE69" s="619"/>
      <c r="AF69" s="619"/>
      <c r="AG69" s="619"/>
      <c r="AH69" s="619"/>
      <c r="AI69" s="619"/>
      <c r="AJ69" s="619"/>
      <c r="AK69" s="619"/>
      <c r="AL69" s="619"/>
      <c r="AM69" s="619"/>
      <c r="AN69" s="619"/>
      <c r="AO69" s="619"/>
      <c r="AP69" s="619"/>
      <c r="AQ69" s="619"/>
      <c r="AR69" s="619"/>
      <c r="AS69" s="619"/>
      <c r="AT69" s="619"/>
      <c r="AU69" s="619"/>
      <c r="AV69" s="619"/>
      <c r="AW69" s="619"/>
      <c r="AX69" s="619"/>
      <c r="AY69" s="619"/>
      <c r="AZ69" s="619"/>
      <c r="BA69" s="619"/>
      <c r="BB69" s="619"/>
      <c r="BC69" s="619"/>
      <c r="BD69" s="619"/>
      <c r="BE69" s="619"/>
      <c r="BF69" s="619"/>
      <c r="BG69" s="619"/>
      <c r="BH69" s="619"/>
      <c r="BI69" s="619"/>
      <c r="BJ69" s="619"/>
      <c r="BK69" s="619"/>
      <c r="BL69" s="619"/>
      <c r="BM69" s="619"/>
      <c r="BN69" s="619"/>
      <c r="BO69" s="619"/>
      <c r="BP69" s="619"/>
      <c r="BQ69" s="619"/>
      <c r="BR69" s="619"/>
      <c r="BS69" s="619"/>
      <c r="BT69" s="619"/>
      <c r="BU69" s="619"/>
      <c r="BV69" s="619"/>
      <c r="BW69" s="619"/>
      <c r="BX69" s="619"/>
      <c r="BY69" s="619"/>
      <c r="BZ69" s="619"/>
      <c r="CA69" s="619"/>
      <c r="CB69" s="619"/>
      <c r="CC69" s="619"/>
      <c r="CD69" s="619"/>
      <c r="CE69" s="619"/>
      <c r="CF69" s="619"/>
      <c r="CG69" s="619"/>
      <c r="CH69" s="619"/>
      <c r="CI69" s="619"/>
      <c r="CJ69" s="619"/>
      <c r="CK69" s="619"/>
      <c r="CL69" s="619"/>
      <c r="CM69" s="619"/>
      <c r="CN69" s="619"/>
      <c r="CO69" s="619"/>
      <c r="CP69" s="619"/>
      <c r="CQ69" s="619"/>
      <c r="CR69" s="619"/>
      <c r="CS69" s="619"/>
      <c r="CT69" s="619"/>
      <c r="CU69" s="619"/>
      <c r="CV69" s="619"/>
      <c r="CW69" s="619"/>
      <c r="CX69" s="619"/>
      <c r="CY69" s="619"/>
      <c r="CZ69" s="619"/>
      <c r="DA69" s="619"/>
      <c r="DB69" s="619"/>
      <c r="DC69" s="619"/>
      <c r="DD69" s="619"/>
      <c r="DE69" s="619"/>
      <c r="DF69" s="619"/>
      <c r="DG69" s="619"/>
      <c r="DH69" s="619"/>
      <c r="DI69" s="619"/>
      <c r="DJ69" s="619"/>
      <c r="DK69" s="619"/>
      <c r="DL69" s="619"/>
      <c r="DM69" s="619"/>
      <c r="DN69" s="619"/>
      <c r="DO69" s="619"/>
      <c r="DP69" s="619"/>
      <c r="DQ69" s="619"/>
      <c r="DR69" s="619"/>
      <c r="DS69" s="619"/>
      <c r="DT69" s="619"/>
      <c r="DU69" s="619"/>
      <c r="DV69" s="619"/>
      <c r="DW69" s="619"/>
      <c r="DX69" s="619"/>
      <c r="DY69" s="619"/>
      <c r="DZ69" s="619"/>
      <c r="EA69" s="619"/>
      <c r="EB69" s="619"/>
      <c r="EC69" s="619"/>
      <c r="ED69" s="619"/>
      <c r="EE69" s="619"/>
      <c r="EF69" s="619"/>
      <c r="EG69" s="619"/>
      <c r="EH69" s="619"/>
      <c r="EI69" s="619"/>
      <c r="EJ69" s="619"/>
      <c r="EK69" s="619"/>
      <c r="EL69" s="619"/>
      <c r="EM69" s="619"/>
      <c r="EN69" s="619"/>
      <c r="EO69" s="619"/>
      <c r="EP69" s="619"/>
      <c r="EQ69" s="619"/>
      <c r="ER69" s="619"/>
      <c r="ES69" s="619"/>
      <c r="ET69" s="619"/>
      <c r="EU69" s="619"/>
      <c r="EV69" s="619"/>
      <c r="EW69" s="619"/>
      <c r="EX69" s="619"/>
      <c r="EY69" s="619"/>
      <c r="EZ69" s="619"/>
      <c r="FA69" s="619"/>
      <c r="FB69" s="619"/>
      <c r="FC69" s="619"/>
      <c r="FD69" s="619"/>
      <c r="FE69" s="619"/>
      <c r="FF69" s="619"/>
      <c r="FG69" s="619"/>
      <c r="FH69" s="619"/>
      <c r="FI69" s="619"/>
      <c r="FJ69" s="619"/>
      <c r="FK69" s="619"/>
      <c r="FL69" s="619"/>
      <c r="FM69" s="619"/>
      <c r="FN69" s="619"/>
      <c r="FO69" s="619"/>
      <c r="FP69" s="619"/>
      <c r="FQ69" s="619"/>
      <c r="FR69" s="619"/>
      <c r="FS69" s="619"/>
      <c r="FT69" s="619"/>
      <c r="FU69" s="619"/>
      <c r="FV69" s="619"/>
      <c r="FW69" s="619"/>
      <c r="FX69" s="619"/>
      <c r="FY69" s="619"/>
      <c r="FZ69" s="619"/>
      <c r="GA69" s="619"/>
      <c r="GB69" s="619"/>
      <c r="GC69" s="619"/>
      <c r="GD69" s="619"/>
      <c r="GE69" s="619"/>
      <c r="GF69" s="619"/>
      <c r="GG69" s="619"/>
      <c r="GH69" s="619"/>
      <c r="GI69" s="619"/>
      <c r="GJ69" s="619"/>
      <c r="GK69" s="619"/>
      <c r="GL69" s="619"/>
      <c r="GM69" s="619"/>
      <c r="GN69" s="619"/>
      <c r="GO69" s="619"/>
      <c r="GP69" s="619"/>
      <c r="GQ69" s="619"/>
      <c r="GR69" s="619"/>
      <c r="GS69" s="619"/>
      <c r="GT69" s="619"/>
      <c r="GU69" s="619"/>
      <c r="GV69" s="619"/>
      <c r="GW69" s="619"/>
      <c r="GX69" s="619"/>
      <c r="GY69" s="619"/>
      <c r="GZ69" s="619"/>
      <c r="HA69" s="619"/>
      <c r="HB69" s="619"/>
      <c r="HC69" s="619"/>
      <c r="HD69" s="619"/>
      <c r="HE69" s="619"/>
      <c r="HF69" s="619"/>
      <c r="HG69" s="619"/>
      <c r="HH69" s="619"/>
      <c r="HI69" s="619"/>
      <c r="HJ69" s="619"/>
      <c r="HK69" s="619"/>
      <c r="HL69" s="619"/>
      <c r="HM69" s="619"/>
      <c r="HN69" s="619"/>
      <c r="HO69" s="619"/>
      <c r="HP69" s="619"/>
      <c r="HQ69" s="619"/>
      <c r="HR69" s="619"/>
      <c r="HS69" s="619"/>
      <c r="HT69" s="619"/>
      <c r="HU69" s="619"/>
      <c r="HV69" s="619"/>
      <c r="HW69" s="619"/>
      <c r="HX69" s="619"/>
      <c r="HY69" s="619"/>
      <c r="HZ69" s="619"/>
      <c r="IA69" s="619"/>
      <c r="IB69" s="619"/>
      <c r="IC69" s="619"/>
      <c r="ID69" s="619"/>
      <c r="IE69" s="619"/>
      <c r="IF69" s="619"/>
      <c r="IG69" s="619"/>
      <c r="IH69" s="619"/>
      <c r="II69" s="619"/>
      <c r="IJ69" s="619"/>
      <c r="IK69" s="619"/>
      <c r="IL69" s="619"/>
      <c r="IM69" s="619"/>
      <c r="IN69" s="619"/>
      <c r="IO69" s="619"/>
      <c r="IP69" s="619"/>
      <c r="IQ69" s="619"/>
      <c r="IR69" s="619"/>
    </row>
    <row r="70" spans="1:252" ht="15">
      <c r="A70" s="619"/>
      <c r="B70" s="619"/>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C70" s="619"/>
      <c r="AD70" s="619"/>
      <c r="AE70" s="619"/>
      <c r="AF70" s="619"/>
      <c r="AG70" s="619"/>
      <c r="AH70" s="619"/>
      <c r="AI70" s="619"/>
      <c r="AJ70" s="619"/>
      <c r="AK70" s="619"/>
      <c r="AL70" s="619"/>
      <c r="AM70" s="619"/>
      <c r="AN70" s="619"/>
      <c r="AO70" s="619"/>
      <c r="AP70" s="619"/>
      <c r="AQ70" s="619"/>
      <c r="AR70" s="619"/>
      <c r="AS70" s="619"/>
      <c r="AT70" s="619"/>
      <c r="AU70" s="619"/>
      <c r="AV70" s="619"/>
      <c r="AW70" s="619"/>
      <c r="AX70" s="619"/>
      <c r="AY70" s="619"/>
      <c r="AZ70" s="619"/>
      <c r="BA70" s="619"/>
      <c r="BB70" s="619"/>
      <c r="BC70" s="619"/>
      <c r="BD70" s="619"/>
      <c r="BE70" s="619"/>
      <c r="BF70" s="619"/>
      <c r="BG70" s="619"/>
      <c r="BH70" s="619"/>
      <c r="BI70" s="619"/>
      <c r="BJ70" s="619"/>
      <c r="BK70" s="619"/>
      <c r="BL70" s="619"/>
      <c r="BM70" s="619"/>
      <c r="BN70" s="619"/>
      <c r="BO70" s="619"/>
      <c r="BP70" s="619"/>
      <c r="BQ70" s="619"/>
      <c r="BR70" s="619"/>
      <c r="BS70" s="619"/>
      <c r="BT70" s="619"/>
      <c r="BU70" s="619"/>
      <c r="BV70" s="619"/>
      <c r="BW70" s="619"/>
      <c r="BX70" s="619"/>
      <c r="BY70" s="619"/>
      <c r="BZ70" s="619"/>
      <c r="CA70" s="619"/>
      <c r="CB70" s="619"/>
      <c r="CC70" s="619"/>
      <c r="CD70" s="619"/>
      <c r="CE70" s="619"/>
      <c r="CF70" s="619"/>
      <c r="CG70" s="619"/>
      <c r="CH70" s="619"/>
      <c r="CI70" s="619"/>
      <c r="CJ70" s="619"/>
      <c r="CK70" s="619"/>
      <c r="CL70" s="619"/>
      <c r="CM70" s="619"/>
      <c r="CN70" s="619"/>
      <c r="CO70" s="619"/>
      <c r="CP70" s="619"/>
      <c r="CQ70" s="619"/>
      <c r="CR70" s="619"/>
      <c r="CS70" s="619"/>
      <c r="CT70" s="619"/>
      <c r="CU70" s="619"/>
      <c r="CV70" s="619"/>
      <c r="CW70" s="619"/>
      <c r="CX70" s="619"/>
      <c r="CY70" s="619"/>
      <c r="CZ70" s="619"/>
      <c r="DA70" s="619"/>
      <c r="DB70" s="619"/>
      <c r="DC70" s="619"/>
      <c r="DD70" s="619"/>
      <c r="DE70" s="619"/>
      <c r="DF70" s="619"/>
      <c r="DG70" s="619"/>
      <c r="DH70" s="619"/>
      <c r="DI70" s="619"/>
      <c r="DJ70" s="619"/>
      <c r="DK70" s="619"/>
      <c r="DL70" s="619"/>
      <c r="DM70" s="619"/>
      <c r="DN70" s="619"/>
      <c r="DO70" s="619"/>
      <c r="DP70" s="619"/>
      <c r="DQ70" s="619"/>
      <c r="DR70" s="619"/>
      <c r="DS70" s="619"/>
      <c r="DT70" s="619"/>
      <c r="DU70" s="619"/>
      <c r="DV70" s="619"/>
      <c r="DW70" s="619"/>
      <c r="DX70" s="619"/>
      <c r="DY70" s="619"/>
      <c r="DZ70" s="619"/>
      <c r="EA70" s="619"/>
      <c r="EB70" s="619"/>
      <c r="EC70" s="619"/>
      <c r="ED70" s="619"/>
      <c r="EE70" s="619"/>
      <c r="EF70" s="619"/>
      <c r="EG70" s="619"/>
      <c r="EH70" s="619"/>
      <c r="EI70" s="619"/>
      <c r="EJ70" s="619"/>
      <c r="EK70" s="619"/>
      <c r="EL70" s="619"/>
      <c r="EM70" s="619"/>
      <c r="EN70" s="619"/>
      <c r="EO70" s="619"/>
      <c r="EP70" s="619"/>
      <c r="EQ70" s="619"/>
      <c r="ER70" s="619"/>
      <c r="ES70" s="619"/>
      <c r="ET70" s="619"/>
      <c r="EU70" s="619"/>
      <c r="EV70" s="619"/>
      <c r="EW70" s="619"/>
      <c r="EX70" s="619"/>
      <c r="EY70" s="619"/>
      <c r="EZ70" s="619"/>
      <c r="FA70" s="619"/>
      <c r="FB70" s="619"/>
      <c r="FC70" s="619"/>
      <c r="FD70" s="619"/>
      <c r="FE70" s="619"/>
      <c r="FF70" s="619"/>
      <c r="FG70" s="619"/>
      <c r="FH70" s="619"/>
      <c r="FI70" s="619"/>
      <c r="FJ70" s="619"/>
      <c r="FK70" s="619"/>
      <c r="FL70" s="619"/>
      <c r="FM70" s="619"/>
      <c r="FN70" s="619"/>
      <c r="FO70" s="619"/>
      <c r="FP70" s="619"/>
      <c r="FQ70" s="619"/>
      <c r="FR70" s="619"/>
      <c r="FS70" s="619"/>
      <c r="FT70" s="619"/>
      <c r="FU70" s="619"/>
      <c r="FV70" s="619"/>
      <c r="FW70" s="619"/>
      <c r="FX70" s="619"/>
      <c r="FY70" s="619"/>
      <c r="FZ70" s="619"/>
      <c r="GA70" s="619"/>
      <c r="GB70" s="619"/>
      <c r="GC70" s="619"/>
      <c r="GD70" s="619"/>
      <c r="GE70" s="619"/>
      <c r="GF70" s="619"/>
      <c r="GG70" s="619"/>
      <c r="GH70" s="619"/>
      <c r="GI70" s="619"/>
      <c r="GJ70" s="619"/>
      <c r="GK70" s="619"/>
      <c r="GL70" s="619"/>
      <c r="GM70" s="619"/>
      <c r="GN70" s="619"/>
      <c r="GO70" s="619"/>
      <c r="GP70" s="619"/>
      <c r="GQ70" s="619"/>
      <c r="GR70" s="619"/>
      <c r="GS70" s="619"/>
      <c r="GT70" s="619"/>
      <c r="GU70" s="619"/>
      <c r="GV70" s="619"/>
      <c r="GW70" s="619"/>
      <c r="GX70" s="619"/>
      <c r="GY70" s="619"/>
      <c r="GZ70" s="619"/>
      <c r="HA70" s="619"/>
      <c r="HB70" s="619"/>
      <c r="HC70" s="619"/>
      <c r="HD70" s="619"/>
      <c r="HE70" s="619"/>
      <c r="HF70" s="619"/>
      <c r="HG70" s="619"/>
      <c r="HH70" s="619"/>
      <c r="HI70" s="619"/>
      <c r="HJ70" s="619"/>
      <c r="HK70" s="619"/>
      <c r="HL70" s="619"/>
      <c r="HM70" s="619"/>
      <c r="HN70" s="619"/>
      <c r="HO70" s="619"/>
      <c r="HP70" s="619"/>
      <c r="HQ70" s="619"/>
      <c r="HR70" s="619"/>
      <c r="HS70" s="619"/>
      <c r="HT70" s="619"/>
      <c r="HU70" s="619"/>
      <c r="HV70" s="619"/>
      <c r="HW70" s="619"/>
      <c r="HX70" s="619"/>
      <c r="HY70" s="619"/>
      <c r="HZ70" s="619"/>
      <c r="IA70" s="619"/>
      <c r="IB70" s="619"/>
      <c r="IC70" s="619"/>
      <c r="ID70" s="619"/>
      <c r="IE70" s="619"/>
      <c r="IF70" s="619"/>
      <c r="IG70" s="619"/>
      <c r="IH70" s="619"/>
      <c r="II70" s="619"/>
      <c r="IJ70" s="619"/>
      <c r="IK70" s="619"/>
      <c r="IL70" s="619"/>
      <c r="IM70" s="619"/>
      <c r="IN70" s="619"/>
      <c r="IO70" s="619"/>
      <c r="IP70" s="619"/>
      <c r="IQ70" s="619"/>
      <c r="IR70" s="619"/>
    </row>
    <row r="71" spans="1:252" ht="15">
      <c r="A71" s="619"/>
      <c r="B71" s="619"/>
      <c r="C71" s="619"/>
      <c r="D71" s="619"/>
      <c r="E71" s="619"/>
      <c r="F71" s="619"/>
      <c r="G71" s="619"/>
      <c r="H71" s="619"/>
      <c r="I71" s="619"/>
      <c r="J71" s="619"/>
      <c r="K71" s="619"/>
      <c r="L71" s="619"/>
      <c r="M71" s="619"/>
      <c r="N71" s="619"/>
      <c r="O71" s="619"/>
      <c r="P71" s="619"/>
      <c r="Q71" s="619"/>
      <c r="R71" s="619"/>
      <c r="S71" s="619"/>
      <c r="T71" s="619"/>
      <c r="U71" s="619"/>
      <c r="V71" s="619"/>
      <c r="W71" s="619"/>
      <c r="X71" s="619"/>
      <c r="Y71" s="619"/>
      <c r="Z71" s="619"/>
      <c r="AA71" s="619"/>
      <c r="AB71" s="619"/>
      <c r="AC71" s="619"/>
      <c r="AD71" s="619"/>
      <c r="AE71" s="619"/>
      <c r="AF71" s="619"/>
      <c r="AG71" s="619"/>
      <c r="AH71" s="619"/>
      <c r="AI71" s="619"/>
      <c r="AJ71" s="619"/>
      <c r="AK71" s="619"/>
      <c r="AL71" s="619"/>
      <c r="AM71" s="619"/>
      <c r="AN71" s="619"/>
      <c r="AO71" s="619"/>
      <c r="AP71" s="619"/>
      <c r="AQ71" s="619"/>
      <c r="AR71" s="619"/>
      <c r="AS71" s="619"/>
      <c r="AT71" s="619"/>
      <c r="AU71" s="619"/>
      <c r="AV71" s="619"/>
      <c r="AW71" s="619"/>
      <c r="AX71" s="619"/>
      <c r="AY71" s="619"/>
      <c r="AZ71" s="619"/>
      <c r="BA71" s="619"/>
      <c r="BB71" s="619"/>
      <c r="BC71" s="619"/>
      <c r="BD71" s="619"/>
      <c r="BE71" s="619"/>
      <c r="BF71" s="619"/>
      <c r="BG71" s="619"/>
      <c r="BH71" s="619"/>
      <c r="BI71" s="619"/>
      <c r="BJ71" s="619"/>
      <c r="BK71" s="619"/>
      <c r="BL71" s="619"/>
      <c r="BM71" s="619"/>
      <c r="BN71" s="619"/>
      <c r="BO71" s="619"/>
      <c r="BP71" s="619"/>
      <c r="BQ71" s="619"/>
      <c r="BR71" s="619"/>
      <c r="BS71" s="619"/>
      <c r="BT71" s="619"/>
      <c r="BU71" s="619"/>
      <c r="BV71" s="619"/>
      <c r="BW71" s="619"/>
      <c r="BX71" s="619"/>
      <c r="BY71" s="619"/>
      <c r="BZ71" s="619"/>
      <c r="CA71" s="619"/>
      <c r="CB71" s="619"/>
      <c r="CC71" s="619"/>
      <c r="CD71" s="619"/>
      <c r="CE71" s="619"/>
      <c r="CF71" s="619"/>
      <c r="CG71" s="619"/>
      <c r="CH71" s="619"/>
      <c r="CI71" s="619"/>
      <c r="CJ71" s="619"/>
      <c r="CK71" s="619"/>
      <c r="CL71" s="619"/>
      <c r="CM71" s="619"/>
      <c r="CN71" s="619"/>
      <c r="CO71" s="619"/>
      <c r="CP71" s="619"/>
      <c r="CQ71" s="619"/>
      <c r="CR71" s="619"/>
      <c r="CS71" s="619"/>
      <c r="CT71" s="619"/>
      <c r="CU71" s="619"/>
      <c r="CV71" s="619"/>
      <c r="CW71" s="619"/>
      <c r="CX71" s="619"/>
      <c r="CY71" s="619"/>
      <c r="CZ71" s="619"/>
      <c r="DA71" s="619"/>
      <c r="DB71" s="619"/>
      <c r="DC71" s="619"/>
      <c r="DD71" s="619"/>
      <c r="DE71" s="619"/>
      <c r="DF71" s="619"/>
      <c r="DG71" s="619"/>
      <c r="DH71" s="619"/>
      <c r="DI71" s="619"/>
      <c r="DJ71" s="619"/>
      <c r="DK71" s="619"/>
      <c r="DL71" s="619"/>
      <c r="DM71" s="619"/>
      <c r="DN71" s="619"/>
      <c r="DO71" s="619"/>
      <c r="DP71" s="619"/>
      <c r="DQ71" s="619"/>
      <c r="DR71" s="619"/>
      <c r="DS71" s="619"/>
      <c r="DT71" s="619"/>
      <c r="DU71" s="619"/>
      <c r="DV71" s="619"/>
      <c r="DW71" s="619"/>
      <c r="DX71" s="619"/>
      <c r="DY71" s="619"/>
      <c r="DZ71" s="619"/>
      <c r="EA71" s="619"/>
      <c r="EB71" s="619"/>
      <c r="EC71" s="619"/>
      <c r="ED71" s="619"/>
      <c r="EE71" s="619"/>
      <c r="EF71" s="619"/>
      <c r="EG71" s="619"/>
      <c r="EH71" s="619"/>
      <c r="EI71" s="619"/>
      <c r="EJ71" s="619"/>
      <c r="EK71" s="619"/>
      <c r="EL71" s="619"/>
      <c r="EM71" s="619"/>
      <c r="EN71" s="619"/>
      <c r="EO71" s="619"/>
      <c r="EP71" s="619"/>
      <c r="EQ71" s="619"/>
      <c r="ER71" s="619"/>
      <c r="ES71" s="619"/>
      <c r="ET71" s="619"/>
      <c r="EU71" s="619"/>
      <c r="EV71" s="619"/>
      <c r="EW71" s="619"/>
      <c r="EX71" s="619"/>
      <c r="EY71" s="619"/>
      <c r="EZ71" s="619"/>
      <c r="FA71" s="619"/>
      <c r="FB71" s="619"/>
      <c r="FC71" s="619"/>
      <c r="FD71" s="619"/>
      <c r="FE71" s="619"/>
      <c r="FF71" s="619"/>
      <c r="FG71" s="619"/>
      <c r="FH71" s="619"/>
      <c r="FI71" s="619"/>
      <c r="FJ71" s="619"/>
      <c r="FK71" s="619"/>
      <c r="FL71" s="619"/>
      <c r="FM71" s="619"/>
      <c r="FN71" s="619"/>
      <c r="FO71" s="619"/>
      <c r="FP71" s="619"/>
      <c r="FQ71" s="619"/>
      <c r="FR71" s="619"/>
      <c r="FS71" s="619"/>
      <c r="FT71" s="619"/>
      <c r="FU71" s="619"/>
      <c r="FV71" s="619"/>
      <c r="FW71" s="619"/>
      <c r="FX71" s="619"/>
      <c r="FY71" s="619"/>
      <c r="FZ71" s="619"/>
      <c r="GA71" s="619"/>
      <c r="GB71" s="619"/>
      <c r="GC71" s="619"/>
      <c r="GD71" s="619"/>
      <c r="GE71" s="619"/>
      <c r="GF71" s="619"/>
      <c r="GG71" s="619"/>
      <c r="GH71" s="619"/>
      <c r="GI71" s="619"/>
      <c r="GJ71" s="619"/>
      <c r="GK71" s="619"/>
      <c r="GL71" s="619"/>
      <c r="GM71" s="619"/>
      <c r="GN71" s="619"/>
      <c r="GO71" s="619"/>
      <c r="GP71" s="619"/>
      <c r="GQ71" s="619"/>
      <c r="GR71" s="619"/>
      <c r="GS71" s="619"/>
      <c r="GT71" s="619"/>
      <c r="GU71" s="619"/>
      <c r="GV71" s="619"/>
      <c r="GW71" s="619"/>
      <c r="GX71" s="619"/>
      <c r="GY71" s="619"/>
      <c r="GZ71" s="619"/>
      <c r="HA71" s="619"/>
      <c r="HB71" s="619"/>
      <c r="HC71" s="619"/>
      <c r="HD71" s="619"/>
      <c r="HE71" s="619"/>
      <c r="HF71" s="619"/>
      <c r="HG71" s="619"/>
      <c r="HH71" s="619"/>
      <c r="HI71" s="619"/>
      <c r="HJ71" s="619"/>
      <c r="HK71" s="619"/>
      <c r="HL71" s="619"/>
      <c r="HM71" s="619"/>
      <c r="HN71" s="619"/>
      <c r="HO71" s="619"/>
      <c r="HP71" s="619"/>
      <c r="HQ71" s="619"/>
      <c r="HR71" s="619"/>
      <c r="HS71" s="619"/>
      <c r="HT71" s="619"/>
      <c r="HU71" s="619"/>
      <c r="HV71" s="619"/>
      <c r="HW71" s="619"/>
      <c r="HX71" s="619"/>
      <c r="HY71" s="619"/>
      <c r="HZ71" s="619"/>
      <c r="IA71" s="619"/>
      <c r="IB71" s="619"/>
      <c r="IC71" s="619"/>
      <c r="ID71" s="619"/>
      <c r="IE71" s="619"/>
      <c r="IF71" s="619"/>
      <c r="IG71" s="619"/>
      <c r="IH71" s="619"/>
      <c r="II71" s="619"/>
      <c r="IJ71" s="619"/>
      <c r="IK71" s="619"/>
      <c r="IL71" s="619"/>
      <c r="IM71" s="619"/>
      <c r="IN71" s="619"/>
      <c r="IO71" s="619"/>
      <c r="IP71" s="619"/>
      <c r="IQ71" s="619"/>
      <c r="IR71" s="619"/>
    </row>
    <row r="72" spans="1:252" ht="15">
      <c r="A72" s="619"/>
      <c r="B72" s="619"/>
      <c r="C72" s="619"/>
      <c r="D72" s="619"/>
      <c r="E72" s="619"/>
      <c r="F72" s="619"/>
      <c r="G72" s="619"/>
      <c r="H72" s="619"/>
      <c r="I72" s="619"/>
      <c r="J72" s="619"/>
      <c r="K72" s="619"/>
      <c r="L72" s="619"/>
      <c r="M72" s="619"/>
      <c r="N72" s="619"/>
      <c r="O72" s="619"/>
      <c r="P72" s="619"/>
      <c r="Q72" s="619"/>
      <c r="R72" s="619"/>
      <c r="S72" s="619"/>
      <c r="T72" s="619"/>
      <c r="U72" s="619"/>
      <c r="V72" s="619"/>
      <c r="W72" s="619"/>
      <c r="X72" s="619"/>
      <c r="Y72" s="619"/>
      <c r="Z72" s="619"/>
      <c r="AA72" s="619"/>
      <c r="AB72" s="619"/>
      <c r="AC72" s="619"/>
      <c r="AD72" s="619"/>
      <c r="AE72" s="619"/>
      <c r="AF72" s="619"/>
      <c r="AG72" s="619"/>
      <c r="AH72" s="619"/>
      <c r="AI72" s="619"/>
      <c r="AJ72" s="619"/>
      <c r="AK72" s="619"/>
      <c r="AL72" s="619"/>
      <c r="AM72" s="619"/>
      <c r="AN72" s="619"/>
      <c r="AO72" s="619"/>
      <c r="AP72" s="619"/>
      <c r="AQ72" s="619"/>
      <c r="AR72" s="619"/>
      <c r="AS72" s="619"/>
      <c r="AT72" s="619"/>
      <c r="AU72" s="619"/>
      <c r="AV72" s="619"/>
      <c r="AW72" s="619"/>
      <c r="AX72" s="619"/>
      <c r="AY72" s="619"/>
      <c r="AZ72" s="619"/>
      <c r="BA72" s="619"/>
      <c r="BB72" s="619"/>
      <c r="BC72" s="619"/>
      <c r="BD72" s="619"/>
      <c r="BE72" s="619"/>
      <c r="BF72" s="619"/>
      <c r="BG72" s="619"/>
      <c r="BH72" s="619"/>
      <c r="BI72" s="619"/>
      <c r="BJ72" s="619"/>
      <c r="BK72" s="619"/>
      <c r="BL72" s="619"/>
      <c r="BM72" s="619"/>
      <c r="BN72" s="619"/>
      <c r="BO72" s="619"/>
      <c r="BP72" s="619"/>
      <c r="BQ72" s="619"/>
      <c r="BR72" s="619"/>
      <c r="BS72" s="619"/>
      <c r="BT72" s="619"/>
      <c r="BU72" s="619"/>
      <c r="BV72" s="619"/>
      <c r="BW72" s="619"/>
      <c r="BX72" s="619"/>
      <c r="BY72" s="619"/>
      <c r="BZ72" s="619"/>
      <c r="CA72" s="619"/>
      <c r="CB72" s="619"/>
      <c r="CC72" s="619"/>
      <c r="CD72" s="619"/>
      <c r="CE72" s="619"/>
      <c r="CF72" s="619"/>
      <c r="CG72" s="619"/>
      <c r="CH72" s="619"/>
      <c r="CI72" s="619"/>
      <c r="CJ72" s="619"/>
      <c r="CK72" s="619"/>
      <c r="CL72" s="619"/>
      <c r="CM72" s="619"/>
      <c r="CN72" s="619"/>
      <c r="CO72" s="619"/>
      <c r="CP72" s="619"/>
      <c r="CQ72" s="619"/>
      <c r="CR72" s="619"/>
      <c r="CS72" s="619"/>
      <c r="CT72" s="619"/>
      <c r="CU72" s="619"/>
      <c r="CV72" s="619"/>
      <c r="CW72" s="619"/>
      <c r="CX72" s="619"/>
      <c r="CY72" s="619"/>
      <c r="CZ72" s="619"/>
      <c r="DA72" s="619"/>
      <c r="DB72" s="619"/>
      <c r="DC72" s="619"/>
      <c r="DD72" s="619"/>
      <c r="DE72" s="619"/>
      <c r="DF72" s="619"/>
      <c r="DG72" s="619"/>
      <c r="DH72" s="619"/>
      <c r="DI72" s="619"/>
      <c r="DJ72" s="619"/>
      <c r="DK72" s="619"/>
      <c r="DL72" s="619"/>
      <c r="DM72" s="619"/>
      <c r="DN72" s="619"/>
      <c r="DO72" s="619"/>
      <c r="DP72" s="619"/>
      <c r="DQ72" s="619"/>
      <c r="DR72" s="619"/>
      <c r="DS72" s="619"/>
      <c r="DT72" s="619"/>
      <c r="DU72" s="619"/>
      <c r="DV72" s="619"/>
      <c r="DW72" s="619"/>
      <c r="DX72" s="619"/>
      <c r="DY72" s="619"/>
      <c r="DZ72" s="619"/>
      <c r="EA72" s="619"/>
      <c r="EB72" s="619"/>
      <c r="EC72" s="619"/>
      <c r="ED72" s="619"/>
      <c r="EE72" s="619"/>
      <c r="EF72" s="619"/>
      <c r="EG72" s="619"/>
      <c r="EH72" s="619"/>
      <c r="EI72" s="619"/>
      <c r="EJ72" s="619"/>
      <c r="EK72" s="619"/>
      <c r="EL72" s="619"/>
      <c r="EM72" s="619"/>
      <c r="EN72" s="619"/>
      <c r="EO72" s="619"/>
      <c r="EP72" s="619"/>
      <c r="EQ72" s="619"/>
      <c r="ER72" s="619"/>
      <c r="ES72" s="619"/>
      <c r="ET72" s="619"/>
      <c r="EU72" s="619"/>
      <c r="EV72" s="619"/>
      <c r="EW72" s="619"/>
      <c r="EX72" s="619"/>
      <c r="EY72" s="619"/>
      <c r="EZ72" s="619"/>
      <c r="FA72" s="619"/>
      <c r="FB72" s="619"/>
      <c r="FC72" s="619"/>
      <c r="FD72" s="619"/>
      <c r="FE72" s="619"/>
      <c r="FF72" s="619"/>
      <c r="FG72" s="619"/>
      <c r="FH72" s="619"/>
      <c r="FI72" s="619"/>
      <c r="FJ72" s="619"/>
      <c r="FK72" s="619"/>
      <c r="FL72" s="619"/>
      <c r="FM72" s="619"/>
      <c r="FN72" s="619"/>
      <c r="FO72" s="619"/>
      <c r="FP72" s="619"/>
      <c r="FQ72" s="619"/>
      <c r="FR72" s="619"/>
      <c r="FS72" s="619"/>
      <c r="FT72" s="619"/>
      <c r="FU72" s="619"/>
      <c r="FV72" s="619"/>
      <c r="FW72" s="619"/>
      <c r="FX72" s="619"/>
      <c r="FY72" s="619"/>
      <c r="FZ72" s="619"/>
      <c r="GA72" s="619"/>
      <c r="GB72" s="619"/>
      <c r="GC72" s="619"/>
      <c r="GD72" s="619"/>
      <c r="GE72" s="619"/>
      <c r="GF72" s="619"/>
      <c r="GG72" s="619"/>
      <c r="GH72" s="619"/>
      <c r="GI72" s="619"/>
      <c r="GJ72" s="619"/>
      <c r="GK72" s="619"/>
      <c r="GL72" s="619"/>
      <c r="GM72" s="619"/>
      <c r="GN72" s="619"/>
      <c r="GO72" s="619"/>
      <c r="GP72" s="619"/>
      <c r="GQ72" s="619"/>
      <c r="GR72" s="619"/>
      <c r="GS72" s="619"/>
      <c r="GT72" s="619"/>
      <c r="GU72" s="619"/>
      <c r="GV72" s="619"/>
      <c r="GW72" s="619"/>
      <c r="GX72" s="619"/>
      <c r="GY72" s="619"/>
      <c r="GZ72" s="619"/>
      <c r="HA72" s="619"/>
      <c r="HB72" s="619"/>
      <c r="HC72" s="619"/>
      <c r="HD72" s="619"/>
      <c r="HE72" s="619"/>
      <c r="HF72" s="619"/>
      <c r="HG72" s="619"/>
      <c r="HH72" s="619"/>
      <c r="HI72" s="619"/>
      <c r="HJ72" s="619"/>
      <c r="HK72" s="619"/>
      <c r="HL72" s="619"/>
      <c r="HM72" s="619"/>
      <c r="HN72" s="619"/>
      <c r="HO72" s="619"/>
      <c r="HP72" s="619"/>
      <c r="HQ72" s="619"/>
      <c r="HR72" s="619"/>
      <c r="HS72" s="619"/>
      <c r="HT72" s="619"/>
      <c r="HU72" s="619"/>
      <c r="HV72" s="619"/>
      <c r="HW72" s="619"/>
      <c r="HX72" s="619"/>
      <c r="HY72" s="619"/>
      <c r="HZ72" s="619"/>
      <c r="IA72" s="619"/>
      <c r="IB72" s="619"/>
      <c r="IC72" s="619"/>
      <c r="ID72" s="619"/>
      <c r="IE72" s="619"/>
      <c r="IF72" s="619"/>
      <c r="IG72" s="619"/>
      <c r="IH72" s="619"/>
      <c r="II72" s="619"/>
      <c r="IJ72" s="619"/>
      <c r="IK72" s="619"/>
      <c r="IL72" s="619"/>
      <c r="IM72" s="619"/>
      <c r="IN72" s="619"/>
      <c r="IO72" s="619"/>
      <c r="IP72" s="619"/>
      <c r="IQ72" s="619"/>
      <c r="IR72" s="619"/>
    </row>
    <row r="73" spans="1:252" ht="15">
      <c r="A73" s="619"/>
      <c r="B73" s="619"/>
      <c r="C73" s="619"/>
      <c r="D73" s="619"/>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619"/>
      <c r="AC73" s="619"/>
      <c r="AD73" s="619"/>
      <c r="AE73" s="619"/>
      <c r="AF73" s="619"/>
      <c r="AG73" s="619"/>
      <c r="AH73" s="619"/>
      <c r="AI73" s="619"/>
      <c r="AJ73" s="619"/>
      <c r="AK73" s="619"/>
      <c r="AL73" s="619"/>
      <c r="AM73" s="619"/>
      <c r="AN73" s="619"/>
      <c r="AO73" s="619"/>
      <c r="AP73" s="619"/>
      <c r="AQ73" s="619"/>
      <c r="AR73" s="619"/>
      <c r="AS73" s="619"/>
      <c r="AT73" s="619"/>
      <c r="AU73" s="619"/>
      <c r="AV73" s="619"/>
      <c r="AW73" s="619"/>
      <c r="AX73" s="619"/>
      <c r="AY73" s="619"/>
      <c r="AZ73" s="619"/>
      <c r="BA73" s="619"/>
      <c r="BB73" s="619"/>
      <c r="BC73" s="619"/>
      <c r="BD73" s="619"/>
      <c r="BE73" s="619"/>
      <c r="BF73" s="619"/>
      <c r="BG73" s="619"/>
      <c r="BH73" s="619"/>
      <c r="BI73" s="619"/>
      <c r="BJ73" s="619"/>
      <c r="BK73" s="619"/>
      <c r="BL73" s="619"/>
      <c r="BM73" s="619"/>
      <c r="BN73" s="619"/>
      <c r="BO73" s="619"/>
      <c r="BP73" s="619"/>
      <c r="BQ73" s="619"/>
      <c r="BR73" s="619"/>
      <c r="BS73" s="619"/>
      <c r="BT73" s="619"/>
      <c r="BU73" s="619"/>
      <c r="BV73" s="619"/>
      <c r="BW73" s="619"/>
      <c r="BX73" s="619"/>
      <c r="BY73" s="619"/>
      <c r="BZ73" s="619"/>
      <c r="CA73" s="619"/>
      <c r="CB73" s="619"/>
      <c r="CC73" s="619"/>
      <c r="CD73" s="619"/>
      <c r="CE73" s="619"/>
      <c r="CF73" s="619"/>
      <c r="CG73" s="619"/>
      <c r="CH73" s="619"/>
      <c r="CI73" s="619"/>
      <c r="CJ73" s="619"/>
      <c r="CK73" s="619"/>
      <c r="CL73" s="619"/>
      <c r="CM73" s="619"/>
      <c r="CN73" s="619"/>
      <c r="CO73" s="619"/>
      <c r="CP73" s="619"/>
      <c r="CQ73" s="619"/>
      <c r="CR73" s="619"/>
      <c r="CS73" s="619"/>
      <c r="CT73" s="619"/>
      <c r="CU73" s="619"/>
      <c r="CV73" s="619"/>
      <c r="CW73" s="619"/>
      <c r="CX73" s="619"/>
      <c r="CY73" s="619"/>
      <c r="CZ73" s="619"/>
      <c r="DA73" s="619"/>
      <c r="DB73" s="619"/>
      <c r="DC73" s="619"/>
      <c r="DD73" s="619"/>
      <c r="DE73" s="619"/>
      <c r="DF73" s="619"/>
      <c r="DG73" s="619"/>
      <c r="DH73" s="619"/>
      <c r="DI73" s="619"/>
      <c r="DJ73" s="619"/>
      <c r="DK73" s="619"/>
      <c r="DL73" s="619"/>
      <c r="DM73" s="619"/>
      <c r="DN73" s="619"/>
      <c r="DO73" s="619"/>
      <c r="DP73" s="619"/>
      <c r="DQ73" s="619"/>
      <c r="DR73" s="619"/>
      <c r="DS73" s="619"/>
      <c r="DT73" s="619"/>
      <c r="DU73" s="619"/>
      <c r="DV73" s="619"/>
      <c r="DW73" s="619"/>
      <c r="DX73" s="619"/>
      <c r="DY73" s="619"/>
      <c r="DZ73" s="619"/>
      <c r="EA73" s="619"/>
      <c r="EB73" s="619"/>
      <c r="EC73" s="619"/>
      <c r="ED73" s="619"/>
      <c r="EE73" s="619"/>
      <c r="EF73" s="619"/>
      <c r="EG73" s="619"/>
      <c r="EH73" s="619"/>
      <c r="EI73" s="619"/>
      <c r="EJ73" s="619"/>
      <c r="EK73" s="619"/>
      <c r="EL73" s="619"/>
      <c r="EM73" s="619"/>
      <c r="EN73" s="619"/>
      <c r="EO73" s="619"/>
      <c r="EP73" s="619"/>
      <c r="EQ73" s="619"/>
      <c r="ER73" s="619"/>
      <c r="ES73" s="619"/>
      <c r="ET73" s="619"/>
      <c r="EU73" s="619"/>
      <c r="EV73" s="619"/>
      <c r="EW73" s="619"/>
      <c r="EX73" s="619"/>
      <c r="EY73" s="619"/>
      <c r="EZ73" s="619"/>
      <c r="FA73" s="619"/>
      <c r="FB73" s="619"/>
      <c r="FC73" s="619"/>
      <c r="FD73" s="619"/>
      <c r="FE73" s="619"/>
      <c r="FF73" s="619"/>
      <c r="FG73" s="619"/>
      <c r="FH73" s="619"/>
      <c r="FI73" s="619"/>
      <c r="FJ73" s="619"/>
      <c r="FK73" s="619"/>
      <c r="FL73" s="619"/>
      <c r="FM73" s="619"/>
      <c r="FN73" s="619"/>
      <c r="FO73" s="619"/>
      <c r="FP73" s="619"/>
      <c r="FQ73" s="619"/>
      <c r="FR73" s="619"/>
      <c r="FS73" s="619"/>
      <c r="FT73" s="619"/>
      <c r="FU73" s="619"/>
      <c r="FV73" s="619"/>
      <c r="FW73" s="619"/>
      <c r="FX73" s="619"/>
      <c r="FY73" s="619"/>
      <c r="FZ73" s="619"/>
      <c r="GA73" s="619"/>
      <c r="GB73" s="619"/>
      <c r="GC73" s="619"/>
      <c r="GD73" s="619"/>
      <c r="GE73" s="619"/>
      <c r="GF73" s="619"/>
      <c r="GG73" s="619"/>
      <c r="GH73" s="619"/>
      <c r="GI73" s="619"/>
      <c r="GJ73" s="619"/>
      <c r="GK73" s="619"/>
      <c r="GL73" s="619"/>
      <c r="GM73" s="619"/>
      <c r="GN73" s="619"/>
      <c r="GO73" s="619"/>
      <c r="GP73" s="619"/>
      <c r="GQ73" s="619"/>
      <c r="GR73" s="619"/>
      <c r="GS73" s="619"/>
      <c r="GT73" s="619"/>
      <c r="GU73" s="619"/>
      <c r="GV73" s="619"/>
      <c r="GW73" s="619"/>
      <c r="GX73" s="619"/>
      <c r="GY73" s="619"/>
      <c r="GZ73" s="619"/>
      <c r="HA73" s="619"/>
      <c r="HB73" s="619"/>
      <c r="HC73" s="619"/>
      <c r="HD73" s="619"/>
      <c r="HE73" s="619"/>
      <c r="HF73" s="619"/>
      <c r="HG73" s="619"/>
      <c r="HH73" s="619"/>
      <c r="HI73" s="619"/>
      <c r="HJ73" s="619"/>
      <c r="HK73" s="619"/>
      <c r="HL73" s="619"/>
      <c r="HM73" s="619"/>
      <c r="HN73" s="619"/>
      <c r="HO73" s="619"/>
      <c r="HP73" s="619"/>
      <c r="HQ73" s="619"/>
      <c r="HR73" s="619"/>
      <c r="HS73" s="619"/>
      <c r="HT73" s="619"/>
      <c r="HU73" s="619"/>
      <c r="HV73" s="619"/>
      <c r="HW73" s="619"/>
      <c r="HX73" s="619"/>
      <c r="HY73" s="619"/>
      <c r="HZ73" s="619"/>
      <c r="IA73" s="619"/>
      <c r="IB73" s="619"/>
      <c r="IC73" s="619"/>
      <c r="ID73" s="619"/>
      <c r="IE73" s="619"/>
      <c r="IF73" s="619"/>
      <c r="IG73" s="619"/>
      <c r="IH73" s="619"/>
      <c r="II73" s="619"/>
      <c r="IJ73" s="619"/>
      <c r="IK73" s="619"/>
      <c r="IL73" s="619"/>
      <c r="IM73" s="619"/>
      <c r="IN73" s="619"/>
      <c r="IO73" s="619"/>
      <c r="IP73" s="619"/>
      <c r="IQ73" s="619"/>
      <c r="IR73" s="619"/>
    </row>
    <row r="74" spans="1:252" ht="15">
      <c r="A74" s="619"/>
      <c r="B74" s="619"/>
      <c r="C74" s="619"/>
      <c r="D74" s="619"/>
      <c r="E74" s="619"/>
      <c r="F74" s="619"/>
      <c r="G74" s="619"/>
      <c r="H74" s="619"/>
      <c r="I74" s="619"/>
      <c r="J74" s="619"/>
      <c r="K74" s="619"/>
      <c r="L74" s="619"/>
      <c r="M74" s="619"/>
      <c r="N74" s="619"/>
      <c r="O74" s="619"/>
      <c r="P74" s="619"/>
      <c r="Q74" s="619"/>
      <c r="R74" s="619"/>
      <c r="S74" s="619"/>
      <c r="T74" s="619"/>
      <c r="U74" s="619"/>
      <c r="V74" s="619"/>
      <c r="W74" s="619"/>
      <c r="X74" s="619"/>
      <c r="Y74" s="619"/>
      <c r="Z74" s="619"/>
      <c r="AA74" s="619"/>
      <c r="AB74" s="619"/>
      <c r="AC74" s="619"/>
      <c r="AD74" s="619"/>
      <c r="AE74" s="619"/>
      <c r="AF74" s="619"/>
      <c r="AG74" s="619"/>
      <c r="AH74" s="619"/>
      <c r="AI74" s="619"/>
      <c r="AJ74" s="619"/>
      <c r="AK74" s="619"/>
      <c r="AL74" s="619"/>
      <c r="AM74" s="619"/>
      <c r="AN74" s="619"/>
      <c r="AO74" s="619"/>
      <c r="AP74" s="619"/>
      <c r="AQ74" s="619"/>
      <c r="AR74" s="619"/>
      <c r="AS74" s="619"/>
      <c r="AT74" s="619"/>
      <c r="AU74" s="619"/>
      <c r="AV74" s="619"/>
      <c r="AW74" s="619"/>
      <c r="AX74" s="619"/>
      <c r="AY74" s="619"/>
      <c r="AZ74" s="619"/>
      <c r="BA74" s="619"/>
      <c r="BB74" s="619"/>
      <c r="BC74" s="619"/>
      <c r="BD74" s="619"/>
      <c r="BE74" s="619"/>
      <c r="BF74" s="619"/>
      <c r="BG74" s="619"/>
      <c r="BH74" s="619"/>
      <c r="BI74" s="619"/>
      <c r="BJ74" s="619"/>
      <c r="BK74" s="619"/>
      <c r="BL74" s="619"/>
      <c r="BM74" s="619"/>
      <c r="BN74" s="619"/>
      <c r="BO74" s="619"/>
      <c r="BP74" s="619"/>
      <c r="BQ74" s="619"/>
      <c r="BR74" s="619"/>
      <c r="BS74" s="619"/>
      <c r="BT74" s="619"/>
      <c r="BU74" s="619"/>
      <c r="BV74" s="619"/>
      <c r="BW74" s="619"/>
      <c r="BX74" s="619"/>
      <c r="BY74" s="619"/>
      <c r="BZ74" s="619"/>
      <c r="CA74" s="619"/>
      <c r="CB74" s="619"/>
      <c r="CC74" s="619"/>
      <c r="CD74" s="619"/>
      <c r="CE74" s="619"/>
      <c r="CF74" s="619"/>
      <c r="CG74" s="619"/>
      <c r="CH74" s="619"/>
      <c r="CI74" s="619"/>
      <c r="CJ74" s="619"/>
      <c r="CK74" s="619"/>
      <c r="CL74" s="619"/>
      <c r="CM74" s="619"/>
      <c r="CN74" s="619"/>
      <c r="CO74" s="619"/>
      <c r="CP74" s="619"/>
      <c r="CQ74" s="619"/>
      <c r="CR74" s="619"/>
      <c r="CS74" s="619"/>
      <c r="CT74" s="619"/>
      <c r="CU74" s="619"/>
      <c r="CV74" s="619"/>
      <c r="CW74" s="619"/>
      <c r="CX74" s="619"/>
      <c r="CY74" s="619"/>
      <c r="CZ74" s="619"/>
      <c r="DA74" s="619"/>
      <c r="DB74" s="619"/>
      <c r="DC74" s="619"/>
      <c r="DD74" s="619"/>
      <c r="DE74" s="619"/>
      <c r="DF74" s="619"/>
      <c r="DG74" s="619"/>
      <c r="DH74" s="619"/>
      <c r="DI74" s="619"/>
      <c r="DJ74" s="619"/>
      <c r="DK74" s="619"/>
      <c r="DL74" s="619"/>
      <c r="DM74" s="619"/>
      <c r="DN74" s="619"/>
      <c r="DO74" s="619"/>
      <c r="DP74" s="619"/>
      <c r="DQ74" s="619"/>
      <c r="DR74" s="619"/>
      <c r="DS74" s="619"/>
      <c r="DT74" s="619"/>
      <c r="DU74" s="619"/>
      <c r="DV74" s="619"/>
      <c r="DW74" s="619"/>
      <c r="DX74" s="619"/>
      <c r="DY74" s="619"/>
      <c r="DZ74" s="619"/>
      <c r="EA74" s="619"/>
      <c r="EB74" s="619"/>
      <c r="EC74" s="619"/>
      <c r="ED74" s="619"/>
      <c r="EE74" s="619"/>
      <c r="EF74" s="619"/>
      <c r="EG74" s="619"/>
      <c r="EH74" s="619"/>
      <c r="EI74" s="619"/>
      <c r="EJ74" s="619"/>
      <c r="EK74" s="619"/>
      <c r="EL74" s="619"/>
      <c r="EM74" s="619"/>
      <c r="EN74" s="619"/>
      <c r="EO74" s="619"/>
      <c r="EP74" s="619"/>
      <c r="EQ74" s="619"/>
      <c r="ER74" s="619"/>
      <c r="ES74" s="619"/>
      <c r="ET74" s="619"/>
      <c r="EU74" s="619"/>
      <c r="EV74" s="619"/>
      <c r="EW74" s="619"/>
      <c r="EX74" s="619"/>
      <c r="EY74" s="619"/>
      <c r="EZ74" s="619"/>
      <c r="FA74" s="619"/>
      <c r="FB74" s="619"/>
      <c r="FC74" s="619"/>
      <c r="FD74" s="619"/>
      <c r="FE74" s="619"/>
      <c r="FF74" s="619"/>
      <c r="FG74" s="619"/>
      <c r="FH74" s="619"/>
      <c r="FI74" s="619"/>
      <c r="FJ74" s="619"/>
      <c r="FK74" s="619"/>
      <c r="FL74" s="619"/>
      <c r="FM74" s="619"/>
      <c r="FN74" s="619"/>
      <c r="FO74" s="619"/>
      <c r="FP74" s="619"/>
      <c r="FQ74" s="619"/>
      <c r="FR74" s="619"/>
      <c r="FS74" s="619"/>
      <c r="FT74" s="619"/>
      <c r="FU74" s="619"/>
      <c r="FV74" s="619"/>
      <c r="FW74" s="619"/>
      <c r="FX74" s="619"/>
      <c r="FY74" s="619"/>
      <c r="FZ74" s="619"/>
      <c r="GA74" s="619"/>
      <c r="GB74" s="619"/>
      <c r="GC74" s="619"/>
      <c r="GD74" s="619"/>
      <c r="GE74" s="619"/>
      <c r="GF74" s="619"/>
      <c r="GG74" s="619"/>
      <c r="GH74" s="619"/>
      <c r="GI74" s="619"/>
      <c r="GJ74" s="619"/>
      <c r="GK74" s="619"/>
      <c r="GL74" s="619"/>
      <c r="GM74" s="619"/>
      <c r="GN74" s="619"/>
      <c r="GO74" s="619"/>
      <c r="GP74" s="619"/>
      <c r="GQ74" s="619"/>
      <c r="GR74" s="619"/>
      <c r="GS74" s="619"/>
      <c r="GT74" s="619"/>
      <c r="GU74" s="619"/>
      <c r="GV74" s="619"/>
      <c r="GW74" s="619"/>
      <c r="GX74" s="619"/>
      <c r="GY74" s="619"/>
      <c r="GZ74" s="619"/>
      <c r="HA74" s="619"/>
      <c r="HB74" s="619"/>
      <c r="HC74" s="619"/>
      <c r="HD74" s="619"/>
      <c r="HE74" s="619"/>
      <c r="HF74" s="619"/>
      <c r="HG74" s="619"/>
      <c r="HH74" s="619"/>
      <c r="HI74" s="619"/>
      <c r="HJ74" s="619"/>
      <c r="HK74" s="619"/>
      <c r="HL74" s="619"/>
      <c r="HM74" s="619"/>
      <c r="HN74" s="619"/>
      <c r="HO74" s="619"/>
      <c r="HP74" s="619"/>
      <c r="HQ74" s="619"/>
      <c r="HR74" s="619"/>
      <c r="HS74" s="619"/>
      <c r="HT74" s="619"/>
      <c r="HU74" s="619"/>
      <c r="HV74" s="619"/>
      <c r="HW74" s="619"/>
      <c r="HX74" s="619"/>
      <c r="HY74" s="619"/>
      <c r="HZ74" s="619"/>
      <c r="IA74" s="619"/>
      <c r="IB74" s="619"/>
      <c r="IC74" s="619"/>
      <c r="ID74" s="619"/>
      <c r="IE74" s="619"/>
      <c r="IF74" s="619"/>
      <c r="IG74" s="619"/>
      <c r="IH74" s="619"/>
      <c r="II74" s="619"/>
      <c r="IJ74" s="619"/>
      <c r="IK74" s="619"/>
      <c r="IL74" s="619"/>
      <c r="IM74" s="619"/>
      <c r="IN74" s="619"/>
      <c r="IO74" s="619"/>
      <c r="IP74" s="619"/>
      <c r="IQ74" s="619"/>
      <c r="IR74" s="619"/>
    </row>
    <row r="75" spans="1:252" ht="15">
      <c r="A75" s="619"/>
      <c r="B75" s="619"/>
      <c r="C75" s="619"/>
      <c r="D75" s="619"/>
      <c r="E75" s="619"/>
      <c r="F75" s="619"/>
      <c r="G75" s="619"/>
      <c r="H75" s="619"/>
      <c r="I75" s="619"/>
      <c r="J75" s="619"/>
      <c r="K75" s="619"/>
      <c r="L75" s="619"/>
      <c r="M75" s="619"/>
      <c r="N75" s="619"/>
      <c r="O75" s="619"/>
      <c r="P75" s="619"/>
      <c r="Q75" s="619"/>
      <c r="R75" s="619"/>
      <c r="S75" s="619"/>
      <c r="T75" s="619"/>
      <c r="U75" s="619"/>
      <c r="V75" s="619"/>
      <c r="W75" s="619"/>
      <c r="X75" s="619"/>
      <c r="Y75" s="619"/>
      <c r="Z75" s="619"/>
      <c r="AA75" s="619"/>
      <c r="AB75" s="619"/>
      <c r="AC75" s="619"/>
      <c r="AD75" s="619"/>
      <c r="AE75" s="619"/>
      <c r="AF75" s="619"/>
      <c r="AG75" s="619"/>
      <c r="AH75" s="619"/>
      <c r="AI75" s="619"/>
      <c r="AJ75" s="619"/>
      <c r="AK75" s="619"/>
      <c r="AL75" s="619"/>
      <c r="AM75" s="619"/>
      <c r="AN75" s="619"/>
      <c r="AO75" s="619"/>
      <c r="AP75" s="619"/>
      <c r="AQ75" s="619"/>
      <c r="AR75" s="619"/>
      <c r="AS75" s="619"/>
      <c r="AT75" s="619"/>
      <c r="AU75" s="619"/>
      <c r="AV75" s="619"/>
      <c r="AW75" s="619"/>
      <c r="AX75" s="619"/>
      <c r="AY75" s="619"/>
      <c r="AZ75" s="619"/>
      <c r="BA75" s="619"/>
      <c r="BB75" s="619"/>
      <c r="BC75" s="619"/>
      <c r="BD75" s="619"/>
      <c r="BE75" s="619"/>
      <c r="BF75" s="619"/>
      <c r="BG75" s="619"/>
      <c r="BH75" s="619"/>
      <c r="BI75" s="619"/>
      <c r="BJ75" s="619"/>
      <c r="BK75" s="619"/>
      <c r="BL75" s="619"/>
      <c r="BM75" s="619"/>
      <c r="BN75" s="619"/>
      <c r="BO75" s="619"/>
      <c r="BP75" s="619"/>
      <c r="BQ75" s="619"/>
      <c r="BR75" s="619"/>
      <c r="BS75" s="619"/>
      <c r="BT75" s="619"/>
      <c r="BU75" s="619"/>
      <c r="BV75" s="619"/>
      <c r="BW75" s="619"/>
      <c r="BX75" s="619"/>
      <c r="BY75" s="619"/>
      <c r="BZ75" s="619"/>
      <c r="CA75" s="619"/>
      <c r="CB75" s="619"/>
      <c r="CC75" s="619"/>
      <c r="CD75" s="619"/>
      <c r="CE75" s="619"/>
      <c r="CF75" s="619"/>
      <c r="CG75" s="619"/>
      <c r="CH75" s="619"/>
      <c r="CI75" s="619"/>
      <c r="CJ75" s="619"/>
      <c r="CK75" s="619"/>
      <c r="CL75" s="619"/>
      <c r="CM75" s="619"/>
      <c r="CN75" s="619"/>
      <c r="CO75" s="619"/>
      <c r="CP75" s="619"/>
      <c r="CQ75" s="619"/>
      <c r="CR75" s="619"/>
      <c r="CS75" s="619"/>
      <c r="CT75" s="619"/>
      <c r="CU75" s="619"/>
      <c r="CV75" s="619"/>
      <c r="CW75" s="619"/>
      <c r="CX75" s="619"/>
      <c r="CY75" s="619"/>
      <c r="CZ75" s="619"/>
      <c r="DA75" s="619"/>
      <c r="DB75" s="619"/>
      <c r="DC75" s="619"/>
      <c r="DD75" s="619"/>
      <c r="DE75" s="619"/>
      <c r="DF75" s="619"/>
      <c r="DG75" s="619"/>
      <c r="DH75" s="619"/>
      <c r="DI75" s="619"/>
      <c r="DJ75" s="619"/>
      <c r="DK75" s="619"/>
      <c r="DL75" s="619"/>
      <c r="DM75" s="619"/>
      <c r="DN75" s="619"/>
      <c r="DO75" s="619"/>
      <c r="DP75" s="619"/>
      <c r="DQ75" s="619"/>
      <c r="DR75" s="619"/>
      <c r="DS75" s="619"/>
      <c r="DT75" s="619"/>
      <c r="DU75" s="619"/>
      <c r="DV75" s="619"/>
      <c r="DW75" s="619"/>
      <c r="DX75" s="619"/>
      <c r="DY75" s="619"/>
      <c r="DZ75" s="619"/>
      <c r="EA75" s="619"/>
      <c r="EB75" s="619"/>
      <c r="EC75" s="619"/>
      <c r="ED75" s="619"/>
      <c r="EE75" s="619"/>
      <c r="EF75" s="619"/>
      <c r="EG75" s="619"/>
      <c r="EH75" s="619"/>
      <c r="EI75" s="619"/>
      <c r="EJ75" s="619"/>
      <c r="EK75" s="619"/>
      <c r="EL75" s="619"/>
      <c r="EM75" s="619"/>
      <c r="EN75" s="619"/>
      <c r="EO75" s="619"/>
      <c r="EP75" s="619"/>
      <c r="EQ75" s="619"/>
      <c r="ER75" s="619"/>
      <c r="ES75" s="619"/>
      <c r="ET75" s="619"/>
      <c r="EU75" s="619"/>
      <c r="EV75" s="619"/>
      <c r="EW75" s="619"/>
      <c r="EX75" s="619"/>
      <c r="EY75" s="619"/>
      <c r="EZ75" s="619"/>
      <c r="FA75" s="619"/>
      <c r="FB75" s="619"/>
      <c r="FC75" s="619"/>
      <c r="FD75" s="619"/>
      <c r="FE75" s="619"/>
      <c r="FF75" s="619"/>
      <c r="FG75" s="619"/>
      <c r="FH75" s="619"/>
      <c r="FI75" s="619"/>
      <c r="FJ75" s="619"/>
      <c r="FK75" s="619"/>
      <c r="FL75" s="619"/>
      <c r="FM75" s="619"/>
      <c r="FN75" s="619"/>
      <c r="FO75" s="619"/>
      <c r="FP75" s="619"/>
      <c r="FQ75" s="619"/>
      <c r="FR75" s="619"/>
      <c r="FS75" s="619"/>
      <c r="FT75" s="619"/>
      <c r="FU75" s="619"/>
      <c r="FV75" s="619"/>
      <c r="FW75" s="619"/>
      <c r="FX75" s="619"/>
      <c r="FY75" s="619"/>
      <c r="FZ75" s="619"/>
      <c r="GA75" s="619"/>
      <c r="GB75" s="619"/>
      <c r="GC75" s="619"/>
      <c r="GD75" s="619"/>
      <c r="GE75" s="619"/>
      <c r="GF75" s="619"/>
      <c r="GG75" s="619"/>
      <c r="GH75" s="619"/>
      <c r="GI75" s="619"/>
      <c r="GJ75" s="619"/>
      <c r="GK75" s="619"/>
      <c r="GL75" s="619"/>
      <c r="GM75" s="619"/>
      <c r="GN75" s="619"/>
      <c r="GO75" s="619"/>
      <c r="GP75" s="619"/>
      <c r="GQ75" s="619"/>
      <c r="GR75" s="619"/>
      <c r="GS75" s="619"/>
      <c r="GT75" s="619"/>
      <c r="GU75" s="619"/>
      <c r="GV75" s="619"/>
      <c r="GW75" s="619"/>
      <c r="GX75" s="619"/>
      <c r="GY75" s="619"/>
      <c r="GZ75" s="619"/>
      <c r="HA75" s="619"/>
      <c r="HB75" s="619"/>
      <c r="HC75" s="619"/>
      <c r="HD75" s="619"/>
      <c r="HE75" s="619"/>
      <c r="HF75" s="619"/>
      <c r="HG75" s="619"/>
      <c r="HH75" s="619"/>
      <c r="HI75" s="619"/>
      <c r="HJ75" s="619"/>
      <c r="HK75" s="619"/>
      <c r="HL75" s="619"/>
      <c r="HM75" s="619"/>
      <c r="HN75" s="619"/>
      <c r="HO75" s="619"/>
      <c r="HP75" s="619"/>
      <c r="HQ75" s="619"/>
      <c r="HR75" s="619"/>
      <c r="HS75" s="619"/>
      <c r="HT75" s="619"/>
      <c r="HU75" s="619"/>
      <c r="HV75" s="619"/>
      <c r="HW75" s="619"/>
      <c r="HX75" s="619"/>
      <c r="HY75" s="619"/>
      <c r="HZ75" s="619"/>
      <c r="IA75" s="619"/>
      <c r="IB75" s="619"/>
      <c r="IC75" s="619"/>
      <c r="ID75" s="619"/>
      <c r="IE75" s="619"/>
      <c r="IF75" s="619"/>
      <c r="IG75" s="619"/>
      <c r="IH75" s="619"/>
      <c r="II75" s="619"/>
      <c r="IJ75" s="619"/>
      <c r="IK75" s="619"/>
      <c r="IL75" s="619"/>
      <c r="IM75" s="619"/>
      <c r="IN75" s="619"/>
      <c r="IO75" s="619"/>
      <c r="IP75" s="619"/>
      <c r="IQ75" s="619"/>
      <c r="IR75" s="619"/>
    </row>
    <row r="76" spans="1:252" ht="15">
      <c r="A76" s="619"/>
      <c r="B76" s="619"/>
      <c r="C76" s="619"/>
      <c r="D76" s="619"/>
      <c r="E76" s="619"/>
      <c r="F76" s="619"/>
      <c r="G76" s="619"/>
      <c r="H76" s="619"/>
      <c r="I76" s="619"/>
      <c r="J76" s="619"/>
      <c r="K76" s="619"/>
      <c r="L76" s="619"/>
      <c r="M76" s="619"/>
      <c r="N76" s="619"/>
      <c r="O76" s="619"/>
      <c r="P76" s="619"/>
      <c r="Q76" s="619"/>
      <c r="R76" s="619"/>
      <c r="S76" s="619"/>
      <c r="T76" s="619"/>
      <c r="U76" s="619"/>
      <c r="V76" s="619"/>
      <c r="W76" s="619"/>
      <c r="X76" s="619"/>
      <c r="Y76" s="619"/>
      <c r="Z76" s="619"/>
      <c r="AA76" s="619"/>
      <c r="AB76" s="619"/>
      <c r="AC76" s="619"/>
      <c r="AD76" s="619"/>
      <c r="AE76" s="619"/>
      <c r="AF76" s="619"/>
      <c r="AG76" s="619"/>
      <c r="AH76" s="619"/>
      <c r="AI76" s="619"/>
      <c r="AJ76" s="619"/>
      <c r="AK76" s="619"/>
      <c r="AL76" s="619"/>
      <c r="AM76" s="619"/>
      <c r="AN76" s="619"/>
      <c r="AO76" s="619"/>
      <c r="AP76" s="619"/>
      <c r="AQ76" s="619"/>
      <c r="AR76" s="619"/>
      <c r="AS76" s="619"/>
      <c r="AT76" s="619"/>
      <c r="AU76" s="619"/>
      <c r="AV76" s="619"/>
      <c r="AW76" s="619"/>
      <c r="AX76" s="619"/>
      <c r="AY76" s="619"/>
      <c r="AZ76" s="619"/>
      <c r="BA76" s="619"/>
      <c r="BB76" s="619"/>
      <c r="BC76" s="619"/>
      <c r="BD76" s="619"/>
      <c r="BE76" s="619"/>
      <c r="BF76" s="619"/>
      <c r="BG76" s="619"/>
      <c r="BH76" s="619"/>
      <c r="BI76" s="619"/>
      <c r="BJ76" s="619"/>
      <c r="BK76" s="619"/>
      <c r="BL76" s="619"/>
      <c r="BM76" s="619"/>
      <c r="BN76" s="619"/>
      <c r="BO76" s="619"/>
      <c r="BP76" s="619"/>
      <c r="BQ76" s="619"/>
      <c r="BR76" s="619"/>
      <c r="BS76" s="619"/>
      <c r="BT76" s="619"/>
      <c r="BU76" s="619"/>
      <c r="BV76" s="619"/>
      <c r="BW76" s="619"/>
      <c r="BX76" s="619"/>
      <c r="BY76" s="619"/>
      <c r="BZ76" s="619"/>
      <c r="CA76" s="619"/>
      <c r="CB76" s="619"/>
      <c r="CC76" s="619"/>
      <c r="CD76" s="619"/>
      <c r="CE76" s="619"/>
      <c r="CF76" s="619"/>
      <c r="CG76" s="619"/>
      <c r="CH76" s="619"/>
      <c r="CI76" s="619"/>
      <c r="CJ76" s="619"/>
      <c r="CK76" s="619"/>
      <c r="CL76" s="619"/>
      <c r="CM76" s="619"/>
      <c r="CN76" s="619"/>
      <c r="CO76" s="619"/>
      <c r="CP76" s="619"/>
      <c r="CQ76" s="619"/>
      <c r="CR76" s="619"/>
      <c r="CS76" s="619"/>
      <c r="CT76" s="619"/>
      <c r="CU76" s="619"/>
      <c r="CV76" s="619"/>
      <c r="CW76" s="619"/>
      <c r="CX76" s="619"/>
      <c r="CY76" s="619"/>
      <c r="CZ76" s="619"/>
      <c r="DA76" s="619"/>
      <c r="DB76" s="619"/>
      <c r="DC76" s="619"/>
      <c r="DD76" s="619"/>
      <c r="DE76" s="619"/>
      <c r="DF76" s="619"/>
      <c r="DG76" s="619"/>
      <c r="DH76" s="619"/>
      <c r="DI76" s="619"/>
      <c r="DJ76" s="619"/>
      <c r="DK76" s="619"/>
      <c r="DL76" s="619"/>
      <c r="DM76" s="619"/>
      <c r="DN76" s="619"/>
      <c r="DO76" s="619"/>
      <c r="DP76" s="619"/>
      <c r="DQ76" s="619"/>
      <c r="DR76" s="619"/>
      <c r="DS76" s="619"/>
      <c r="DT76" s="619"/>
      <c r="DU76" s="619"/>
      <c r="DV76" s="619"/>
      <c r="DW76" s="619"/>
      <c r="DX76" s="619"/>
      <c r="DY76" s="619"/>
      <c r="DZ76" s="619"/>
      <c r="EA76" s="619"/>
      <c r="EB76" s="619"/>
      <c r="EC76" s="619"/>
      <c r="ED76" s="619"/>
      <c r="EE76" s="619"/>
      <c r="EF76" s="619"/>
      <c r="EG76" s="619"/>
      <c r="EH76" s="619"/>
      <c r="EI76" s="619"/>
      <c r="EJ76" s="619"/>
      <c r="EK76" s="619"/>
      <c r="EL76" s="619"/>
      <c r="EM76" s="619"/>
      <c r="EN76" s="619"/>
      <c r="EO76" s="619"/>
      <c r="EP76" s="619"/>
      <c r="EQ76" s="619"/>
      <c r="ER76" s="619"/>
      <c r="ES76" s="619"/>
      <c r="ET76" s="619"/>
      <c r="EU76" s="619"/>
      <c r="EV76" s="619"/>
      <c r="EW76" s="619"/>
      <c r="EX76" s="619"/>
      <c r="EY76" s="619"/>
      <c r="EZ76" s="619"/>
      <c r="FA76" s="619"/>
      <c r="FB76" s="619"/>
      <c r="FC76" s="619"/>
      <c r="FD76" s="619"/>
      <c r="FE76" s="619"/>
      <c r="FF76" s="619"/>
      <c r="FG76" s="619"/>
      <c r="FH76" s="619"/>
      <c r="FI76" s="619"/>
      <c r="FJ76" s="619"/>
      <c r="FK76" s="619"/>
      <c r="FL76" s="619"/>
      <c r="FM76" s="619"/>
      <c r="FN76" s="619"/>
      <c r="FO76" s="619"/>
      <c r="FP76" s="619"/>
      <c r="FQ76" s="619"/>
      <c r="FR76" s="619"/>
      <c r="FS76" s="619"/>
      <c r="FT76" s="619"/>
      <c r="FU76" s="619"/>
      <c r="FV76" s="619"/>
      <c r="FW76" s="619"/>
      <c r="FX76" s="619"/>
      <c r="FY76" s="619"/>
      <c r="FZ76" s="619"/>
      <c r="GA76" s="619"/>
      <c r="GB76" s="619"/>
      <c r="GC76" s="619"/>
      <c r="GD76" s="619"/>
      <c r="GE76" s="619"/>
      <c r="GF76" s="619"/>
      <c r="GG76" s="619"/>
      <c r="GH76" s="619"/>
      <c r="GI76" s="619"/>
      <c r="GJ76" s="619"/>
      <c r="GK76" s="619"/>
      <c r="GL76" s="619"/>
      <c r="GM76" s="619"/>
      <c r="GN76" s="619"/>
      <c r="GO76" s="619"/>
      <c r="GP76" s="619"/>
      <c r="GQ76" s="619"/>
      <c r="GR76" s="619"/>
      <c r="GS76" s="619"/>
      <c r="GT76" s="619"/>
      <c r="GU76" s="619"/>
      <c r="GV76" s="619"/>
      <c r="GW76" s="619"/>
      <c r="GX76" s="619"/>
      <c r="GY76" s="619"/>
      <c r="GZ76" s="619"/>
      <c r="HA76" s="619"/>
      <c r="HB76" s="619"/>
      <c r="HC76" s="619"/>
      <c r="HD76" s="619"/>
      <c r="HE76" s="619"/>
      <c r="HF76" s="619"/>
      <c r="HG76" s="619"/>
      <c r="HH76" s="619"/>
      <c r="HI76" s="619"/>
      <c r="HJ76" s="619"/>
      <c r="HK76" s="619"/>
      <c r="HL76" s="619"/>
      <c r="HM76" s="619"/>
      <c r="HN76" s="619"/>
      <c r="HO76" s="619"/>
      <c r="HP76" s="619"/>
      <c r="HQ76" s="619"/>
      <c r="HR76" s="619"/>
      <c r="HS76" s="619"/>
      <c r="HT76" s="619"/>
      <c r="HU76" s="619"/>
      <c r="HV76" s="619"/>
      <c r="HW76" s="619"/>
      <c r="HX76" s="619"/>
      <c r="HY76" s="619"/>
      <c r="HZ76" s="619"/>
      <c r="IA76" s="619"/>
      <c r="IB76" s="619"/>
      <c r="IC76" s="619"/>
      <c r="ID76" s="619"/>
      <c r="IE76" s="619"/>
      <c r="IF76" s="619"/>
      <c r="IG76" s="619"/>
      <c r="IH76" s="619"/>
      <c r="II76" s="619"/>
      <c r="IJ76" s="619"/>
      <c r="IK76" s="619"/>
      <c r="IL76" s="619"/>
      <c r="IM76" s="619"/>
      <c r="IN76" s="619"/>
      <c r="IO76" s="619"/>
      <c r="IP76" s="619"/>
      <c r="IQ76" s="619"/>
      <c r="IR76" s="619"/>
    </row>
    <row r="77" spans="1:252" ht="15">
      <c r="A77" s="619"/>
      <c r="B77" s="619"/>
      <c r="C77" s="619"/>
      <c r="D77" s="619"/>
      <c r="E77" s="619"/>
      <c r="F77" s="619"/>
      <c r="G77" s="619"/>
      <c r="H77" s="619"/>
      <c r="I77" s="619"/>
      <c r="J77" s="619"/>
      <c r="K77" s="619"/>
      <c r="L77" s="619"/>
      <c r="M77" s="619"/>
      <c r="N77" s="619"/>
      <c r="O77" s="619"/>
      <c r="P77" s="619"/>
      <c r="Q77" s="619"/>
      <c r="R77" s="619"/>
      <c r="S77" s="619"/>
      <c r="T77" s="619"/>
      <c r="U77" s="619"/>
      <c r="V77" s="619"/>
      <c r="W77" s="619"/>
      <c r="X77" s="619"/>
      <c r="Y77" s="619"/>
      <c r="Z77" s="619"/>
      <c r="AA77" s="619"/>
      <c r="AB77" s="619"/>
      <c r="AC77" s="619"/>
      <c r="AD77" s="619"/>
      <c r="AE77" s="619"/>
      <c r="AF77" s="619"/>
      <c r="AG77" s="619"/>
      <c r="AH77" s="619"/>
      <c r="AI77" s="619"/>
      <c r="AJ77" s="619"/>
      <c r="AK77" s="619"/>
      <c r="AL77" s="619"/>
      <c r="AM77" s="619"/>
      <c r="AN77" s="619"/>
      <c r="AO77" s="619"/>
      <c r="AP77" s="619"/>
      <c r="AQ77" s="619"/>
      <c r="AR77" s="619"/>
      <c r="AS77" s="619"/>
      <c r="AT77" s="619"/>
      <c r="AU77" s="619"/>
      <c r="AV77" s="619"/>
      <c r="AW77" s="619"/>
      <c r="AX77" s="619"/>
      <c r="AY77" s="619"/>
      <c r="AZ77" s="619"/>
      <c r="BA77" s="619"/>
      <c r="BB77" s="619"/>
      <c r="BC77" s="619"/>
      <c r="BD77" s="619"/>
      <c r="BE77" s="619"/>
      <c r="BF77" s="619"/>
      <c r="BG77" s="619"/>
      <c r="BH77" s="619"/>
      <c r="BI77" s="619"/>
      <c r="BJ77" s="619"/>
      <c r="BK77" s="619"/>
      <c r="BL77" s="619"/>
      <c r="BM77" s="619"/>
      <c r="BN77" s="619"/>
      <c r="BO77" s="619"/>
      <c r="BP77" s="619"/>
      <c r="BQ77" s="619"/>
      <c r="BR77" s="619"/>
      <c r="BS77" s="619"/>
      <c r="BT77" s="619"/>
      <c r="BU77" s="619"/>
      <c r="BV77" s="619"/>
      <c r="BW77" s="619"/>
      <c r="BX77" s="619"/>
      <c r="BY77" s="619"/>
      <c r="BZ77" s="619"/>
      <c r="CA77" s="619"/>
      <c r="CB77" s="619"/>
      <c r="CC77" s="619"/>
      <c r="CD77" s="619"/>
      <c r="CE77" s="619"/>
      <c r="CF77" s="619"/>
      <c r="CG77" s="619"/>
      <c r="CH77" s="619"/>
      <c r="CI77" s="619"/>
      <c r="CJ77" s="619"/>
      <c r="CK77" s="619"/>
      <c r="CL77" s="619"/>
      <c r="CM77" s="619"/>
      <c r="CN77" s="619"/>
      <c r="CO77" s="619"/>
      <c r="CP77" s="619"/>
      <c r="CQ77" s="619"/>
      <c r="CR77" s="619"/>
      <c r="CS77" s="619"/>
      <c r="CT77" s="619"/>
      <c r="CU77" s="619"/>
      <c r="CV77" s="619"/>
      <c r="CW77" s="619"/>
      <c r="CX77" s="619"/>
      <c r="CY77" s="619"/>
      <c r="CZ77" s="619"/>
      <c r="DA77" s="619"/>
      <c r="DB77" s="619"/>
      <c r="DC77" s="619"/>
      <c r="DD77" s="619"/>
      <c r="DE77" s="619"/>
      <c r="DF77" s="619"/>
      <c r="DG77" s="619"/>
      <c r="DH77" s="619"/>
      <c r="DI77" s="619"/>
      <c r="DJ77" s="619"/>
      <c r="DK77" s="619"/>
      <c r="DL77" s="619"/>
      <c r="DM77" s="619"/>
      <c r="DN77" s="619"/>
      <c r="DO77" s="619"/>
      <c r="DP77" s="619"/>
      <c r="DQ77" s="619"/>
      <c r="DR77" s="619"/>
      <c r="DS77" s="619"/>
      <c r="DT77" s="619"/>
      <c r="DU77" s="619"/>
      <c r="DV77" s="619"/>
      <c r="DW77" s="619"/>
      <c r="DX77" s="619"/>
      <c r="DY77" s="619"/>
      <c r="DZ77" s="619"/>
      <c r="EA77" s="619"/>
      <c r="EB77" s="619"/>
      <c r="EC77" s="619"/>
      <c r="ED77" s="619"/>
      <c r="EE77" s="619"/>
      <c r="EF77" s="619"/>
      <c r="EG77" s="619"/>
      <c r="EH77" s="619"/>
      <c r="EI77" s="619"/>
      <c r="EJ77" s="619"/>
      <c r="EK77" s="619"/>
      <c r="EL77" s="619"/>
      <c r="EM77" s="619"/>
      <c r="EN77" s="619"/>
      <c r="EO77" s="619"/>
      <c r="EP77" s="619"/>
      <c r="EQ77" s="619"/>
      <c r="ER77" s="619"/>
      <c r="ES77" s="619"/>
      <c r="ET77" s="619"/>
      <c r="EU77" s="619"/>
      <c r="EV77" s="619"/>
      <c r="EW77" s="619"/>
      <c r="EX77" s="619"/>
      <c r="EY77" s="619"/>
      <c r="EZ77" s="619"/>
      <c r="FA77" s="619"/>
      <c r="FB77" s="619"/>
      <c r="FC77" s="619"/>
      <c r="FD77" s="619"/>
      <c r="FE77" s="619"/>
      <c r="FF77" s="619"/>
      <c r="FG77" s="619"/>
      <c r="FH77" s="619"/>
      <c r="FI77" s="619"/>
      <c r="FJ77" s="619"/>
      <c r="FK77" s="619"/>
      <c r="FL77" s="619"/>
      <c r="FM77" s="619"/>
      <c r="FN77" s="619"/>
      <c r="FO77" s="619"/>
      <c r="FP77" s="619"/>
      <c r="FQ77" s="619"/>
      <c r="FR77" s="619"/>
      <c r="FS77" s="619"/>
      <c r="FT77" s="619"/>
      <c r="FU77" s="619"/>
      <c r="FV77" s="619"/>
      <c r="FW77" s="619"/>
      <c r="FX77" s="619"/>
      <c r="FY77" s="619"/>
      <c r="FZ77" s="619"/>
      <c r="GA77" s="619"/>
      <c r="GB77" s="619"/>
      <c r="GC77" s="619"/>
      <c r="GD77" s="619"/>
      <c r="GE77" s="619"/>
      <c r="GF77" s="619"/>
      <c r="GG77" s="619"/>
      <c r="GH77" s="619"/>
      <c r="GI77" s="619"/>
      <c r="GJ77" s="619"/>
      <c r="GK77" s="619"/>
      <c r="GL77" s="619"/>
      <c r="GM77" s="619"/>
      <c r="GN77" s="619"/>
      <c r="GO77" s="619"/>
      <c r="GP77" s="619"/>
      <c r="GQ77" s="619"/>
      <c r="GR77" s="619"/>
      <c r="GS77" s="619"/>
      <c r="GT77" s="619"/>
      <c r="GU77" s="619"/>
      <c r="GV77" s="619"/>
      <c r="GW77" s="619"/>
      <c r="GX77" s="619"/>
      <c r="GY77" s="619"/>
      <c r="GZ77" s="619"/>
      <c r="HA77" s="619"/>
      <c r="HB77" s="619"/>
      <c r="HC77" s="619"/>
      <c r="HD77" s="619"/>
      <c r="HE77" s="619"/>
      <c r="HF77" s="619"/>
      <c r="HG77" s="619"/>
      <c r="HH77" s="619"/>
      <c r="HI77" s="619"/>
      <c r="HJ77" s="619"/>
      <c r="HK77" s="619"/>
      <c r="HL77" s="619"/>
      <c r="HM77" s="619"/>
      <c r="HN77" s="619"/>
      <c r="HO77" s="619"/>
      <c r="HP77" s="619"/>
      <c r="HQ77" s="619"/>
      <c r="HR77" s="619"/>
      <c r="HS77" s="619"/>
      <c r="HT77" s="619"/>
      <c r="HU77" s="619"/>
      <c r="HV77" s="619"/>
      <c r="HW77" s="619"/>
      <c r="HX77" s="619"/>
      <c r="HY77" s="619"/>
      <c r="HZ77" s="619"/>
      <c r="IA77" s="619"/>
      <c r="IB77" s="619"/>
      <c r="IC77" s="619"/>
      <c r="ID77" s="619"/>
      <c r="IE77" s="619"/>
      <c r="IF77" s="619"/>
      <c r="IG77" s="619"/>
      <c r="IH77" s="619"/>
      <c r="II77" s="619"/>
      <c r="IJ77" s="619"/>
      <c r="IK77" s="619"/>
      <c r="IL77" s="619"/>
      <c r="IM77" s="619"/>
      <c r="IN77" s="619"/>
      <c r="IO77" s="619"/>
      <c r="IP77" s="619"/>
      <c r="IQ77" s="619"/>
      <c r="IR77" s="619"/>
    </row>
    <row r="78" spans="1:252" ht="15">
      <c r="A78" s="619"/>
      <c r="B78" s="619"/>
      <c r="C78" s="619"/>
      <c r="D78" s="619"/>
      <c r="E78" s="619"/>
      <c r="F78" s="619"/>
      <c r="G78" s="619"/>
      <c r="H78" s="619"/>
      <c r="I78" s="619"/>
      <c r="J78" s="619"/>
      <c r="K78" s="619"/>
      <c r="L78" s="619"/>
      <c r="M78" s="619"/>
      <c r="N78" s="619"/>
      <c r="O78" s="619"/>
      <c r="P78" s="619"/>
      <c r="Q78" s="619"/>
      <c r="R78" s="619"/>
      <c r="S78" s="619"/>
      <c r="T78" s="619"/>
      <c r="U78" s="619"/>
      <c r="V78" s="619"/>
      <c r="W78" s="619"/>
      <c r="X78" s="619"/>
      <c r="Y78" s="619"/>
      <c r="Z78" s="619"/>
      <c r="AA78" s="619"/>
      <c r="AB78" s="619"/>
      <c r="AC78" s="619"/>
      <c r="AD78" s="619"/>
      <c r="AE78" s="619"/>
      <c r="AF78" s="619"/>
      <c r="AG78" s="619"/>
      <c r="AH78" s="619"/>
      <c r="AI78" s="619"/>
      <c r="AJ78" s="619"/>
      <c r="AK78" s="619"/>
      <c r="AL78" s="619"/>
      <c r="AM78" s="619"/>
      <c r="AN78" s="619"/>
      <c r="AO78" s="619"/>
      <c r="AP78" s="619"/>
      <c r="AQ78" s="619"/>
      <c r="AR78" s="619"/>
      <c r="AS78" s="619"/>
      <c r="AT78" s="619"/>
      <c r="AU78" s="619"/>
      <c r="AV78" s="619"/>
      <c r="AW78" s="619"/>
      <c r="AX78" s="619"/>
      <c r="AY78" s="619"/>
      <c r="AZ78" s="619"/>
      <c r="BA78" s="619"/>
      <c r="BB78" s="619"/>
      <c r="BC78" s="619"/>
      <c r="BD78" s="619"/>
      <c r="BE78" s="619"/>
      <c r="BF78" s="619"/>
      <c r="BG78" s="619"/>
      <c r="BH78" s="619"/>
      <c r="BI78" s="619"/>
      <c r="BJ78" s="619"/>
      <c r="BK78" s="619"/>
      <c r="BL78" s="619"/>
      <c r="BM78" s="619"/>
      <c r="BN78" s="619"/>
      <c r="BO78" s="619"/>
      <c r="BP78" s="619"/>
      <c r="BQ78" s="619"/>
      <c r="BR78" s="619"/>
      <c r="BS78" s="619"/>
      <c r="BT78" s="619"/>
      <c r="BU78" s="619"/>
      <c r="BV78" s="619"/>
      <c r="BW78" s="619"/>
      <c r="BX78" s="619"/>
      <c r="BY78" s="619"/>
      <c r="BZ78" s="619"/>
      <c r="CA78" s="619"/>
      <c r="CB78" s="619"/>
      <c r="CC78" s="619"/>
      <c r="CD78" s="619"/>
      <c r="CE78" s="619"/>
      <c r="CF78" s="619"/>
      <c r="CG78" s="619"/>
      <c r="CH78" s="619"/>
      <c r="CI78" s="619"/>
      <c r="CJ78" s="619"/>
      <c r="CK78" s="619"/>
      <c r="CL78" s="619"/>
      <c r="CM78" s="619"/>
      <c r="CN78" s="619"/>
      <c r="CO78" s="619"/>
      <c r="CP78" s="619"/>
      <c r="CQ78" s="619"/>
      <c r="CR78" s="619"/>
      <c r="CS78" s="619"/>
      <c r="CT78" s="619"/>
      <c r="CU78" s="619"/>
      <c r="CV78" s="619"/>
      <c r="CW78" s="619"/>
      <c r="CX78" s="619"/>
      <c r="CY78" s="619"/>
      <c r="CZ78" s="619"/>
      <c r="DA78" s="619"/>
      <c r="DB78" s="619"/>
      <c r="DC78" s="619"/>
      <c r="DD78" s="619"/>
      <c r="DE78" s="619"/>
      <c r="DF78" s="619"/>
      <c r="DG78" s="619"/>
      <c r="DH78" s="619"/>
      <c r="DI78" s="619"/>
      <c r="DJ78" s="619"/>
      <c r="DK78" s="619"/>
      <c r="DL78" s="619"/>
      <c r="DM78" s="619"/>
      <c r="DN78" s="619"/>
      <c r="DO78" s="619"/>
      <c r="DP78" s="619"/>
      <c r="DQ78" s="619"/>
      <c r="DR78" s="619"/>
      <c r="DS78" s="619"/>
      <c r="DT78" s="619"/>
      <c r="DU78" s="619"/>
      <c r="DV78" s="619"/>
      <c r="DW78" s="619"/>
      <c r="DX78" s="619"/>
      <c r="DY78" s="619"/>
      <c r="DZ78" s="619"/>
      <c r="EA78" s="619"/>
      <c r="EB78" s="619"/>
      <c r="EC78" s="619"/>
      <c r="ED78" s="619"/>
      <c r="EE78" s="619"/>
      <c r="EF78" s="619"/>
      <c r="EG78" s="619"/>
      <c r="EH78" s="619"/>
      <c r="EI78" s="619"/>
      <c r="EJ78" s="619"/>
      <c r="EK78" s="619"/>
      <c r="EL78" s="619"/>
      <c r="EM78" s="619"/>
      <c r="EN78" s="619"/>
      <c r="EO78" s="619"/>
      <c r="EP78" s="619"/>
      <c r="EQ78" s="619"/>
      <c r="ER78" s="619"/>
      <c r="ES78" s="619"/>
      <c r="ET78" s="619"/>
      <c r="EU78" s="619"/>
      <c r="EV78" s="619"/>
      <c r="EW78" s="619"/>
      <c r="EX78" s="619"/>
      <c r="EY78" s="619"/>
      <c r="EZ78" s="619"/>
      <c r="FA78" s="619"/>
      <c r="FB78" s="619"/>
      <c r="FC78" s="619"/>
      <c r="FD78" s="619"/>
      <c r="FE78" s="619"/>
      <c r="FF78" s="619"/>
      <c r="FG78" s="619"/>
      <c r="FH78" s="619"/>
      <c r="FI78" s="619"/>
      <c r="FJ78" s="619"/>
      <c r="FK78" s="619"/>
      <c r="FL78" s="619"/>
      <c r="FM78" s="619"/>
      <c r="FN78" s="619"/>
      <c r="FO78" s="619"/>
      <c r="FP78" s="619"/>
      <c r="FQ78" s="619"/>
      <c r="FR78" s="619"/>
      <c r="FS78" s="619"/>
      <c r="FT78" s="619"/>
      <c r="FU78" s="619"/>
      <c r="FV78" s="619"/>
      <c r="FW78" s="619"/>
      <c r="FX78" s="619"/>
      <c r="FY78" s="619"/>
      <c r="FZ78" s="619"/>
      <c r="GA78" s="619"/>
      <c r="GB78" s="619"/>
      <c r="GC78" s="619"/>
      <c r="GD78" s="619"/>
      <c r="GE78" s="619"/>
      <c r="GF78" s="619"/>
      <c r="GG78" s="619"/>
      <c r="GH78" s="619"/>
      <c r="GI78" s="619"/>
      <c r="GJ78" s="619"/>
      <c r="GK78" s="619"/>
      <c r="GL78" s="619"/>
      <c r="GM78" s="619"/>
      <c r="GN78" s="619"/>
      <c r="GO78" s="619"/>
      <c r="GP78" s="619"/>
      <c r="GQ78" s="619"/>
      <c r="GR78" s="619"/>
      <c r="GS78" s="619"/>
      <c r="GT78" s="619"/>
      <c r="GU78" s="619"/>
      <c r="GV78" s="619"/>
      <c r="GW78" s="619"/>
      <c r="GX78" s="619"/>
      <c r="GY78" s="619"/>
      <c r="GZ78" s="619"/>
      <c r="HA78" s="619"/>
      <c r="HB78" s="619"/>
      <c r="HC78" s="619"/>
      <c r="HD78" s="619"/>
      <c r="HE78" s="619"/>
      <c r="HF78" s="619"/>
      <c r="HG78" s="619"/>
      <c r="HH78" s="619"/>
      <c r="HI78" s="619"/>
      <c r="HJ78" s="619"/>
      <c r="HK78" s="619"/>
      <c r="HL78" s="619"/>
      <c r="HM78" s="619"/>
      <c r="HN78" s="619"/>
      <c r="HO78" s="619"/>
      <c r="HP78" s="619"/>
      <c r="HQ78" s="619"/>
      <c r="HR78" s="619"/>
      <c r="HS78" s="619"/>
      <c r="HT78" s="619"/>
      <c r="HU78" s="619"/>
      <c r="HV78" s="619"/>
      <c r="HW78" s="619"/>
      <c r="HX78" s="619"/>
      <c r="HY78" s="619"/>
      <c r="HZ78" s="619"/>
      <c r="IA78" s="619"/>
      <c r="IB78" s="619"/>
      <c r="IC78" s="619"/>
      <c r="ID78" s="619"/>
      <c r="IE78" s="619"/>
      <c r="IF78" s="619"/>
      <c r="IG78" s="619"/>
      <c r="IH78" s="619"/>
      <c r="II78" s="619"/>
      <c r="IJ78" s="619"/>
      <c r="IK78" s="619"/>
      <c r="IL78" s="619"/>
      <c r="IM78" s="619"/>
      <c r="IN78" s="619"/>
      <c r="IO78" s="619"/>
      <c r="IP78" s="619"/>
      <c r="IQ78" s="619"/>
      <c r="IR78" s="619"/>
    </row>
    <row r="79" spans="1:252" ht="15">
      <c r="A79" s="619"/>
      <c r="B79" s="619"/>
      <c r="C79" s="619"/>
      <c r="D79" s="619"/>
      <c r="E79" s="619"/>
      <c r="F79" s="619"/>
      <c r="G79" s="619"/>
      <c r="H79" s="619"/>
      <c r="I79" s="619"/>
      <c r="J79" s="619"/>
      <c r="K79" s="619"/>
      <c r="L79" s="619"/>
      <c r="M79" s="619"/>
      <c r="N79" s="619"/>
      <c r="O79" s="619"/>
      <c r="P79" s="619"/>
      <c r="Q79" s="619"/>
      <c r="R79" s="619"/>
      <c r="S79" s="619"/>
      <c r="T79" s="619"/>
      <c r="U79" s="619"/>
      <c r="V79" s="619"/>
      <c r="W79" s="619"/>
      <c r="X79" s="619"/>
      <c r="Y79" s="619"/>
      <c r="Z79" s="619"/>
      <c r="AA79" s="619"/>
      <c r="AB79" s="619"/>
      <c r="AC79" s="619"/>
      <c r="AD79" s="619"/>
      <c r="AE79" s="619"/>
      <c r="AF79" s="619"/>
      <c r="AG79" s="619"/>
      <c r="AH79" s="619"/>
      <c r="AI79" s="619"/>
      <c r="AJ79" s="619"/>
      <c r="AK79" s="619"/>
      <c r="AL79" s="619"/>
      <c r="AM79" s="619"/>
      <c r="AN79" s="619"/>
      <c r="AO79" s="619"/>
      <c r="AP79" s="619"/>
      <c r="AQ79" s="619"/>
      <c r="AR79" s="619"/>
      <c r="AS79" s="619"/>
      <c r="AT79" s="619"/>
      <c r="AU79" s="619"/>
      <c r="AV79" s="619"/>
      <c r="AW79" s="619"/>
      <c r="AX79" s="619"/>
      <c r="AY79" s="619"/>
      <c r="AZ79" s="619"/>
      <c r="BA79" s="619"/>
      <c r="BB79" s="619"/>
      <c r="BC79" s="619"/>
      <c r="BD79" s="619"/>
      <c r="BE79" s="619"/>
      <c r="BF79" s="619"/>
      <c r="BG79" s="619"/>
      <c r="BH79" s="619"/>
      <c r="BI79" s="619"/>
      <c r="BJ79" s="619"/>
      <c r="BK79" s="619"/>
      <c r="BL79" s="619"/>
      <c r="BM79" s="619"/>
      <c r="BN79" s="619"/>
      <c r="BO79" s="619"/>
      <c r="BP79" s="619"/>
      <c r="BQ79" s="619"/>
      <c r="BR79" s="619"/>
      <c r="BS79" s="619"/>
      <c r="BT79" s="619"/>
      <c r="BU79" s="619"/>
      <c r="BV79" s="619"/>
      <c r="BW79" s="619"/>
      <c r="BX79" s="619"/>
      <c r="BY79" s="619"/>
      <c r="BZ79" s="619"/>
      <c r="CA79" s="619"/>
      <c r="CB79" s="619"/>
      <c r="CC79" s="619"/>
      <c r="CD79" s="619"/>
      <c r="CE79" s="619"/>
      <c r="CF79" s="619"/>
      <c r="CG79" s="619"/>
      <c r="CH79" s="619"/>
      <c r="CI79" s="619"/>
      <c r="CJ79" s="619"/>
      <c r="CK79" s="619"/>
      <c r="CL79" s="619"/>
      <c r="CM79" s="619"/>
      <c r="CN79" s="619"/>
      <c r="CO79" s="619"/>
      <c r="CP79" s="619"/>
      <c r="CQ79" s="619"/>
      <c r="CR79" s="619"/>
      <c r="CS79" s="619"/>
      <c r="CT79" s="619"/>
      <c r="CU79" s="619"/>
      <c r="CV79" s="619"/>
      <c r="CW79" s="619"/>
      <c r="CX79" s="619"/>
      <c r="CY79" s="619"/>
      <c r="CZ79" s="619"/>
      <c r="DA79" s="619"/>
      <c r="DB79" s="619"/>
      <c r="DC79" s="619"/>
      <c r="DD79" s="619"/>
      <c r="DE79" s="619"/>
      <c r="DF79" s="619"/>
      <c r="DG79" s="619"/>
      <c r="DH79" s="619"/>
      <c r="DI79" s="619"/>
      <c r="DJ79" s="619"/>
      <c r="DK79" s="619"/>
      <c r="DL79" s="619"/>
      <c r="DM79" s="619"/>
      <c r="DN79" s="619"/>
      <c r="DO79" s="619"/>
      <c r="DP79" s="619"/>
      <c r="DQ79" s="619"/>
      <c r="DR79" s="619"/>
      <c r="DS79" s="619"/>
      <c r="DT79" s="619"/>
      <c r="DU79" s="619"/>
      <c r="DV79" s="619"/>
      <c r="DW79" s="619"/>
      <c r="DX79" s="619"/>
      <c r="DY79" s="619"/>
      <c r="DZ79" s="619"/>
      <c r="EA79" s="619"/>
      <c r="EB79" s="619"/>
      <c r="EC79" s="619"/>
      <c r="ED79" s="619"/>
      <c r="EE79" s="619"/>
      <c r="EF79" s="619"/>
      <c r="EG79" s="619"/>
      <c r="EH79" s="619"/>
      <c r="EI79" s="619"/>
      <c r="EJ79" s="619"/>
      <c r="EK79" s="619"/>
      <c r="EL79" s="619"/>
      <c r="EM79" s="619"/>
      <c r="EN79" s="619"/>
      <c r="EO79" s="619"/>
      <c r="EP79" s="619"/>
      <c r="EQ79" s="619"/>
      <c r="ER79" s="619"/>
      <c r="ES79" s="619"/>
      <c r="ET79" s="619"/>
      <c r="EU79" s="619"/>
      <c r="EV79" s="619"/>
      <c r="EW79" s="619"/>
      <c r="EX79" s="619"/>
      <c r="EY79" s="619"/>
      <c r="EZ79" s="619"/>
      <c r="FA79" s="619"/>
      <c r="FB79" s="619"/>
      <c r="FC79" s="619"/>
      <c r="FD79" s="619"/>
      <c r="FE79" s="619"/>
      <c r="FF79" s="619"/>
      <c r="FG79" s="619"/>
      <c r="FH79" s="619"/>
      <c r="FI79" s="619"/>
      <c r="FJ79" s="619"/>
      <c r="FK79" s="619"/>
      <c r="FL79" s="619"/>
      <c r="FM79" s="619"/>
      <c r="FN79" s="619"/>
      <c r="FO79" s="619"/>
      <c r="FP79" s="619"/>
      <c r="FQ79" s="619"/>
      <c r="FR79" s="619"/>
      <c r="FS79" s="619"/>
      <c r="FT79" s="619"/>
      <c r="FU79" s="619"/>
      <c r="FV79" s="619"/>
      <c r="FW79" s="619"/>
      <c r="FX79" s="619"/>
      <c r="FY79" s="619"/>
      <c r="FZ79" s="619"/>
      <c r="GA79" s="619"/>
      <c r="GB79" s="619"/>
      <c r="GC79" s="619"/>
      <c r="GD79" s="619"/>
      <c r="GE79" s="619"/>
      <c r="GF79" s="619"/>
      <c r="GG79" s="619"/>
      <c r="GH79" s="619"/>
      <c r="GI79" s="619"/>
      <c r="GJ79" s="619"/>
      <c r="GK79" s="619"/>
      <c r="GL79" s="619"/>
      <c r="GM79" s="619"/>
      <c r="GN79" s="619"/>
      <c r="GO79" s="619"/>
      <c r="GP79" s="619"/>
      <c r="GQ79" s="619"/>
      <c r="GR79" s="619"/>
      <c r="GS79" s="619"/>
      <c r="GT79" s="619"/>
      <c r="GU79" s="619"/>
      <c r="GV79" s="619"/>
      <c r="GW79" s="619"/>
      <c r="GX79" s="619"/>
      <c r="GY79" s="619"/>
      <c r="GZ79" s="619"/>
      <c r="HA79" s="619"/>
      <c r="HB79" s="619"/>
      <c r="HC79" s="619"/>
      <c r="HD79" s="619"/>
      <c r="HE79" s="619"/>
      <c r="HF79" s="619"/>
      <c r="HG79" s="619"/>
      <c r="HH79" s="619"/>
      <c r="HI79" s="619"/>
      <c r="HJ79" s="619"/>
      <c r="HK79" s="619"/>
      <c r="HL79" s="619"/>
      <c r="HM79" s="619"/>
      <c r="HN79" s="619"/>
      <c r="HO79" s="619"/>
      <c r="HP79" s="619"/>
      <c r="HQ79" s="619"/>
      <c r="HR79" s="619"/>
      <c r="HS79" s="619"/>
      <c r="HT79" s="619"/>
      <c r="HU79" s="619"/>
      <c r="HV79" s="619"/>
      <c r="HW79" s="619"/>
      <c r="HX79" s="619"/>
      <c r="HY79" s="619"/>
      <c r="HZ79" s="619"/>
      <c r="IA79" s="619"/>
      <c r="IB79" s="619"/>
      <c r="IC79" s="619"/>
      <c r="ID79" s="619"/>
      <c r="IE79" s="619"/>
      <c r="IF79" s="619"/>
      <c r="IG79" s="619"/>
      <c r="IH79" s="619"/>
      <c r="II79" s="619"/>
      <c r="IJ79" s="619"/>
      <c r="IK79" s="619"/>
      <c r="IL79" s="619"/>
      <c r="IM79" s="619"/>
      <c r="IN79" s="619"/>
      <c r="IO79" s="619"/>
      <c r="IP79" s="619"/>
      <c r="IQ79" s="619"/>
      <c r="IR79" s="619"/>
    </row>
    <row r="80" spans="1:252" ht="15">
      <c r="A80" s="619"/>
      <c r="B80" s="619"/>
      <c r="C80" s="619"/>
      <c r="D80" s="619"/>
      <c r="E80" s="619"/>
      <c r="F80" s="619"/>
      <c r="G80" s="619"/>
      <c r="H80" s="619"/>
      <c r="I80" s="619"/>
      <c r="J80" s="619"/>
      <c r="K80" s="619"/>
      <c r="L80" s="619"/>
      <c r="M80" s="619"/>
      <c r="N80" s="619"/>
      <c r="O80" s="619"/>
      <c r="P80" s="619"/>
      <c r="Q80" s="619"/>
      <c r="R80" s="619"/>
      <c r="S80" s="619"/>
      <c r="T80" s="619"/>
      <c r="U80" s="619"/>
      <c r="V80" s="619"/>
      <c r="W80" s="619"/>
      <c r="X80" s="619"/>
      <c r="Y80" s="619"/>
      <c r="Z80" s="619"/>
      <c r="AA80" s="619"/>
      <c r="AB80" s="619"/>
      <c r="AC80" s="619"/>
      <c r="AD80" s="619"/>
      <c r="AE80" s="619"/>
      <c r="AF80" s="619"/>
      <c r="AG80" s="619"/>
      <c r="AH80" s="619"/>
      <c r="AI80" s="619"/>
      <c r="AJ80" s="619"/>
      <c r="AK80" s="619"/>
      <c r="AL80" s="619"/>
      <c r="AM80" s="619"/>
      <c r="AN80" s="619"/>
      <c r="AO80" s="619"/>
      <c r="AP80" s="619"/>
      <c r="AQ80" s="619"/>
      <c r="AR80" s="619"/>
      <c r="AS80" s="619"/>
      <c r="AT80" s="619"/>
      <c r="AU80" s="619"/>
      <c r="AV80" s="619"/>
      <c r="AW80" s="619"/>
      <c r="AX80" s="619"/>
      <c r="AY80" s="619"/>
      <c r="AZ80" s="619"/>
      <c r="BA80" s="619"/>
      <c r="BB80" s="619"/>
      <c r="BC80" s="619"/>
      <c r="BD80" s="619"/>
      <c r="BE80" s="619"/>
      <c r="BF80" s="619"/>
      <c r="BG80" s="619"/>
      <c r="BH80" s="619"/>
      <c r="BI80" s="619"/>
      <c r="BJ80" s="619"/>
      <c r="BK80" s="619"/>
      <c r="BL80" s="619"/>
      <c r="BM80" s="619"/>
      <c r="BN80" s="619"/>
      <c r="BO80" s="619"/>
      <c r="BP80" s="619"/>
      <c r="BQ80" s="619"/>
      <c r="BR80" s="619"/>
      <c r="BS80" s="619"/>
      <c r="BT80" s="619"/>
      <c r="BU80" s="619"/>
      <c r="BV80" s="619"/>
      <c r="BW80" s="619"/>
      <c r="BX80" s="619"/>
      <c r="BY80" s="619"/>
      <c r="BZ80" s="619"/>
      <c r="CA80" s="619"/>
      <c r="CB80" s="619"/>
      <c r="CC80" s="619"/>
      <c r="CD80" s="619"/>
      <c r="CE80" s="619"/>
      <c r="CF80" s="619"/>
      <c r="CG80" s="619"/>
      <c r="CH80" s="619"/>
      <c r="CI80" s="619"/>
      <c r="CJ80" s="619"/>
      <c r="CK80" s="619"/>
      <c r="CL80" s="619"/>
      <c r="CM80" s="619"/>
      <c r="CN80" s="619"/>
      <c r="CO80" s="619"/>
      <c r="CP80" s="619"/>
      <c r="CQ80" s="619"/>
      <c r="CR80" s="619"/>
      <c r="CS80" s="619"/>
      <c r="CT80" s="619"/>
      <c r="CU80" s="619"/>
      <c r="CV80" s="619"/>
      <c r="CW80" s="619"/>
      <c r="CX80" s="619"/>
      <c r="CY80" s="619"/>
      <c r="CZ80" s="619"/>
      <c r="DA80" s="619"/>
      <c r="DB80" s="619"/>
      <c r="DC80" s="619"/>
      <c r="DD80" s="619"/>
      <c r="DE80" s="619"/>
      <c r="DF80" s="619"/>
      <c r="DG80" s="619"/>
      <c r="DH80" s="619"/>
      <c r="DI80" s="619"/>
      <c r="DJ80" s="619"/>
      <c r="DK80" s="619"/>
      <c r="DL80" s="619"/>
      <c r="DM80" s="619"/>
      <c r="DN80" s="619"/>
      <c r="DO80" s="619"/>
      <c r="DP80" s="619"/>
      <c r="DQ80" s="619"/>
      <c r="DR80" s="619"/>
      <c r="DS80" s="619"/>
      <c r="DT80" s="619"/>
      <c r="DU80" s="619"/>
      <c r="DV80" s="619"/>
      <c r="DW80" s="619"/>
      <c r="DX80" s="619"/>
      <c r="DY80" s="619"/>
      <c r="DZ80" s="619"/>
      <c r="EA80" s="619"/>
      <c r="EB80" s="619"/>
      <c r="EC80" s="619"/>
      <c r="ED80" s="619"/>
      <c r="EE80" s="619"/>
      <c r="EF80" s="619"/>
      <c r="EG80" s="619"/>
      <c r="EH80" s="619"/>
      <c r="EI80" s="619"/>
      <c r="EJ80" s="619"/>
      <c r="EK80" s="619"/>
      <c r="EL80" s="619"/>
      <c r="EM80" s="619"/>
      <c r="EN80" s="619"/>
      <c r="EO80" s="619"/>
      <c r="EP80" s="619"/>
      <c r="EQ80" s="619"/>
      <c r="ER80" s="619"/>
      <c r="ES80" s="619"/>
      <c r="ET80" s="619"/>
      <c r="EU80" s="619"/>
      <c r="EV80" s="619"/>
      <c r="EW80" s="619"/>
      <c r="EX80" s="619"/>
      <c r="EY80" s="619"/>
      <c r="EZ80" s="619"/>
      <c r="FA80" s="619"/>
      <c r="FB80" s="619"/>
      <c r="FC80" s="619"/>
      <c r="FD80" s="619"/>
      <c r="FE80" s="619"/>
      <c r="FF80" s="619"/>
      <c r="FG80" s="619"/>
      <c r="FH80" s="619"/>
      <c r="FI80" s="619"/>
      <c r="FJ80" s="619"/>
      <c r="FK80" s="619"/>
      <c r="FL80" s="619"/>
      <c r="FM80" s="619"/>
      <c r="FN80" s="619"/>
      <c r="FO80" s="619"/>
      <c r="FP80" s="619"/>
      <c r="FQ80" s="619"/>
      <c r="FR80" s="619"/>
      <c r="FS80" s="619"/>
      <c r="FT80" s="619"/>
      <c r="FU80" s="619"/>
      <c r="FV80" s="619"/>
      <c r="FW80" s="619"/>
      <c r="FX80" s="619"/>
      <c r="FY80" s="619"/>
      <c r="FZ80" s="619"/>
      <c r="GA80" s="619"/>
      <c r="GB80" s="619"/>
      <c r="GC80" s="619"/>
      <c r="GD80" s="619"/>
      <c r="GE80" s="619"/>
      <c r="GF80" s="619"/>
      <c r="GG80" s="619"/>
      <c r="GH80" s="619"/>
      <c r="GI80" s="619"/>
      <c r="GJ80" s="619"/>
      <c r="GK80" s="619"/>
      <c r="GL80" s="619"/>
      <c r="GM80" s="619"/>
      <c r="GN80" s="619"/>
      <c r="GO80" s="619"/>
      <c r="GP80" s="619"/>
      <c r="GQ80" s="619"/>
      <c r="GR80" s="619"/>
      <c r="GS80" s="619"/>
      <c r="GT80" s="619"/>
      <c r="GU80" s="619"/>
      <c r="GV80" s="619"/>
      <c r="GW80" s="619"/>
      <c r="GX80" s="619"/>
      <c r="GY80" s="619"/>
      <c r="GZ80" s="619"/>
      <c r="HA80" s="619"/>
      <c r="HB80" s="619"/>
      <c r="HC80" s="619"/>
      <c r="HD80" s="619"/>
      <c r="HE80" s="619"/>
      <c r="HF80" s="619"/>
      <c r="HG80" s="619"/>
      <c r="HH80" s="619"/>
      <c r="HI80" s="619"/>
      <c r="HJ80" s="619"/>
      <c r="HK80" s="619"/>
      <c r="HL80" s="619"/>
      <c r="HM80" s="619"/>
      <c r="HN80" s="619"/>
      <c r="HO80" s="619"/>
      <c r="HP80" s="619"/>
      <c r="HQ80" s="619"/>
      <c r="HR80" s="619"/>
      <c r="HS80" s="619"/>
      <c r="HT80" s="619"/>
      <c r="HU80" s="619"/>
      <c r="HV80" s="619"/>
      <c r="HW80" s="619"/>
      <c r="HX80" s="619"/>
      <c r="HY80" s="619"/>
      <c r="HZ80" s="619"/>
      <c r="IA80" s="619"/>
      <c r="IB80" s="619"/>
      <c r="IC80" s="619"/>
      <c r="ID80" s="619"/>
      <c r="IE80" s="619"/>
      <c r="IF80" s="619"/>
      <c r="IG80" s="619"/>
      <c r="IH80" s="619"/>
      <c r="II80" s="619"/>
      <c r="IJ80" s="619"/>
      <c r="IK80" s="619"/>
      <c r="IL80" s="619"/>
      <c r="IM80" s="619"/>
      <c r="IN80" s="619"/>
      <c r="IO80" s="619"/>
      <c r="IP80" s="619"/>
      <c r="IQ80" s="619"/>
      <c r="IR80" s="619"/>
    </row>
    <row r="81" spans="1:252" ht="15">
      <c r="A81" s="619"/>
      <c r="B81" s="619"/>
      <c r="C81" s="619"/>
      <c r="D81" s="619"/>
      <c r="E81" s="619"/>
      <c r="F81" s="619"/>
      <c r="G81" s="619"/>
      <c r="H81" s="619"/>
      <c r="I81" s="619"/>
      <c r="J81" s="619"/>
      <c r="K81" s="619"/>
      <c r="L81" s="619"/>
      <c r="M81" s="619"/>
      <c r="N81" s="619"/>
      <c r="O81" s="619"/>
      <c r="P81" s="619"/>
      <c r="Q81" s="619"/>
      <c r="R81" s="619"/>
      <c r="S81" s="619"/>
      <c r="T81" s="619"/>
      <c r="U81" s="619"/>
      <c r="V81" s="619"/>
      <c r="W81" s="619"/>
      <c r="X81" s="619"/>
      <c r="Y81" s="619"/>
      <c r="Z81" s="619"/>
      <c r="AA81" s="619"/>
      <c r="AB81" s="619"/>
      <c r="AC81" s="619"/>
      <c r="AD81" s="619"/>
      <c r="AE81" s="619"/>
      <c r="AF81" s="619"/>
      <c r="AG81" s="619"/>
      <c r="AH81" s="619"/>
      <c r="AI81" s="619"/>
      <c r="AJ81" s="619"/>
      <c r="AK81" s="619"/>
      <c r="AL81" s="619"/>
      <c r="AM81" s="619"/>
      <c r="AN81" s="619"/>
      <c r="AO81" s="619"/>
      <c r="AP81" s="619"/>
      <c r="AQ81" s="619"/>
      <c r="AR81" s="619"/>
      <c r="AS81" s="619"/>
      <c r="AT81" s="619"/>
      <c r="AU81" s="619"/>
      <c r="AV81" s="619"/>
      <c r="AW81" s="619"/>
      <c r="AX81" s="619"/>
      <c r="AY81" s="619"/>
      <c r="AZ81" s="619"/>
      <c r="BA81" s="619"/>
      <c r="BB81" s="619"/>
      <c r="BC81" s="619"/>
      <c r="BD81" s="619"/>
      <c r="BE81" s="619"/>
      <c r="BF81" s="619"/>
      <c r="BG81" s="619"/>
      <c r="BH81" s="619"/>
      <c r="BI81" s="619"/>
      <c r="BJ81" s="619"/>
      <c r="BK81" s="619"/>
      <c r="BL81" s="619"/>
      <c r="BM81" s="619"/>
      <c r="BN81" s="619"/>
      <c r="BO81" s="619"/>
      <c r="BP81" s="619"/>
      <c r="BQ81" s="619"/>
      <c r="BR81" s="619"/>
      <c r="BS81" s="619"/>
      <c r="BT81" s="619"/>
      <c r="BU81" s="619"/>
      <c r="BV81" s="619"/>
      <c r="BW81" s="619"/>
      <c r="BX81" s="619"/>
      <c r="BY81" s="619"/>
      <c r="BZ81" s="619"/>
      <c r="CA81" s="619"/>
      <c r="CB81" s="619"/>
      <c r="CC81" s="619"/>
      <c r="CD81" s="619"/>
      <c r="CE81" s="619"/>
      <c r="CF81" s="619"/>
      <c r="CG81" s="619"/>
      <c r="CH81" s="619"/>
      <c r="CI81" s="619"/>
      <c r="CJ81" s="619"/>
      <c r="CK81" s="619"/>
      <c r="CL81" s="619"/>
      <c r="CM81" s="619"/>
      <c r="CN81" s="619"/>
      <c r="CO81" s="619"/>
      <c r="CP81" s="619"/>
      <c r="CQ81" s="619"/>
      <c r="CR81" s="619"/>
      <c r="CS81" s="619"/>
      <c r="CT81" s="619"/>
      <c r="CU81" s="619"/>
      <c r="CV81" s="619"/>
      <c r="CW81" s="619"/>
      <c r="CX81" s="619"/>
      <c r="CY81" s="619"/>
      <c r="CZ81" s="619"/>
      <c r="DA81" s="619"/>
      <c r="DB81" s="619"/>
      <c r="DC81" s="619"/>
      <c r="DD81" s="619"/>
      <c r="DE81" s="619"/>
      <c r="DF81" s="619"/>
      <c r="DG81" s="619"/>
      <c r="DH81" s="619"/>
      <c r="DI81" s="619"/>
      <c r="DJ81" s="619"/>
      <c r="DK81" s="619"/>
      <c r="DL81" s="619"/>
      <c r="DM81" s="619"/>
      <c r="DN81" s="619"/>
      <c r="DO81" s="619"/>
      <c r="DP81" s="619"/>
      <c r="DQ81" s="619"/>
      <c r="DR81" s="619"/>
      <c r="DS81" s="619"/>
      <c r="DT81" s="619"/>
      <c r="DU81" s="619"/>
      <c r="DV81" s="619"/>
      <c r="DW81" s="619"/>
      <c r="DX81" s="619"/>
      <c r="DY81" s="619"/>
      <c r="DZ81" s="619"/>
      <c r="EA81" s="619"/>
      <c r="EB81" s="619"/>
      <c r="EC81" s="619"/>
      <c r="ED81" s="619"/>
      <c r="EE81" s="619"/>
      <c r="EF81" s="619"/>
      <c r="EG81" s="619"/>
      <c r="EH81" s="619"/>
      <c r="EI81" s="619"/>
      <c r="EJ81" s="619"/>
      <c r="EK81" s="619"/>
      <c r="EL81" s="619"/>
      <c r="EM81" s="619"/>
      <c r="EN81" s="619"/>
      <c r="EO81" s="619"/>
      <c r="EP81" s="619"/>
      <c r="EQ81" s="619"/>
      <c r="ER81" s="619"/>
      <c r="ES81" s="619"/>
      <c r="ET81" s="619"/>
      <c r="EU81" s="619"/>
      <c r="EV81" s="619"/>
      <c r="EW81" s="619"/>
      <c r="EX81" s="619"/>
      <c r="EY81" s="619"/>
      <c r="EZ81" s="619"/>
      <c r="FA81" s="619"/>
      <c r="FB81" s="619"/>
      <c r="FC81" s="619"/>
      <c r="FD81" s="619"/>
      <c r="FE81" s="619"/>
      <c r="FF81" s="619"/>
      <c r="FG81" s="619"/>
      <c r="FH81" s="619"/>
      <c r="FI81" s="619"/>
      <c r="FJ81" s="619"/>
      <c r="FK81" s="619"/>
      <c r="FL81" s="619"/>
      <c r="FM81" s="619"/>
      <c r="FN81" s="619"/>
      <c r="FO81" s="619"/>
      <c r="FP81" s="619"/>
      <c r="FQ81" s="619"/>
      <c r="FR81" s="619"/>
      <c r="FS81" s="619"/>
      <c r="FT81" s="619"/>
      <c r="FU81" s="619"/>
      <c r="FV81" s="619"/>
      <c r="FW81" s="619"/>
      <c r="FX81" s="619"/>
      <c r="FY81" s="619"/>
      <c r="FZ81" s="619"/>
      <c r="GA81" s="619"/>
      <c r="GB81" s="619"/>
      <c r="GC81" s="619"/>
      <c r="GD81" s="619"/>
      <c r="GE81" s="619"/>
      <c r="GF81" s="619"/>
      <c r="GG81" s="619"/>
      <c r="GH81" s="619"/>
      <c r="GI81" s="619"/>
      <c r="GJ81" s="619"/>
      <c r="GK81" s="619"/>
      <c r="GL81" s="619"/>
      <c r="GM81" s="619"/>
      <c r="GN81" s="619"/>
      <c r="GO81" s="619"/>
      <c r="GP81" s="619"/>
      <c r="GQ81" s="619"/>
      <c r="GR81" s="619"/>
      <c r="GS81" s="619"/>
      <c r="GT81" s="619"/>
      <c r="GU81" s="619"/>
      <c r="GV81" s="619"/>
      <c r="GW81" s="619"/>
      <c r="GX81" s="619"/>
      <c r="GY81" s="619"/>
      <c r="GZ81" s="619"/>
      <c r="HA81" s="619"/>
      <c r="HB81" s="619"/>
      <c r="HC81" s="619"/>
      <c r="HD81" s="619"/>
      <c r="HE81" s="619"/>
      <c r="HF81" s="619"/>
      <c r="HG81" s="619"/>
      <c r="HH81" s="619"/>
      <c r="HI81" s="619"/>
      <c r="HJ81" s="619"/>
      <c r="HK81" s="619"/>
      <c r="HL81" s="619"/>
      <c r="HM81" s="619"/>
      <c r="HN81" s="619"/>
      <c r="HO81" s="619"/>
      <c r="HP81" s="619"/>
      <c r="HQ81" s="619"/>
      <c r="HR81" s="619"/>
      <c r="HS81" s="619"/>
      <c r="HT81" s="619"/>
      <c r="HU81" s="619"/>
      <c r="HV81" s="619"/>
      <c r="HW81" s="619"/>
      <c r="HX81" s="619"/>
      <c r="HY81" s="619"/>
      <c r="HZ81" s="619"/>
      <c r="IA81" s="619"/>
      <c r="IB81" s="619"/>
      <c r="IC81" s="619"/>
      <c r="ID81" s="619"/>
      <c r="IE81" s="619"/>
      <c r="IF81" s="619"/>
      <c r="IG81" s="619"/>
      <c r="IH81" s="619"/>
      <c r="II81" s="619"/>
      <c r="IJ81" s="619"/>
      <c r="IK81" s="619"/>
      <c r="IL81" s="619"/>
      <c r="IM81" s="619"/>
      <c r="IN81" s="619"/>
      <c r="IO81" s="619"/>
      <c r="IP81" s="619"/>
      <c r="IQ81" s="619"/>
      <c r="IR81" s="619"/>
    </row>
    <row r="82" spans="1:252" ht="15">
      <c r="A82" s="619"/>
      <c r="B82" s="619"/>
      <c r="C82" s="619"/>
      <c r="D82" s="619"/>
      <c r="E82" s="619"/>
      <c r="F82" s="619"/>
      <c r="G82" s="619"/>
      <c r="H82" s="619"/>
      <c r="I82" s="619"/>
      <c r="J82" s="619"/>
      <c r="K82" s="619"/>
      <c r="L82" s="619"/>
      <c r="M82" s="619"/>
      <c r="N82" s="619"/>
      <c r="O82" s="619"/>
      <c r="P82" s="619"/>
      <c r="Q82" s="619"/>
      <c r="R82" s="619"/>
      <c r="S82" s="619"/>
      <c r="T82" s="619"/>
      <c r="U82" s="619"/>
      <c r="V82" s="619"/>
      <c r="W82" s="619"/>
      <c r="X82" s="619"/>
      <c r="Y82" s="619"/>
      <c r="Z82" s="619"/>
      <c r="AA82" s="619"/>
      <c r="AB82" s="619"/>
      <c r="AC82" s="619"/>
      <c r="AD82" s="619"/>
      <c r="AE82" s="619"/>
      <c r="AF82" s="619"/>
      <c r="AG82" s="619"/>
      <c r="AH82" s="619"/>
      <c r="AI82" s="619"/>
      <c r="AJ82" s="619"/>
      <c r="AK82" s="619"/>
      <c r="AL82" s="619"/>
      <c r="AM82" s="619"/>
      <c r="AN82" s="619"/>
      <c r="AO82" s="619"/>
      <c r="AP82" s="619"/>
      <c r="AQ82" s="619"/>
      <c r="AR82" s="619"/>
      <c r="AS82" s="619"/>
      <c r="AT82" s="619"/>
      <c r="AU82" s="619"/>
      <c r="AV82" s="619"/>
      <c r="AW82" s="619"/>
      <c r="AX82" s="619"/>
      <c r="AY82" s="619"/>
      <c r="AZ82" s="619"/>
      <c r="BA82" s="619"/>
      <c r="BB82" s="619"/>
      <c r="BC82" s="619"/>
      <c r="BD82" s="619"/>
      <c r="BE82" s="619"/>
      <c r="BF82" s="619"/>
      <c r="BG82" s="619"/>
      <c r="BH82" s="619"/>
      <c r="BI82" s="619"/>
      <c r="BJ82" s="619"/>
      <c r="BK82" s="619"/>
      <c r="BL82" s="619"/>
      <c r="BM82" s="619"/>
      <c r="BN82" s="619"/>
      <c r="BO82" s="619"/>
      <c r="BP82" s="619"/>
      <c r="BQ82" s="619"/>
      <c r="BR82" s="619"/>
      <c r="BS82" s="619"/>
      <c r="BT82" s="619"/>
      <c r="BU82" s="619"/>
      <c r="BV82" s="619"/>
      <c r="BW82" s="619"/>
      <c r="BX82" s="619"/>
      <c r="BY82" s="619"/>
      <c r="BZ82" s="619"/>
      <c r="CA82" s="619"/>
      <c r="CB82" s="619"/>
      <c r="CC82" s="619"/>
      <c r="CD82" s="619"/>
      <c r="CE82" s="619"/>
      <c r="CF82" s="619"/>
      <c r="CG82" s="619"/>
      <c r="CH82" s="619"/>
      <c r="CI82" s="619"/>
      <c r="CJ82" s="619"/>
      <c r="CK82" s="619"/>
      <c r="CL82" s="619"/>
      <c r="CM82" s="619"/>
      <c r="CN82" s="619"/>
      <c r="CO82" s="619"/>
      <c r="CP82" s="619"/>
      <c r="CQ82" s="619"/>
      <c r="CR82" s="619"/>
      <c r="CS82" s="619"/>
      <c r="CT82" s="619"/>
      <c r="CU82" s="619"/>
      <c r="CV82" s="619"/>
      <c r="CW82" s="619"/>
      <c r="CX82" s="619"/>
      <c r="CY82" s="619"/>
      <c r="CZ82" s="619"/>
      <c r="DA82" s="619"/>
      <c r="DB82" s="619"/>
      <c r="DC82" s="619"/>
      <c r="DD82" s="619"/>
      <c r="DE82" s="619"/>
      <c r="DF82" s="619"/>
      <c r="DG82" s="619"/>
      <c r="DH82" s="619"/>
      <c r="DI82" s="619"/>
      <c r="DJ82" s="619"/>
      <c r="DK82" s="619"/>
      <c r="DL82" s="619"/>
      <c r="DM82" s="619"/>
      <c r="DN82" s="619"/>
      <c r="DO82" s="619"/>
      <c r="DP82" s="619"/>
      <c r="DQ82" s="619"/>
      <c r="DR82" s="619"/>
      <c r="DS82" s="619"/>
      <c r="DT82" s="619"/>
      <c r="DU82" s="619"/>
      <c r="DV82" s="619"/>
      <c r="DW82" s="619"/>
      <c r="DX82" s="619"/>
      <c r="DY82" s="619"/>
      <c r="DZ82" s="619"/>
      <c r="EA82" s="619"/>
      <c r="EB82" s="619"/>
      <c r="EC82" s="619"/>
      <c r="ED82" s="619"/>
      <c r="EE82" s="619"/>
      <c r="EF82" s="619"/>
      <c r="EG82" s="619"/>
      <c r="EH82" s="619"/>
      <c r="EI82" s="619"/>
      <c r="EJ82" s="619"/>
      <c r="EK82" s="619"/>
      <c r="EL82" s="619"/>
      <c r="EM82" s="619"/>
      <c r="EN82" s="619"/>
      <c r="EO82" s="619"/>
      <c r="EP82" s="619"/>
      <c r="EQ82" s="619"/>
      <c r="ER82" s="619"/>
      <c r="ES82" s="619"/>
      <c r="ET82" s="619"/>
      <c r="EU82" s="619"/>
      <c r="EV82" s="619"/>
      <c r="EW82" s="619"/>
      <c r="EX82" s="619"/>
      <c r="EY82" s="619"/>
      <c r="EZ82" s="619"/>
      <c r="FA82" s="619"/>
      <c r="FB82" s="619"/>
      <c r="FC82" s="619"/>
      <c r="FD82" s="619"/>
      <c r="FE82" s="619"/>
      <c r="FF82" s="619"/>
      <c r="FG82" s="619"/>
      <c r="FH82" s="619"/>
      <c r="FI82" s="619"/>
      <c r="FJ82" s="619"/>
      <c r="FK82" s="619"/>
      <c r="FL82" s="619"/>
      <c r="FM82" s="619"/>
      <c r="FN82" s="619"/>
      <c r="FO82" s="619"/>
      <c r="FP82" s="619"/>
      <c r="FQ82" s="619"/>
      <c r="FR82" s="619"/>
      <c r="FS82" s="619"/>
      <c r="FT82" s="619"/>
      <c r="FU82" s="619"/>
      <c r="FV82" s="619"/>
      <c r="FW82" s="619"/>
      <c r="FX82" s="619"/>
      <c r="FY82" s="619"/>
      <c r="FZ82" s="619"/>
      <c r="GA82" s="619"/>
      <c r="GB82" s="619"/>
      <c r="GC82" s="619"/>
      <c r="GD82" s="619"/>
      <c r="GE82" s="619"/>
      <c r="GF82" s="619"/>
      <c r="GG82" s="619"/>
      <c r="GH82" s="619"/>
      <c r="GI82" s="619"/>
      <c r="GJ82" s="619"/>
      <c r="GK82" s="619"/>
      <c r="GL82" s="619"/>
      <c r="GM82" s="619"/>
      <c r="GN82" s="619"/>
      <c r="GO82" s="619"/>
      <c r="GP82" s="619"/>
      <c r="GQ82" s="619"/>
      <c r="GR82" s="619"/>
      <c r="GS82" s="619"/>
      <c r="GT82" s="619"/>
      <c r="GU82" s="619"/>
      <c r="GV82" s="619"/>
      <c r="GW82" s="619"/>
      <c r="GX82" s="619"/>
      <c r="GY82" s="619"/>
      <c r="GZ82" s="619"/>
      <c r="HA82" s="619"/>
      <c r="HB82" s="619"/>
      <c r="HC82" s="619"/>
      <c r="HD82" s="619"/>
      <c r="HE82" s="619"/>
      <c r="HF82" s="619"/>
      <c r="HG82" s="619"/>
      <c r="HH82" s="619"/>
      <c r="HI82" s="619"/>
      <c r="HJ82" s="619"/>
      <c r="HK82" s="619"/>
      <c r="HL82" s="619"/>
      <c r="HM82" s="619"/>
      <c r="HN82" s="619"/>
      <c r="HO82" s="619"/>
      <c r="HP82" s="619"/>
      <c r="HQ82" s="619"/>
      <c r="HR82" s="619"/>
      <c r="HS82" s="619"/>
      <c r="HT82" s="619"/>
      <c r="HU82" s="619"/>
      <c r="HV82" s="619"/>
      <c r="HW82" s="619"/>
      <c r="HX82" s="619"/>
      <c r="HY82" s="619"/>
      <c r="HZ82" s="619"/>
      <c r="IA82" s="619"/>
      <c r="IB82" s="619"/>
      <c r="IC82" s="619"/>
      <c r="ID82" s="619"/>
      <c r="IE82" s="619"/>
      <c r="IF82" s="619"/>
      <c r="IG82" s="619"/>
      <c r="IH82" s="619"/>
      <c r="II82" s="619"/>
      <c r="IJ82" s="619"/>
      <c r="IK82" s="619"/>
      <c r="IL82" s="619"/>
      <c r="IM82" s="619"/>
      <c r="IN82" s="619"/>
      <c r="IO82" s="619"/>
      <c r="IP82" s="619"/>
      <c r="IQ82" s="619"/>
      <c r="IR82" s="619"/>
    </row>
    <row r="83" spans="1:252" ht="15">
      <c r="A83" s="619"/>
      <c r="B83" s="619"/>
      <c r="C83" s="619"/>
      <c r="D83" s="619"/>
      <c r="E83" s="619"/>
      <c r="F83" s="619"/>
      <c r="G83" s="619"/>
      <c r="H83" s="619"/>
      <c r="I83" s="619"/>
      <c r="J83" s="619"/>
      <c r="K83" s="619"/>
      <c r="L83" s="619"/>
      <c r="M83" s="619"/>
      <c r="N83" s="619"/>
      <c r="O83" s="619"/>
      <c r="P83" s="619"/>
      <c r="Q83" s="619"/>
      <c r="R83" s="619"/>
      <c r="S83" s="619"/>
      <c r="T83" s="619"/>
      <c r="U83" s="619"/>
      <c r="V83" s="619"/>
      <c r="W83" s="619"/>
      <c r="X83" s="619"/>
      <c r="Y83" s="619"/>
      <c r="Z83" s="619"/>
      <c r="AA83" s="619"/>
      <c r="AB83" s="619"/>
      <c r="AC83" s="619"/>
      <c r="AD83" s="619"/>
      <c r="AE83" s="619"/>
      <c r="AF83" s="619"/>
      <c r="AG83" s="619"/>
      <c r="AH83" s="619"/>
      <c r="AI83" s="619"/>
      <c r="AJ83" s="619"/>
      <c r="AK83" s="619"/>
      <c r="AL83" s="619"/>
      <c r="AM83" s="619"/>
      <c r="AN83" s="619"/>
      <c r="AO83" s="619"/>
      <c r="AP83" s="619"/>
      <c r="AQ83" s="619"/>
      <c r="AR83" s="619"/>
      <c r="AS83" s="619"/>
      <c r="AT83" s="619"/>
      <c r="AU83" s="619"/>
      <c r="AV83" s="619"/>
      <c r="AW83" s="619"/>
      <c r="AX83" s="619"/>
      <c r="AY83" s="619"/>
      <c r="AZ83" s="619"/>
      <c r="BA83" s="619"/>
      <c r="BB83" s="619"/>
      <c r="BC83" s="619"/>
      <c r="BD83" s="619"/>
      <c r="BE83" s="619"/>
      <c r="BF83" s="619"/>
      <c r="BG83" s="619"/>
      <c r="BH83" s="619"/>
      <c r="BI83" s="619"/>
      <c r="BJ83" s="619"/>
      <c r="BK83" s="619"/>
      <c r="BL83" s="619"/>
      <c r="BM83" s="619"/>
      <c r="BN83" s="619"/>
      <c r="BO83" s="619"/>
      <c r="BP83" s="619"/>
      <c r="BQ83" s="619"/>
      <c r="BR83" s="619"/>
      <c r="BS83" s="619"/>
      <c r="BT83" s="619"/>
      <c r="BU83" s="619"/>
      <c r="BV83" s="619"/>
      <c r="BW83" s="619"/>
      <c r="BX83" s="619"/>
      <c r="BY83" s="619"/>
      <c r="BZ83" s="619"/>
      <c r="CA83" s="619"/>
      <c r="CB83" s="619"/>
      <c r="CC83" s="619"/>
      <c r="CD83" s="619"/>
      <c r="CE83" s="619"/>
      <c r="CF83" s="619"/>
      <c r="CG83" s="619"/>
      <c r="CH83" s="619"/>
      <c r="CI83" s="619"/>
      <c r="CJ83" s="619"/>
      <c r="CK83" s="619"/>
      <c r="CL83" s="619"/>
      <c r="CM83" s="619"/>
      <c r="CN83" s="619"/>
      <c r="CO83" s="619"/>
      <c r="CP83" s="619"/>
      <c r="CQ83" s="619"/>
      <c r="CR83" s="619"/>
      <c r="CS83" s="619"/>
      <c r="CT83" s="619"/>
      <c r="CU83" s="619"/>
      <c r="CV83" s="619"/>
      <c r="CW83" s="619"/>
      <c r="CX83" s="619"/>
      <c r="CY83" s="619"/>
      <c r="CZ83" s="619"/>
      <c r="DA83" s="619"/>
      <c r="DB83" s="619"/>
      <c r="DC83" s="619"/>
      <c r="DD83" s="619"/>
      <c r="DE83" s="619"/>
      <c r="DF83" s="619"/>
      <c r="DG83" s="619"/>
      <c r="DH83" s="619"/>
      <c r="DI83" s="619"/>
      <c r="DJ83" s="619"/>
      <c r="DK83" s="619"/>
      <c r="DL83" s="619"/>
      <c r="DM83" s="619"/>
      <c r="DN83" s="619"/>
      <c r="DO83" s="619"/>
      <c r="DP83" s="619"/>
      <c r="DQ83" s="619"/>
      <c r="DR83" s="619"/>
      <c r="DS83" s="619"/>
      <c r="DT83" s="619"/>
      <c r="DU83" s="619"/>
      <c r="DV83" s="619"/>
      <c r="DW83" s="619"/>
      <c r="DX83" s="619"/>
      <c r="DY83" s="619"/>
      <c r="DZ83" s="619"/>
      <c r="EA83" s="619"/>
      <c r="EB83" s="619"/>
      <c r="EC83" s="619"/>
      <c r="ED83" s="619"/>
      <c r="EE83" s="619"/>
      <c r="EF83" s="619"/>
      <c r="EG83" s="619"/>
      <c r="EH83" s="619"/>
      <c r="EI83" s="619"/>
      <c r="EJ83" s="619"/>
      <c r="EK83" s="619"/>
      <c r="EL83" s="619"/>
      <c r="EM83" s="619"/>
      <c r="EN83" s="619"/>
      <c r="EO83" s="619"/>
      <c r="EP83" s="619"/>
      <c r="EQ83" s="619"/>
      <c r="ER83" s="619"/>
      <c r="ES83" s="619"/>
      <c r="ET83" s="619"/>
      <c r="EU83" s="619"/>
      <c r="EV83" s="619"/>
      <c r="EW83" s="619"/>
      <c r="EX83" s="619"/>
      <c r="EY83" s="619"/>
      <c r="EZ83" s="619"/>
      <c r="FA83" s="619"/>
      <c r="FB83" s="619"/>
      <c r="FC83" s="619"/>
      <c r="FD83" s="619"/>
      <c r="FE83" s="619"/>
      <c r="FF83" s="619"/>
      <c r="FG83" s="619"/>
      <c r="FH83" s="619"/>
      <c r="FI83" s="619"/>
      <c r="FJ83" s="619"/>
      <c r="FK83" s="619"/>
      <c r="FL83" s="619"/>
      <c r="FM83" s="619"/>
      <c r="FN83" s="619"/>
      <c r="FO83" s="619"/>
      <c r="FP83" s="619"/>
      <c r="FQ83" s="619"/>
      <c r="FR83" s="619"/>
      <c r="FS83" s="619"/>
      <c r="FT83" s="619"/>
      <c r="FU83" s="619"/>
      <c r="FV83" s="619"/>
      <c r="FW83" s="619"/>
      <c r="FX83" s="619"/>
      <c r="FY83" s="619"/>
      <c r="FZ83" s="619"/>
      <c r="GA83" s="619"/>
      <c r="GB83" s="619"/>
      <c r="GC83" s="619"/>
      <c r="GD83" s="619"/>
      <c r="GE83" s="619"/>
      <c r="GF83" s="619"/>
      <c r="GG83" s="619"/>
      <c r="GH83" s="619"/>
      <c r="GI83" s="619"/>
      <c r="GJ83" s="619"/>
      <c r="GK83" s="619"/>
      <c r="GL83" s="619"/>
      <c r="GM83" s="619"/>
      <c r="GN83" s="619"/>
      <c r="GO83" s="619"/>
      <c r="GP83" s="619"/>
      <c r="GQ83" s="619"/>
      <c r="GR83" s="619"/>
      <c r="GS83" s="619"/>
      <c r="GT83" s="619"/>
      <c r="GU83" s="619"/>
      <c r="GV83" s="619"/>
      <c r="GW83" s="619"/>
      <c r="GX83" s="619"/>
      <c r="GY83" s="619"/>
      <c r="GZ83" s="619"/>
      <c r="HA83" s="619"/>
      <c r="HB83" s="619"/>
      <c r="HC83" s="619"/>
      <c r="HD83" s="619"/>
      <c r="HE83" s="619"/>
      <c r="HF83" s="619"/>
      <c r="HG83" s="619"/>
      <c r="HH83" s="619"/>
      <c r="HI83" s="619"/>
      <c r="HJ83" s="619"/>
      <c r="HK83" s="619"/>
      <c r="HL83" s="619"/>
      <c r="HM83" s="619"/>
      <c r="HN83" s="619"/>
      <c r="HO83" s="619"/>
      <c r="HP83" s="619"/>
      <c r="HQ83" s="619"/>
      <c r="HR83" s="619"/>
      <c r="HS83" s="619"/>
      <c r="HT83" s="619"/>
      <c r="HU83" s="619"/>
      <c r="HV83" s="619"/>
      <c r="HW83" s="619"/>
      <c r="HX83" s="619"/>
      <c r="HY83" s="619"/>
      <c r="HZ83" s="619"/>
      <c r="IA83" s="619"/>
      <c r="IB83" s="619"/>
      <c r="IC83" s="619"/>
      <c r="ID83" s="619"/>
      <c r="IE83" s="619"/>
      <c r="IF83" s="619"/>
      <c r="IG83" s="619"/>
      <c r="IH83" s="619"/>
      <c r="II83" s="619"/>
      <c r="IJ83" s="619"/>
      <c r="IK83" s="619"/>
      <c r="IL83" s="619"/>
      <c r="IM83" s="619"/>
      <c r="IN83" s="619"/>
      <c r="IO83" s="619"/>
      <c r="IP83" s="619"/>
      <c r="IQ83" s="619"/>
      <c r="IR83" s="619"/>
    </row>
    <row r="84" spans="1:252" ht="15">
      <c r="A84" s="619"/>
      <c r="B84" s="619"/>
      <c r="C84" s="619"/>
      <c r="D84" s="619"/>
      <c r="E84" s="619"/>
      <c r="F84" s="619"/>
      <c r="G84" s="619"/>
      <c r="H84" s="619"/>
      <c r="I84" s="619"/>
      <c r="J84" s="619"/>
      <c r="K84" s="619"/>
      <c r="L84" s="619"/>
      <c r="M84" s="619"/>
      <c r="N84" s="619"/>
      <c r="O84" s="619"/>
      <c r="P84" s="619"/>
      <c r="Q84" s="619"/>
      <c r="R84" s="619"/>
      <c r="S84" s="619"/>
      <c r="T84" s="619"/>
      <c r="U84" s="619"/>
      <c r="V84" s="619"/>
      <c r="W84" s="619"/>
      <c r="X84" s="619"/>
      <c r="Y84" s="619"/>
      <c r="Z84" s="619"/>
      <c r="AA84" s="619"/>
      <c r="AB84" s="619"/>
      <c r="AC84" s="619"/>
      <c r="AD84" s="619"/>
      <c r="AE84" s="619"/>
      <c r="AF84" s="619"/>
      <c r="AG84" s="619"/>
      <c r="AH84" s="619"/>
      <c r="AI84" s="619"/>
      <c r="AJ84" s="619"/>
      <c r="AK84" s="619"/>
      <c r="AL84" s="619"/>
      <c r="AM84" s="619"/>
      <c r="AN84" s="619"/>
      <c r="AO84" s="619"/>
      <c r="AP84" s="619"/>
      <c r="AQ84" s="619"/>
      <c r="AR84" s="619"/>
      <c r="AS84" s="619"/>
      <c r="AT84" s="619"/>
      <c r="AU84" s="619"/>
      <c r="AV84" s="619"/>
      <c r="AW84" s="619"/>
      <c r="AX84" s="619"/>
      <c r="AY84" s="619"/>
      <c r="AZ84" s="619"/>
      <c r="BA84" s="619"/>
      <c r="BB84" s="619"/>
      <c r="BC84" s="619"/>
      <c r="BD84" s="619"/>
      <c r="BE84" s="619"/>
      <c r="BF84" s="619"/>
      <c r="BG84" s="619"/>
      <c r="BH84" s="619"/>
      <c r="BI84" s="619"/>
      <c r="BJ84" s="619"/>
      <c r="BK84" s="619"/>
      <c r="BL84" s="619"/>
      <c r="BM84" s="619"/>
      <c r="BN84" s="619"/>
      <c r="BO84" s="619"/>
      <c r="BP84" s="619"/>
      <c r="BQ84" s="619"/>
      <c r="BR84" s="619"/>
      <c r="BS84" s="619"/>
      <c r="BT84" s="619"/>
      <c r="BU84" s="619"/>
      <c r="BV84" s="619"/>
      <c r="BW84" s="619"/>
      <c r="BX84" s="619"/>
      <c r="BY84" s="619"/>
      <c r="BZ84" s="619"/>
      <c r="CA84" s="619"/>
      <c r="CB84" s="619"/>
      <c r="CC84" s="619"/>
      <c r="CD84" s="619"/>
      <c r="CE84" s="619"/>
      <c r="CF84" s="619"/>
      <c r="CG84" s="619"/>
      <c r="CH84" s="619"/>
      <c r="CI84" s="619"/>
      <c r="CJ84" s="619"/>
      <c r="CK84" s="619"/>
      <c r="CL84" s="619"/>
      <c r="CM84" s="619"/>
      <c r="CN84" s="619"/>
      <c r="CO84" s="619"/>
      <c r="CP84" s="619"/>
      <c r="CQ84" s="619"/>
      <c r="CR84" s="619"/>
      <c r="CS84" s="619"/>
      <c r="CT84" s="619"/>
      <c r="CU84" s="619"/>
      <c r="CV84" s="619"/>
      <c r="CW84" s="619"/>
      <c r="CX84" s="619"/>
      <c r="CY84" s="619"/>
      <c r="CZ84" s="619"/>
      <c r="DA84" s="619"/>
      <c r="DB84" s="619"/>
      <c r="DC84" s="619"/>
      <c r="DD84" s="619"/>
      <c r="DE84" s="619"/>
      <c r="DF84" s="619"/>
      <c r="DG84" s="619"/>
      <c r="DH84" s="619"/>
      <c r="DI84" s="619"/>
      <c r="DJ84" s="619"/>
      <c r="DK84" s="619"/>
      <c r="DL84" s="619"/>
      <c r="DM84" s="619"/>
      <c r="DN84" s="619"/>
      <c r="DO84" s="619"/>
      <c r="DP84" s="619"/>
      <c r="DQ84" s="619"/>
      <c r="DR84" s="619"/>
      <c r="DS84" s="619"/>
      <c r="DT84" s="619"/>
      <c r="DU84" s="619"/>
      <c r="DV84" s="619"/>
      <c r="DW84" s="619"/>
      <c r="DX84" s="619"/>
      <c r="DY84" s="619"/>
      <c r="DZ84" s="619"/>
      <c r="EA84" s="619"/>
      <c r="EB84" s="619"/>
      <c r="EC84" s="619"/>
      <c r="ED84" s="619"/>
      <c r="EE84" s="619"/>
      <c r="EF84" s="619"/>
      <c r="EG84" s="619"/>
      <c r="EH84" s="619"/>
      <c r="EI84" s="619"/>
      <c r="EJ84" s="619"/>
      <c r="EK84" s="619"/>
      <c r="EL84" s="619"/>
      <c r="EM84" s="619"/>
      <c r="EN84" s="619"/>
      <c r="EO84" s="619"/>
      <c r="EP84" s="619"/>
      <c r="EQ84" s="619"/>
      <c r="ER84" s="619"/>
      <c r="ES84" s="619"/>
      <c r="ET84" s="619"/>
      <c r="EU84" s="619"/>
      <c r="EV84" s="619"/>
      <c r="EW84" s="619"/>
      <c r="EX84" s="619"/>
      <c r="EY84" s="619"/>
      <c r="EZ84" s="619"/>
      <c r="FA84" s="619"/>
      <c r="FB84" s="619"/>
      <c r="FC84" s="619"/>
      <c r="FD84" s="619"/>
      <c r="FE84" s="619"/>
      <c r="FF84" s="619"/>
      <c r="FG84" s="619"/>
      <c r="FH84" s="619"/>
      <c r="FI84" s="619"/>
      <c r="FJ84" s="619"/>
      <c r="FK84" s="619"/>
      <c r="FL84" s="619"/>
      <c r="FM84" s="619"/>
      <c r="FN84" s="619"/>
      <c r="FO84" s="619"/>
      <c r="FP84" s="619"/>
      <c r="FQ84" s="619"/>
      <c r="FR84" s="619"/>
      <c r="FS84" s="619"/>
      <c r="FT84" s="619"/>
      <c r="FU84" s="619"/>
      <c r="FV84" s="619"/>
      <c r="FW84" s="619"/>
      <c r="FX84" s="619"/>
      <c r="FY84" s="619"/>
      <c r="FZ84" s="619"/>
      <c r="GA84" s="619"/>
      <c r="GB84" s="619"/>
      <c r="GC84" s="619"/>
      <c r="GD84" s="619"/>
      <c r="GE84" s="619"/>
      <c r="GF84" s="619"/>
      <c r="GG84" s="619"/>
      <c r="GH84" s="619"/>
      <c r="GI84" s="619"/>
      <c r="GJ84" s="619"/>
      <c r="GK84" s="619"/>
      <c r="GL84" s="619"/>
      <c r="GM84" s="619"/>
      <c r="GN84" s="619"/>
      <c r="GO84" s="619"/>
      <c r="GP84" s="619"/>
      <c r="GQ84" s="619"/>
      <c r="GR84" s="619"/>
      <c r="GS84" s="619"/>
      <c r="GT84" s="619"/>
      <c r="GU84" s="619"/>
      <c r="GV84" s="619"/>
      <c r="GW84" s="619"/>
      <c r="GX84" s="619"/>
      <c r="GY84" s="619"/>
      <c r="GZ84" s="619"/>
      <c r="HA84" s="619"/>
      <c r="HB84" s="619"/>
      <c r="HC84" s="619"/>
      <c r="HD84" s="619"/>
      <c r="HE84" s="619"/>
      <c r="HF84" s="619"/>
      <c r="HG84" s="619"/>
      <c r="HH84" s="619"/>
      <c r="HI84" s="619"/>
      <c r="HJ84" s="619"/>
      <c r="HK84" s="619"/>
      <c r="HL84" s="619"/>
      <c r="HM84" s="619"/>
      <c r="HN84" s="619"/>
      <c r="HO84" s="619"/>
      <c r="HP84" s="619"/>
      <c r="HQ84" s="619"/>
      <c r="HR84" s="619"/>
      <c r="HS84" s="619"/>
      <c r="HT84" s="619"/>
      <c r="HU84" s="619"/>
      <c r="HV84" s="619"/>
      <c r="HW84" s="619"/>
      <c r="HX84" s="619"/>
      <c r="HY84" s="619"/>
      <c r="HZ84" s="619"/>
      <c r="IA84" s="619"/>
      <c r="IB84" s="619"/>
      <c r="IC84" s="619"/>
      <c r="ID84" s="619"/>
      <c r="IE84" s="619"/>
      <c r="IF84" s="619"/>
      <c r="IG84" s="619"/>
      <c r="IH84" s="619"/>
      <c r="II84" s="619"/>
      <c r="IJ84" s="619"/>
      <c r="IK84" s="619"/>
      <c r="IL84" s="619"/>
      <c r="IM84" s="619"/>
      <c r="IN84" s="619"/>
      <c r="IO84" s="619"/>
      <c r="IP84" s="619"/>
      <c r="IQ84" s="619"/>
      <c r="IR84" s="619"/>
    </row>
    <row r="85" spans="1:252" ht="15">
      <c r="A85" s="619"/>
      <c r="B85" s="619"/>
      <c r="C85" s="619"/>
      <c r="D85" s="619"/>
      <c r="E85" s="619"/>
      <c r="F85" s="619"/>
      <c r="G85" s="619"/>
      <c r="H85" s="619"/>
      <c r="I85" s="619"/>
      <c r="J85" s="619"/>
      <c r="K85" s="619"/>
      <c r="L85" s="619"/>
      <c r="M85" s="619"/>
      <c r="N85" s="619"/>
      <c r="O85" s="619"/>
      <c r="P85" s="619"/>
      <c r="Q85" s="619"/>
      <c r="R85" s="619"/>
      <c r="S85" s="619"/>
      <c r="T85" s="619"/>
      <c r="U85" s="619"/>
      <c r="V85" s="619"/>
      <c r="W85" s="619"/>
      <c r="X85" s="619"/>
      <c r="Y85" s="619"/>
      <c r="Z85" s="619"/>
      <c r="AA85" s="619"/>
      <c r="AB85" s="619"/>
      <c r="AC85" s="619"/>
      <c r="AD85" s="619"/>
      <c r="AE85" s="619"/>
      <c r="AF85" s="619"/>
      <c r="AG85" s="619"/>
      <c r="AH85" s="619"/>
      <c r="AI85" s="619"/>
      <c r="AJ85" s="619"/>
      <c r="AK85" s="619"/>
      <c r="AL85" s="619"/>
      <c r="AM85" s="619"/>
      <c r="AN85" s="619"/>
      <c r="AO85" s="619"/>
      <c r="AP85" s="619"/>
      <c r="AQ85" s="619"/>
      <c r="AR85" s="619"/>
      <c r="AS85" s="619"/>
      <c r="AT85" s="619"/>
      <c r="AU85" s="619"/>
      <c r="AV85" s="619"/>
      <c r="AW85" s="619"/>
      <c r="AX85" s="619"/>
      <c r="AY85" s="619"/>
      <c r="AZ85" s="619"/>
      <c r="BA85" s="619"/>
      <c r="BB85" s="619"/>
      <c r="BC85" s="619"/>
      <c r="BD85" s="619"/>
      <c r="BE85" s="619"/>
      <c r="BF85" s="619"/>
      <c r="BG85" s="619"/>
      <c r="BH85" s="619"/>
      <c r="BI85" s="619"/>
      <c r="BJ85" s="619"/>
      <c r="BK85" s="619"/>
      <c r="BL85" s="619"/>
      <c r="BM85" s="619"/>
      <c r="BN85" s="619"/>
      <c r="BO85" s="619"/>
      <c r="BP85" s="619"/>
      <c r="BQ85" s="619"/>
      <c r="BR85" s="619"/>
      <c r="BS85" s="619"/>
      <c r="BT85" s="619"/>
      <c r="BU85" s="619"/>
      <c r="BV85" s="619"/>
      <c r="BW85" s="619"/>
      <c r="BX85" s="619"/>
      <c r="BY85" s="619"/>
      <c r="BZ85" s="619"/>
      <c r="CA85" s="619"/>
      <c r="CB85" s="619"/>
      <c r="CC85" s="619"/>
      <c r="CD85" s="619"/>
      <c r="CE85" s="619"/>
      <c r="CF85" s="619"/>
      <c r="CG85" s="619"/>
      <c r="CH85" s="619"/>
      <c r="CI85" s="619"/>
      <c r="CJ85" s="619"/>
      <c r="CK85" s="619"/>
      <c r="CL85" s="619"/>
      <c r="CM85" s="619"/>
      <c r="CN85" s="619"/>
      <c r="CO85" s="619"/>
      <c r="CP85" s="619"/>
      <c r="CQ85" s="619"/>
      <c r="CR85" s="619"/>
      <c r="CS85" s="619"/>
      <c r="CT85" s="619"/>
      <c r="CU85" s="619"/>
      <c r="CV85" s="619"/>
      <c r="CW85" s="619"/>
      <c r="CX85" s="619"/>
      <c r="CY85" s="619"/>
      <c r="CZ85" s="619"/>
      <c r="DA85" s="619"/>
      <c r="DB85" s="619"/>
      <c r="DC85" s="619"/>
      <c r="DD85" s="619"/>
      <c r="DE85" s="619"/>
      <c r="DF85" s="619"/>
      <c r="DG85" s="619"/>
      <c r="DH85" s="619"/>
      <c r="DI85" s="619"/>
      <c r="DJ85" s="619"/>
      <c r="DK85" s="619"/>
      <c r="DL85" s="619"/>
      <c r="DM85" s="619"/>
      <c r="DN85" s="619"/>
      <c r="DO85" s="619"/>
      <c r="DP85" s="619"/>
      <c r="DQ85" s="619"/>
      <c r="DR85" s="619"/>
      <c r="DS85" s="619"/>
      <c r="DT85" s="619"/>
      <c r="DU85" s="619"/>
      <c r="DV85" s="619"/>
      <c r="DW85" s="619"/>
      <c r="DX85" s="619"/>
      <c r="DY85" s="619"/>
      <c r="DZ85" s="619"/>
      <c r="EA85" s="619"/>
      <c r="EB85" s="619"/>
      <c r="EC85" s="619"/>
      <c r="ED85" s="619"/>
      <c r="EE85" s="619"/>
      <c r="EF85" s="619"/>
      <c r="EG85" s="619"/>
      <c r="EH85" s="619"/>
      <c r="EI85" s="619"/>
      <c r="EJ85" s="619"/>
      <c r="EK85" s="619"/>
      <c r="EL85" s="619"/>
      <c r="EM85" s="619"/>
      <c r="EN85" s="619"/>
      <c r="EO85" s="619"/>
      <c r="EP85" s="619"/>
      <c r="EQ85" s="619"/>
      <c r="ER85" s="619"/>
      <c r="ES85" s="619"/>
      <c r="ET85" s="619"/>
      <c r="EU85" s="619"/>
      <c r="EV85" s="619"/>
      <c r="EW85" s="619"/>
      <c r="EX85" s="619"/>
      <c r="EY85" s="619"/>
      <c r="EZ85" s="619"/>
      <c r="FA85" s="619"/>
      <c r="FB85" s="619"/>
      <c r="FC85" s="619"/>
      <c r="FD85" s="619"/>
      <c r="FE85" s="619"/>
      <c r="FF85" s="619"/>
      <c r="FG85" s="619"/>
      <c r="FH85" s="619"/>
      <c r="FI85" s="619"/>
      <c r="FJ85" s="619"/>
      <c r="FK85" s="619"/>
      <c r="FL85" s="619"/>
      <c r="FM85" s="619"/>
      <c r="FN85" s="619"/>
      <c r="FO85" s="619"/>
      <c r="FP85" s="619"/>
      <c r="FQ85" s="619"/>
      <c r="FR85" s="619"/>
      <c r="FS85" s="619"/>
      <c r="FT85" s="619"/>
      <c r="FU85" s="619"/>
      <c r="FV85" s="619"/>
      <c r="FW85" s="619"/>
      <c r="FX85" s="619"/>
      <c r="FY85" s="619"/>
      <c r="FZ85" s="619"/>
      <c r="GA85" s="619"/>
      <c r="GB85" s="619"/>
      <c r="GC85" s="619"/>
      <c r="GD85" s="619"/>
      <c r="GE85" s="619"/>
      <c r="GF85" s="619"/>
      <c r="GG85" s="619"/>
      <c r="GH85" s="619"/>
      <c r="GI85" s="619"/>
      <c r="GJ85" s="619"/>
      <c r="GK85" s="619"/>
      <c r="GL85" s="619"/>
      <c r="GM85" s="619"/>
      <c r="GN85" s="619"/>
      <c r="GO85" s="619"/>
      <c r="GP85" s="619"/>
      <c r="GQ85" s="619"/>
      <c r="GR85" s="619"/>
      <c r="GS85" s="619"/>
      <c r="GT85" s="619"/>
      <c r="GU85" s="619"/>
      <c r="GV85" s="619"/>
      <c r="GW85" s="619"/>
      <c r="GX85" s="619"/>
      <c r="GY85" s="619"/>
      <c r="GZ85" s="619"/>
      <c r="HA85" s="619"/>
      <c r="HB85" s="619"/>
      <c r="HC85" s="619"/>
      <c r="HD85" s="619"/>
      <c r="HE85" s="619"/>
      <c r="HF85" s="619"/>
      <c r="HG85" s="619"/>
      <c r="HH85" s="619"/>
      <c r="HI85" s="619"/>
      <c r="HJ85" s="619"/>
      <c r="HK85" s="619"/>
      <c r="HL85" s="619"/>
      <c r="HM85" s="619"/>
      <c r="HN85" s="619"/>
      <c r="HO85" s="619"/>
      <c r="HP85" s="619"/>
      <c r="HQ85" s="619"/>
      <c r="HR85" s="619"/>
      <c r="HS85" s="619"/>
      <c r="HT85" s="619"/>
      <c r="HU85" s="619"/>
      <c r="HV85" s="619"/>
      <c r="HW85" s="619"/>
      <c r="HX85" s="619"/>
      <c r="HY85" s="619"/>
      <c r="HZ85" s="619"/>
      <c r="IA85" s="619"/>
      <c r="IB85" s="619"/>
      <c r="IC85" s="619"/>
      <c r="ID85" s="619"/>
      <c r="IE85" s="619"/>
      <c r="IF85" s="619"/>
      <c r="IG85" s="619"/>
      <c r="IH85" s="619"/>
      <c r="II85" s="619"/>
      <c r="IJ85" s="619"/>
      <c r="IK85" s="619"/>
      <c r="IL85" s="619"/>
      <c r="IM85" s="619"/>
      <c r="IN85" s="619"/>
      <c r="IO85" s="619"/>
      <c r="IP85" s="619"/>
      <c r="IQ85" s="619"/>
      <c r="IR85" s="619"/>
    </row>
  </sheetData>
  <pageMargins left="1.79" right="0.5" top="1" bottom="0.25" header="0" footer="0.25"/>
  <pageSetup scale="65" orientation="landscape"/>
  <headerFooter scaleWithDoc="0">
    <oddFooter>&amp;R&amp;8 54</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85"/>
  <sheetViews>
    <sheetView showGridLines="0" showOutlineSymbols="0" zoomScale="65" zoomScaleNormal="87" zoomScalePageLayoutView="87" workbookViewId="0"/>
  </sheetViews>
  <sheetFormatPr baseColWidth="10" defaultColWidth="9.5703125" defaultRowHeight="16" x14ac:dyDescent="0"/>
  <cols>
    <col min="1" max="1" width="66.85546875" style="575" customWidth="1"/>
    <col min="2" max="2" width="1.85546875" style="575" customWidth="1"/>
    <col min="3" max="3" width="17.140625" style="575" customWidth="1"/>
    <col min="4" max="4" width="5.85546875" style="575" customWidth="1"/>
    <col min="5" max="5" width="16.42578125" style="575" customWidth="1"/>
    <col min="6" max="6" width="5" style="575" customWidth="1"/>
    <col min="7" max="7" width="22.5703125" style="575" customWidth="1"/>
    <col min="8" max="8" width="2.85546875" style="575" customWidth="1"/>
    <col min="9" max="9" width="22.5703125" style="575" customWidth="1"/>
    <col min="10" max="10" width="5.42578125" style="575" customWidth="1"/>
    <col min="11" max="16384" width="9.5703125" style="575"/>
  </cols>
  <sheetData>
    <row r="1" spans="1:26">
      <c r="A1" s="781" t="s">
        <v>936</v>
      </c>
    </row>
    <row r="3" spans="1:26" s="440" customFormat="1" ht="18" customHeight="1">
      <c r="A3" s="560" t="s">
        <v>60</v>
      </c>
      <c r="B3" s="636"/>
      <c r="C3" s="574"/>
      <c r="D3" s="637"/>
      <c r="E3" s="574"/>
      <c r="F3" s="637"/>
      <c r="G3" s="574"/>
      <c r="H3" s="637"/>
      <c r="I3" s="574"/>
      <c r="J3" s="574"/>
      <c r="K3" s="575"/>
      <c r="L3" s="575"/>
      <c r="M3" s="575"/>
      <c r="N3" s="575"/>
      <c r="O3" s="575"/>
      <c r="P3" s="575"/>
      <c r="Q3" s="575"/>
      <c r="R3" s="575"/>
      <c r="S3" s="575"/>
      <c r="T3" s="575"/>
      <c r="U3" s="575"/>
      <c r="V3" s="575"/>
      <c r="W3" s="575"/>
      <c r="X3" s="575"/>
      <c r="Y3" s="575"/>
      <c r="Z3" s="575"/>
    </row>
    <row r="4" spans="1:26" s="440" customFormat="1" ht="21" customHeight="1">
      <c r="A4" s="562" t="s">
        <v>686</v>
      </c>
      <c r="B4" s="638"/>
      <c r="C4" s="575"/>
      <c r="D4" s="637"/>
      <c r="E4" s="575"/>
      <c r="F4" s="637"/>
      <c r="G4" s="575"/>
      <c r="H4" s="637"/>
      <c r="I4" s="575"/>
      <c r="J4" s="574"/>
      <c r="K4" s="575"/>
      <c r="L4" s="575"/>
      <c r="M4" s="575"/>
      <c r="N4" s="575"/>
      <c r="O4" s="575"/>
      <c r="P4" s="575"/>
      <c r="Q4" s="575"/>
      <c r="R4" s="575"/>
      <c r="S4" s="575"/>
      <c r="T4" s="575"/>
      <c r="U4" s="575"/>
      <c r="V4" s="575"/>
      <c r="W4" s="575"/>
      <c r="X4" s="575"/>
      <c r="Y4" s="575"/>
      <c r="Z4" s="575"/>
    </row>
    <row r="5" spans="1:26" s="440" customFormat="1" ht="18" customHeight="1">
      <c r="A5" s="560" t="s">
        <v>62</v>
      </c>
      <c r="B5" s="636"/>
      <c r="C5" s="575"/>
      <c r="D5" s="637"/>
      <c r="E5" s="575"/>
      <c r="F5" s="637"/>
      <c r="G5" s="575"/>
      <c r="H5" s="637"/>
      <c r="I5" s="639" t="s">
        <v>687</v>
      </c>
      <c r="J5" s="574"/>
      <c r="K5" s="575"/>
      <c r="L5" s="575"/>
      <c r="M5" s="575"/>
      <c r="N5" s="575"/>
      <c r="O5" s="575"/>
      <c r="P5" s="575"/>
      <c r="Q5" s="575"/>
      <c r="R5" s="575"/>
      <c r="S5" s="575"/>
      <c r="T5" s="575"/>
      <c r="U5" s="575"/>
      <c r="V5" s="575"/>
      <c r="W5" s="575"/>
      <c r="X5" s="575"/>
      <c r="Y5" s="575"/>
      <c r="Z5" s="575"/>
    </row>
    <row r="6" spans="1:26" s="440" customFormat="1" ht="18" customHeight="1">
      <c r="A6" s="562" t="s">
        <v>38</v>
      </c>
      <c r="B6" s="640"/>
      <c r="C6" s="575"/>
      <c r="D6" s="637"/>
      <c r="E6" s="575"/>
      <c r="F6" s="637"/>
      <c r="G6" s="575"/>
      <c r="H6" s="637"/>
      <c r="I6" s="575"/>
      <c r="J6" s="574"/>
      <c r="K6" s="575"/>
      <c r="L6" s="575"/>
      <c r="M6" s="575"/>
      <c r="N6" s="575"/>
      <c r="O6" s="575"/>
      <c r="P6" s="575"/>
      <c r="Q6" s="575"/>
      <c r="R6" s="575"/>
      <c r="S6" s="575"/>
      <c r="T6" s="575"/>
      <c r="U6" s="575"/>
      <c r="V6" s="575"/>
      <c r="W6" s="575"/>
      <c r="X6" s="575"/>
      <c r="Y6" s="575"/>
      <c r="Z6" s="575"/>
    </row>
    <row r="7" spans="1:26" s="440" customFormat="1" ht="17.25" customHeight="1">
      <c r="A7" s="562" t="s">
        <v>1284</v>
      </c>
      <c r="B7" s="640"/>
      <c r="C7" s="575"/>
      <c r="D7" s="637"/>
      <c r="E7" s="575"/>
      <c r="F7" s="637"/>
      <c r="G7" s="575"/>
      <c r="H7" s="637"/>
      <c r="I7" s="575"/>
      <c r="J7" s="574"/>
      <c r="K7" s="575"/>
      <c r="L7" s="575"/>
      <c r="M7" s="575"/>
      <c r="N7" s="575"/>
      <c r="O7" s="575"/>
      <c r="P7" s="575"/>
      <c r="Q7" s="575"/>
      <c r="R7" s="575"/>
      <c r="S7" s="575"/>
      <c r="T7" s="575"/>
      <c r="U7" s="575"/>
      <c r="V7" s="575"/>
      <c r="W7" s="575"/>
      <c r="X7" s="575"/>
      <c r="Y7" s="575"/>
      <c r="Z7" s="575"/>
    </row>
    <row r="8" spans="1:26" s="440" customFormat="1" ht="17.25" customHeight="1">
      <c r="A8" s="560" t="s">
        <v>362</v>
      </c>
      <c r="B8" s="636"/>
      <c r="C8" s="575"/>
      <c r="D8" s="637"/>
      <c r="E8" s="575"/>
      <c r="F8" s="637"/>
      <c r="G8" s="575"/>
      <c r="H8" s="637"/>
      <c r="I8" s="575"/>
      <c r="J8" s="574"/>
      <c r="K8" s="575"/>
      <c r="L8" s="575"/>
      <c r="M8" s="575"/>
      <c r="N8" s="575"/>
      <c r="O8" s="575"/>
      <c r="P8" s="575"/>
      <c r="Q8" s="575"/>
      <c r="R8" s="575"/>
      <c r="S8" s="575"/>
      <c r="T8" s="575"/>
      <c r="U8" s="575"/>
      <c r="V8" s="575"/>
      <c r="W8" s="575"/>
      <c r="X8" s="575"/>
      <c r="Y8" s="575"/>
      <c r="Z8" s="575"/>
    </row>
    <row r="9" spans="1:26" s="440" customFormat="1" ht="19.5" customHeight="1">
      <c r="A9" s="560"/>
      <c r="B9" s="560"/>
      <c r="C9" s="575"/>
      <c r="D9" s="637"/>
      <c r="E9" s="575"/>
      <c r="F9" s="637"/>
      <c r="G9" s="575"/>
      <c r="H9" s="637"/>
      <c r="I9" s="575"/>
      <c r="J9" s="574"/>
      <c r="K9" s="575"/>
      <c r="L9" s="575"/>
      <c r="M9" s="575"/>
      <c r="N9" s="575"/>
      <c r="O9" s="575"/>
      <c r="P9" s="575"/>
      <c r="Q9" s="575"/>
      <c r="R9" s="575"/>
      <c r="S9" s="575"/>
      <c r="T9" s="575"/>
      <c r="U9" s="575"/>
      <c r="V9" s="575"/>
      <c r="W9" s="575"/>
      <c r="X9" s="575"/>
      <c r="Y9" s="575"/>
      <c r="Z9" s="575"/>
    </row>
    <row r="10" spans="1:26" s="440" customFormat="1" ht="19.5" customHeight="1">
      <c r="A10" s="560"/>
      <c r="B10" s="560"/>
      <c r="C10" s="575"/>
      <c r="D10" s="637"/>
      <c r="E10" s="575"/>
      <c r="F10" s="637"/>
      <c r="G10" s="575"/>
      <c r="H10" s="637"/>
      <c r="I10" s="575"/>
      <c r="J10" s="574"/>
      <c r="K10" s="575"/>
      <c r="L10" s="575"/>
      <c r="M10" s="575"/>
      <c r="N10" s="575"/>
      <c r="O10" s="575"/>
      <c r="P10" s="575"/>
      <c r="Q10" s="575"/>
      <c r="R10" s="575"/>
      <c r="S10" s="575"/>
      <c r="T10" s="575"/>
      <c r="U10" s="575"/>
      <c r="V10" s="575"/>
      <c r="W10" s="575"/>
      <c r="X10" s="575"/>
      <c r="Y10" s="575"/>
      <c r="Z10" s="575"/>
    </row>
    <row r="11" spans="1:26" s="440" customFormat="1" ht="20" customHeight="1">
      <c r="A11" s="58"/>
      <c r="B11" s="58"/>
      <c r="C11" s="58"/>
      <c r="D11" s="74"/>
      <c r="E11" s="58"/>
      <c r="F11" s="74"/>
      <c r="G11" s="58"/>
      <c r="H11" s="74"/>
      <c r="I11" s="58"/>
      <c r="J11" s="58"/>
      <c r="K11" s="58"/>
      <c r="L11" s="58"/>
      <c r="M11" s="58"/>
      <c r="N11" s="58"/>
      <c r="O11" s="58"/>
      <c r="P11" s="58"/>
      <c r="Q11" s="58"/>
      <c r="R11" s="58"/>
      <c r="S11" s="58"/>
      <c r="T11" s="58"/>
      <c r="U11" s="58"/>
      <c r="V11" s="58"/>
      <c r="W11" s="58"/>
      <c r="X11" s="58"/>
      <c r="Y11" s="58"/>
      <c r="Z11" s="58"/>
    </row>
    <row r="12" spans="1:26" s="440" customFormat="1" ht="20" customHeight="1">
      <c r="A12" s="564"/>
      <c r="B12" s="564"/>
      <c r="C12" s="578" t="s">
        <v>688</v>
      </c>
      <c r="D12" s="583"/>
      <c r="E12" s="578" t="s">
        <v>689</v>
      </c>
      <c r="F12" s="583"/>
      <c r="G12" s="564"/>
      <c r="H12" s="583"/>
      <c r="I12" s="564"/>
      <c r="J12" s="58"/>
      <c r="K12" s="58"/>
      <c r="L12" s="58"/>
      <c r="M12" s="58"/>
      <c r="N12" s="58"/>
      <c r="O12" s="58"/>
      <c r="P12" s="58"/>
      <c r="Q12" s="58"/>
      <c r="R12" s="58"/>
      <c r="S12" s="58"/>
      <c r="T12" s="58"/>
      <c r="U12" s="58"/>
      <c r="V12" s="58"/>
      <c r="W12" s="58"/>
      <c r="X12" s="58"/>
      <c r="Y12" s="58"/>
      <c r="Z12" s="58"/>
    </row>
    <row r="13" spans="1:26" s="440" customFormat="1" ht="20" customHeight="1">
      <c r="A13" s="564"/>
      <c r="B13" s="564"/>
      <c r="C13" s="578" t="s">
        <v>690</v>
      </c>
      <c r="D13" s="583"/>
      <c r="E13" s="580" t="s">
        <v>690</v>
      </c>
      <c r="F13" s="583"/>
      <c r="G13" s="576" t="s">
        <v>444</v>
      </c>
      <c r="H13" s="641"/>
      <c r="I13" s="641"/>
      <c r="J13" s="58"/>
      <c r="K13" s="58"/>
      <c r="L13" s="58"/>
      <c r="M13" s="58"/>
      <c r="N13" s="58"/>
      <c r="O13" s="58"/>
      <c r="P13" s="58"/>
      <c r="Q13" s="58"/>
      <c r="R13" s="58"/>
      <c r="S13" s="58"/>
      <c r="T13" s="58"/>
      <c r="U13" s="58"/>
      <c r="V13" s="58"/>
      <c r="W13" s="58"/>
      <c r="X13" s="58"/>
      <c r="Y13" s="58"/>
      <c r="Z13" s="58"/>
    </row>
    <row r="14" spans="1:26" s="440" customFormat="1" ht="20" customHeight="1">
      <c r="A14" s="564"/>
      <c r="B14" s="564"/>
      <c r="C14" s="578" t="s">
        <v>691</v>
      </c>
      <c r="D14" s="583"/>
      <c r="E14" s="578" t="s">
        <v>691</v>
      </c>
      <c r="F14" s="583"/>
      <c r="G14" s="579"/>
      <c r="H14" s="642"/>
      <c r="I14" s="579"/>
      <c r="J14" s="58"/>
      <c r="K14" s="58"/>
      <c r="L14" s="58"/>
      <c r="M14" s="58"/>
      <c r="N14" s="58"/>
      <c r="O14" s="58"/>
      <c r="P14" s="58"/>
      <c r="Q14" s="58"/>
      <c r="R14" s="58"/>
      <c r="S14" s="58"/>
      <c r="T14" s="58"/>
      <c r="U14" s="58"/>
      <c r="V14" s="58"/>
      <c r="W14" s="58"/>
      <c r="X14" s="58"/>
      <c r="Y14" s="58"/>
      <c r="Z14" s="58"/>
    </row>
    <row r="15" spans="1:26" s="440" customFormat="1" ht="20" customHeight="1">
      <c r="A15" s="564"/>
      <c r="B15" s="564"/>
      <c r="C15" s="578" t="s">
        <v>692</v>
      </c>
      <c r="D15" s="583"/>
      <c r="E15" s="578" t="s">
        <v>693</v>
      </c>
      <c r="F15" s="583"/>
      <c r="G15" s="578" t="s">
        <v>1285</v>
      </c>
      <c r="H15" s="583"/>
      <c r="I15" s="578" t="s">
        <v>997</v>
      </c>
      <c r="J15" s="58"/>
      <c r="K15" s="58"/>
      <c r="L15" s="58"/>
      <c r="M15" s="58"/>
      <c r="N15" s="58"/>
      <c r="O15" s="58"/>
      <c r="P15" s="58"/>
      <c r="Q15" s="58"/>
      <c r="R15" s="58"/>
      <c r="S15" s="58"/>
      <c r="T15" s="58"/>
      <c r="U15" s="58"/>
      <c r="V15" s="58"/>
      <c r="W15" s="58"/>
      <c r="X15" s="58"/>
      <c r="Y15" s="58"/>
      <c r="Z15" s="58"/>
    </row>
    <row r="16" spans="1:26" s="440" customFormat="1" ht="19.5" customHeight="1">
      <c r="A16" s="560" t="s">
        <v>0</v>
      </c>
      <c r="B16" s="560"/>
      <c r="C16" s="579"/>
      <c r="D16" s="583"/>
      <c r="E16" s="579"/>
      <c r="F16" s="583"/>
      <c r="G16" s="579"/>
      <c r="H16" s="583"/>
      <c r="I16" s="579"/>
      <c r="J16" s="58"/>
      <c r="K16" s="58"/>
      <c r="L16" s="58"/>
      <c r="M16" s="58"/>
      <c r="N16" s="58"/>
      <c r="O16" s="58"/>
      <c r="P16" s="58"/>
      <c r="Q16" s="58"/>
      <c r="R16" s="58"/>
      <c r="S16" s="58"/>
      <c r="T16" s="58"/>
      <c r="U16" s="58"/>
      <c r="V16" s="58"/>
      <c r="W16" s="58"/>
      <c r="X16" s="58"/>
      <c r="Y16" s="58"/>
      <c r="Z16" s="58"/>
    </row>
    <row r="17" spans="1:244" s="440" customFormat="1" ht="20" customHeight="1">
      <c r="A17" s="581" t="s">
        <v>694</v>
      </c>
      <c r="B17" s="5" t="s">
        <v>22</v>
      </c>
      <c r="C17" s="1069">
        <v>305</v>
      </c>
      <c r="D17" s="256"/>
      <c r="E17" s="1069">
        <v>180</v>
      </c>
      <c r="F17" s="256"/>
      <c r="G17" s="1069">
        <f>ROUND(SUM(C17+E17),1)</f>
        <v>485</v>
      </c>
      <c r="H17" s="583"/>
      <c r="I17" s="582">
        <v>1067</v>
      </c>
      <c r="J17" s="564"/>
      <c r="K17" s="58"/>
      <c r="L17" s="58"/>
      <c r="M17" s="58"/>
      <c r="N17" s="58"/>
      <c r="O17" s="58"/>
      <c r="P17" s="58"/>
      <c r="Q17" s="58"/>
      <c r="R17" s="58"/>
      <c r="S17" s="58"/>
      <c r="T17" s="58"/>
      <c r="U17" s="58"/>
      <c r="V17" s="58"/>
      <c r="W17" s="58"/>
      <c r="X17" s="58"/>
      <c r="Y17" s="58"/>
      <c r="Z17" s="58"/>
    </row>
    <row r="18" spans="1:244" ht="24" customHeight="1">
      <c r="A18" s="562" t="s">
        <v>695</v>
      </c>
      <c r="B18" s="5" t="s">
        <v>22</v>
      </c>
      <c r="C18" s="556">
        <f>ROUND(SUM(C17:C17),1)</f>
        <v>305</v>
      </c>
      <c r="D18" s="274"/>
      <c r="E18" s="556">
        <f>ROUND(SUM(E17:E17),1)</f>
        <v>180</v>
      </c>
      <c r="F18" s="274"/>
      <c r="G18" s="556">
        <f>ROUND(SUM(G17:G17),1)</f>
        <v>485</v>
      </c>
      <c r="H18" s="644"/>
      <c r="I18" s="643">
        <f>ROUND(SUM(I17:I17),1)</f>
        <v>1067</v>
      </c>
      <c r="J18" s="95"/>
      <c r="K18" s="58"/>
      <c r="L18" s="58"/>
      <c r="M18" s="58"/>
      <c r="N18" s="58"/>
      <c r="O18" s="58"/>
      <c r="P18" s="58"/>
      <c r="Q18" s="58"/>
      <c r="R18" s="58"/>
      <c r="S18" s="58"/>
      <c r="T18" s="58"/>
      <c r="U18" s="58"/>
      <c r="V18" s="58"/>
      <c r="W18" s="58"/>
      <c r="X18" s="58"/>
      <c r="Y18" s="58"/>
      <c r="Z18" s="58"/>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F18" s="440"/>
      <c r="BG18" s="440"/>
      <c r="BH18" s="440"/>
      <c r="BI18" s="440"/>
      <c r="BJ18" s="440"/>
      <c r="BK18" s="440"/>
      <c r="BL18" s="440"/>
      <c r="BM18" s="440"/>
      <c r="BN18" s="440"/>
      <c r="BO18" s="440"/>
      <c r="BP18" s="440"/>
      <c r="BQ18" s="440"/>
      <c r="BR18" s="440"/>
      <c r="BS18" s="440"/>
      <c r="BT18" s="440"/>
      <c r="BU18" s="440"/>
      <c r="BV18" s="440"/>
      <c r="BW18" s="440"/>
      <c r="BX18" s="440"/>
      <c r="BY18" s="440"/>
      <c r="BZ18" s="440"/>
      <c r="CA18" s="440"/>
      <c r="CB18" s="440"/>
      <c r="CC18" s="440"/>
      <c r="CD18" s="440"/>
      <c r="CE18" s="440"/>
      <c r="CF18" s="440"/>
      <c r="CG18" s="440"/>
      <c r="CH18" s="440"/>
      <c r="CI18" s="440"/>
      <c r="CJ18" s="440"/>
      <c r="CK18" s="440"/>
      <c r="CL18" s="440"/>
      <c r="CM18" s="440"/>
      <c r="CN18" s="440"/>
      <c r="CO18" s="440"/>
      <c r="CP18" s="440"/>
      <c r="CQ18" s="440"/>
      <c r="CR18" s="440"/>
      <c r="CS18" s="440"/>
      <c r="CT18" s="440"/>
      <c r="CU18" s="440"/>
      <c r="CV18" s="440"/>
      <c r="CW18" s="440"/>
      <c r="CX18" s="440"/>
      <c r="CY18" s="440"/>
      <c r="CZ18" s="440"/>
      <c r="DA18" s="440"/>
      <c r="DB18" s="440"/>
      <c r="DC18" s="440"/>
      <c r="DD18" s="440"/>
      <c r="DE18" s="440"/>
      <c r="DF18" s="440"/>
      <c r="DG18" s="440"/>
      <c r="DH18" s="440"/>
      <c r="DI18" s="440"/>
      <c r="DJ18" s="440"/>
      <c r="DK18" s="440"/>
      <c r="DL18" s="440"/>
      <c r="DM18" s="440"/>
      <c r="DN18" s="440"/>
      <c r="DO18" s="440"/>
      <c r="DP18" s="440"/>
      <c r="DQ18" s="440"/>
      <c r="DR18" s="440"/>
      <c r="DS18" s="440"/>
      <c r="DT18" s="440"/>
      <c r="DU18" s="440"/>
      <c r="DV18" s="440"/>
      <c r="DW18" s="440"/>
      <c r="DX18" s="440"/>
      <c r="DY18" s="440"/>
      <c r="DZ18" s="440"/>
      <c r="EA18" s="440"/>
      <c r="EB18" s="440"/>
      <c r="EC18" s="440"/>
      <c r="ED18" s="440"/>
      <c r="EE18" s="440"/>
      <c r="EF18" s="440"/>
      <c r="EG18" s="440"/>
      <c r="EH18" s="440"/>
      <c r="EI18" s="440"/>
      <c r="EJ18" s="440"/>
      <c r="EK18" s="440"/>
      <c r="EL18" s="440"/>
      <c r="EM18" s="440"/>
      <c r="EN18" s="440"/>
      <c r="EO18" s="440"/>
      <c r="EP18" s="440"/>
      <c r="EQ18" s="440"/>
      <c r="ER18" s="440"/>
      <c r="ES18" s="440"/>
      <c r="ET18" s="440"/>
      <c r="EU18" s="440"/>
      <c r="EV18" s="440"/>
      <c r="EW18" s="440"/>
      <c r="EX18" s="440"/>
      <c r="EY18" s="440"/>
      <c r="EZ18" s="440"/>
      <c r="FA18" s="440"/>
      <c r="FB18" s="440"/>
      <c r="FC18" s="440"/>
      <c r="FD18" s="440"/>
      <c r="FE18" s="440"/>
      <c r="FF18" s="440"/>
      <c r="FG18" s="440"/>
      <c r="FH18" s="440"/>
      <c r="FI18" s="440"/>
      <c r="FJ18" s="440"/>
      <c r="FK18" s="440"/>
      <c r="FL18" s="440"/>
      <c r="FM18" s="440"/>
      <c r="FN18" s="440"/>
      <c r="FO18" s="440"/>
      <c r="FP18" s="440"/>
      <c r="FQ18" s="440"/>
      <c r="FR18" s="440"/>
      <c r="FS18" s="440"/>
      <c r="FT18" s="440"/>
      <c r="FU18" s="440"/>
      <c r="FV18" s="440"/>
      <c r="FW18" s="440"/>
      <c r="FX18" s="440"/>
      <c r="FY18" s="440"/>
      <c r="FZ18" s="440"/>
      <c r="GA18" s="440"/>
      <c r="GB18" s="440"/>
      <c r="GC18" s="440"/>
      <c r="GD18" s="440"/>
      <c r="GE18" s="440"/>
      <c r="GF18" s="440"/>
      <c r="GG18" s="440"/>
      <c r="GH18" s="440"/>
      <c r="GI18" s="440"/>
      <c r="GJ18" s="440"/>
      <c r="GK18" s="440"/>
      <c r="GL18" s="440"/>
      <c r="GM18" s="440"/>
      <c r="GN18" s="440"/>
      <c r="GO18" s="440"/>
      <c r="GP18" s="440"/>
      <c r="GQ18" s="440"/>
      <c r="GR18" s="440"/>
      <c r="GS18" s="440"/>
      <c r="GT18" s="440"/>
      <c r="GU18" s="440"/>
      <c r="GV18" s="440"/>
      <c r="GW18" s="440"/>
      <c r="GX18" s="440"/>
      <c r="GY18" s="440"/>
      <c r="GZ18" s="440"/>
      <c r="HA18" s="440"/>
      <c r="HB18" s="440"/>
      <c r="HC18" s="440"/>
      <c r="HD18" s="440"/>
      <c r="HE18" s="440"/>
      <c r="HF18" s="440"/>
      <c r="HG18" s="440"/>
      <c r="HH18" s="440"/>
      <c r="HI18" s="440"/>
      <c r="HJ18" s="440"/>
      <c r="HK18" s="440"/>
      <c r="HL18" s="440"/>
      <c r="HM18" s="440"/>
      <c r="HN18" s="440"/>
      <c r="HO18" s="440"/>
      <c r="HP18" s="440"/>
      <c r="HQ18" s="440"/>
      <c r="HR18" s="440"/>
      <c r="HS18" s="440"/>
      <c r="HT18" s="440"/>
      <c r="HU18" s="440"/>
      <c r="HV18" s="440"/>
      <c r="HW18" s="440"/>
      <c r="HX18" s="440"/>
      <c r="HY18" s="440"/>
      <c r="HZ18" s="440"/>
      <c r="IA18" s="440"/>
      <c r="IB18" s="440"/>
      <c r="IC18" s="440"/>
      <c r="ID18" s="440"/>
      <c r="IE18" s="440"/>
      <c r="IF18" s="440"/>
      <c r="IG18" s="440"/>
      <c r="IH18" s="440"/>
      <c r="II18" s="440"/>
      <c r="IJ18" s="440"/>
    </row>
    <row r="19" spans="1:244" ht="24" customHeight="1">
      <c r="A19" s="562"/>
      <c r="B19" s="5" t="s">
        <v>22</v>
      </c>
      <c r="C19" s="1070"/>
      <c r="D19" s="274"/>
      <c r="E19" s="1070"/>
      <c r="F19" s="274"/>
      <c r="G19" s="1070"/>
      <c r="H19" s="644"/>
      <c r="I19" s="645"/>
      <c r="J19" s="95"/>
      <c r="K19" s="58"/>
      <c r="L19" s="58"/>
      <c r="M19" s="58"/>
      <c r="N19" s="58"/>
      <c r="O19" s="58"/>
      <c r="P19" s="58"/>
      <c r="Q19" s="58"/>
      <c r="R19" s="58"/>
      <c r="S19" s="58"/>
      <c r="T19" s="58"/>
      <c r="U19" s="58"/>
      <c r="V19" s="58"/>
      <c r="W19" s="58"/>
      <c r="X19" s="58"/>
      <c r="Y19" s="58"/>
      <c r="Z19" s="58"/>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c r="CI19" s="440"/>
      <c r="CJ19" s="440"/>
      <c r="CK19" s="440"/>
      <c r="CL19" s="440"/>
      <c r="CM19" s="44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40"/>
      <c r="DT19" s="440"/>
      <c r="DU19" s="440"/>
      <c r="DV19" s="440"/>
      <c r="DW19" s="440"/>
      <c r="DX19" s="440"/>
      <c r="DY19" s="440"/>
      <c r="DZ19" s="440"/>
      <c r="EA19" s="440"/>
      <c r="EB19" s="440"/>
      <c r="EC19" s="440"/>
      <c r="ED19" s="440"/>
      <c r="EE19" s="440"/>
      <c r="EF19" s="440"/>
      <c r="EG19" s="440"/>
      <c r="EH19" s="440"/>
      <c r="EI19" s="440"/>
      <c r="EJ19" s="440"/>
      <c r="EK19" s="440"/>
      <c r="EL19" s="440"/>
      <c r="EM19" s="440"/>
      <c r="EN19" s="440"/>
      <c r="EO19" s="440"/>
      <c r="EP19" s="440"/>
      <c r="EQ19" s="440"/>
      <c r="ER19" s="440"/>
      <c r="ES19" s="440"/>
      <c r="ET19" s="440"/>
      <c r="EU19" s="440"/>
      <c r="EV19" s="440"/>
      <c r="EW19" s="440"/>
      <c r="EX19" s="440"/>
      <c r="EY19" s="440"/>
      <c r="EZ19" s="440"/>
      <c r="FA19" s="440"/>
      <c r="FB19" s="440"/>
      <c r="FC19" s="440"/>
      <c r="FD19" s="440"/>
      <c r="FE19" s="440"/>
      <c r="FF19" s="440"/>
      <c r="FG19" s="440"/>
      <c r="FH19" s="440"/>
      <c r="FI19" s="440"/>
      <c r="FJ19" s="440"/>
      <c r="FK19" s="440"/>
      <c r="FL19" s="440"/>
      <c r="FM19" s="440"/>
      <c r="FN19" s="440"/>
      <c r="FO19" s="440"/>
      <c r="FP19" s="440"/>
      <c r="FQ19" s="440"/>
      <c r="FR19" s="440"/>
      <c r="FS19" s="440"/>
      <c r="FT19" s="440"/>
      <c r="FU19" s="440"/>
      <c r="FV19" s="440"/>
      <c r="FW19" s="440"/>
      <c r="FX19" s="440"/>
      <c r="FY19" s="440"/>
      <c r="FZ19" s="440"/>
      <c r="GA19" s="440"/>
      <c r="GB19" s="440"/>
      <c r="GC19" s="440"/>
      <c r="GD19" s="440"/>
      <c r="GE19" s="440"/>
      <c r="GF19" s="440"/>
      <c r="GG19" s="440"/>
      <c r="GH19" s="440"/>
      <c r="GI19" s="440"/>
      <c r="GJ19" s="440"/>
      <c r="GK19" s="440"/>
      <c r="GL19" s="440"/>
      <c r="GM19" s="440"/>
      <c r="GN19" s="440"/>
      <c r="GO19" s="440"/>
      <c r="GP19" s="440"/>
      <c r="GQ19" s="440"/>
      <c r="GR19" s="440"/>
      <c r="GS19" s="440"/>
      <c r="GT19" s="440"/>
      <c r="GU19" s="440"/>
      <c r="GV19" s="440"/>
      <c r="GW19" s="440"/>
      <c r="GX19" s="440"/>
      <c r="GY19" s="440"/>
      <c r="GZ19" s="440"/>
      <c r="HA19" s="440"/>
      <c r="HB19" s="440"/>
      <c r="HC19" s="440"/>
      <c r="HD19" s="440"/>
      <c r="HE19" s="440"/>
      <c r="HF19" s="440"/>
      <c r="HG19" s="440"/>
      <c r="HH19" s="440"/>
      <c r="HI19" s="440"/>
      <c r="HJ19" s="440"/>
      <c r="HK19" s="440"/>
      <c r="HL19" s="440"/>
      <c r="HM19" s="440"/>
      <c r="HN19" s="440"/>
      <c r="HO19" s="440"/>
      <c r="HP19" s="440"/>
      <c r="HQ19" s="440"/>
      <c r="HR19" s="440"/>
      <c r="HS19" s="440"/>
      <c r="HT19" s="440"/>
      <c r="HU19" s="440"/>
      <c r="HV19" s="440"/>
      <c r="HW19" s="440"/>
      <c r="HX19" s="440"/>
      <c r="HY19" s="440"/>
      <c r="HZ19" s="440"/>
      <c r="IA19" s="440"/>
      <c r="IB19" s="440"/>
      <c r="IC19" s="440"/>
      <c r="ID19" s="440"/>
      <c r="IE19" s="440"/>
      <c r="IF19" s="440"/>
      <c r="IG19" s="440"/>
      <c r="IH19" s="440"/>
      <c r="II19" s="440"/>
      <c r="IJ19" s="440"/>
    </row>
    <row r="20" spans="1:244" ht="16" customHeight="1">
      <c r="A20" s="564"/>
      <c r="B20" s="5" t="s">
        <v>22</v>
      </c>
      <c r="C20" s="1071"/>
      <c r="D20" s="253"/>
      <c r="E20" s="1071"/>
      <c r="F20" s="253"/>
      <c r="G20" s="1071"/>
      <c r="H20" s="647"/>
      <c r="I20" s="646"/>
      <c r="J20" s="58"/>
      <c r="K20" s="58"/>
      <c r="L20" s="58"/>
      <c r="M20" s="58"/>
      <c r="N20" s="58"/>
      <c r="O20" s="58"/>
      <c r="P20" s="58"/>
      <c r="Q20" s="58"/>
      <c r="R20" s="58"/>
      <c r="S20" s="58"/>
      <c r="T20" s="58"/>
      <c r="U20" s="58"/>
      <c r="V20" s="58"/>
      <c r="W20" s="58"/>
      <c r="X20" s="58"/>
      <c r="Y20" s="58"/>
      <c r="Z20" s="58"/>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0"/>
      <c r="CF20" s="440"/>
      <c r="CG20" s="440"/>
      <c r="CH20" s="440"/>
      <c r="CI20" s="440"/>
      <c r="CJ20" s="440"/>
      <c r="CK20" s="440"/>
      <c r="CL20" s="440"/>
      <c r="CM20" s="440"/>
      <c r="CN20" s="440"/>
      <c r="CO20" s="440"/>
      <c r="CP20" s="440"/>
      <c r="CQ20" s="440"/>
      <c r="CR20" s="440"/>
      <c r="CS20" s="440"/>
      <c r="CT20" s="440"/>
      <c r="CU20" s="440"/>
      <c r="CV20" s="440"/>
      <c r="CW20" s="440"/>
      <c r="CX20" s="440"/>
      <c r="CY20" s="440"/>
      <c r="CZ20" s="440"/>
      <c r="DA20" s="440"/>
      <c r="DB20" s="440"/>
      <c r="DC20" s="440"/>
      <c r="DD20" s="440"/>
      <c r="DE20" s="440"/>
      <c r="DF20" s="440"/>
      <c r="DG20" s="440"/>
      <c r="DH20" s="440"/>
      <c r="DI20" s="440"/>
      <c r="DJ20" s="440"/>
      <c r="DK20" s="440"/>
      <c r="DL20" s="440"/>
      <c r="DM20" s="440"/>
      <c r="DN20" s="440"/>
      <c r="DO20" s="440"/>
      <c r="DP20" s="440"/>
      <c r="DQ20" s="440"/>
      <c r="DR20" s="440"/>
      <c r="DS20" s="440"/>
      <c r="DT20" s="440"/>
      <c r="DU20" s="440"/>
      <c r="DV20" s="440"/>
      <c r="DW20" s="440"/>
      <c r="DX20" s="440"/>
      <c r="DY20" s="440"/>
      <c r="DZ20" s="440"/>
      <c r="EA20" s="440"/>
      <c r="EB20" s="440"/>
      <c r="EC20" s="440"/>
      <c r="ED20" s="440"/>
      <c r="EE20" s="440"/>
      <c r="EF20" s="440"/>
      <c r="EG20" s="440"/>
      <c r="EH20" s="440"/>
      <c r="EI20" s="440"/>
      <c r="EJ20" s="440"/>
      <c r="EK20" s="440"/>
      <c r="EL20" s="440"/>
      <c r="EM20" s="440"/>
      <c r="EN20" s="440"/>
      <c r="EO20" s="440"/>
      <c r="EP20" s="440"/>
      <c r="EQ20" s="440"/>
      <c r="ER20" s="440"/>
      <c r="ES20" s="440"/>
      <c r="ET20" s="440"/>
      <c r="EU20" s="440"/>
      <c r="EV20" s="440"/>
      <c r="EW20" s="440"/>
      <c r="EX20" s="440"/>
      <c r="EY20" s="440"/>
      <c r="EZ20" s="440"/>
      <c r="FA20" s="440"/>
      <c r="FB20" s="440"/>
      <c r="FC20" s="440"/>
      <c r="FD20" s="440"/>
      <c r="FE20" s="440"/>
      <c r="FF20" s="440"/>
      <c r="FG20" s="440"/>
      <c r="FH20" s="440"/>
      <c r="FI20" s="440"/>
      <c r="FJ20" s="440"/>
      <c r="FK20" s="440"/>
      <c r="FL20" s="440"/>
      <c r="FM20" s="440"/>
      <c r="FN20" s="440"/>
      <c r="FO20" s="440"/>
      <c r="FP20" s="440"/>
      <c r="FQ20" s="440"/>
      <c r="FR20" s="440"/>
      <c r="FS20" s="440"/>
      <c r="FT20" s="440"/>
      <c r="FU20" s="440"/>
      <c r="FV20" s="440"/>
      <c r="FW20" s="440"/>
      <c r="FX20" s="440"/>
      <c r="FY20" s="440"/>
      <c r="FZ20" s="440"/>
      <c r="GA20" s="440"/>
      <c r="GB20" s="440"/>
      <c r="GC20" s="440"/>
      <c r="GD20" s="440"/>
      <c r="GE20" s="440"/>
      <c r="GF20" s="440"/>
      <c r="GG20" s="440"/>
      <c r="GH20" s="440"/>
      <c r="GI20" s="440"/>
      <c r="GJ20" s="440"/>
      <c r="GK20" s="440"/>
      <c r="GL20" s="440"/>
      <c r="GM20" s="440"/>
      <c r="GN20" s="440"/>
      <c r="GO20" s="440"/>
      <c r="GP20" s="440"/>
      <c r="GQ20" s="440"/>
      <c r="GR20" s="440"/>
      <c r="GS20" s="440"/>
      <c r="GT20" s="440"/>
      <c r="GU20" s="440"/>
      <c r="GV20" s="440"/>
      <c r="GW20" s="440"/>
      <c r="GX20" s="440"/>
      <c r="GY20" s="440"/>
      <c r="GZ20" s="440"/>
      <c r="HA20" s="440"/>
      <c r="HB20" s="440"/>
      <c r="HC20" s="440"/>
      <c r="HD20" s="440"/>
      <c r="HE20" s="440"/>
      <c r="HF20" s="440"/>
      <c r="HG20" s="440"/>
      <c r="HH20" s="440"/>
      <c r="HI20" s="440"/>
      <c r="HJ20" s="440"/>
      <c r="HK20" s="440"/>
      <c r="HL20" s="440"/>
      <c r="HM20" s="440"/>
      <c r="HN20" s="440"/>
      <c r="HO20" s="440"/>
      <c r="HP20" s="440"/>
      <c r="HQ20" s="440"/>
      <c r="HR20" s="440"/>
      <c r="HS20" s="440"/>
      <c r="HT20" s="440"/>
      <c r="HU20" s="440"/>
      <c r="HV20" s="440"/>
      <c r="HW20" s="440"/>
      <c r="HX20" s="440"/>
      <c r="HY20" s="440"/>
      <c r="HZ20" s="440"/>
      <c r="IA20" s="440"/>
      <c r="IB20" s="440"/>
      <c r="IC20" s="440"/>
      <c r="ID20" s="440"/>
      <c r="IE20" s="440"/>
      <c r="IF20" s="440"/>
      <c r="IG20" s="440"/>
      <c r="IH20" s="440"/>
      <c r="II20" s="440"/>
      <c r="IJ20" s="440"/>
    </row>
    <row r="21" spans="1:244" ht="20" customHeight="1">
      <c r="A21" s="560" t="s">
        <v>6</v>
      </c>
      <c r="B21" s="5" t="s">
        <v>22</v>
      </c>
      <c r="C21" s="254"/>
      <c r="D21" s="253"/>
      <c r="E21" s="254"/>
      <c r="F21" s="253"/>
      <c r="G21" s="254"/>
      <c r="H21" s="647"/>
      <c r="I21" s="648"/>
      <c r="J21" s="58"/>
      <c r="K21" s="58"/>
      <c r="L21" s="58"/>
      <c r="M21" s="58"/>
      <c r="N21" s="58"/>
      <c r="O21" s="58"/>
      <c r="P21" s="58"/>
      <c r="Q21" s="58"/>
      <c r="R21" s="58"/>
      <c r="S21" s="58"/>
      <c r="T21" s="58"/>
      <c r="U21" s="58"/>
      <c r="V21" s="58"/>
      <c r="W21" s="58"/>
      <c r="X21" s="58"/>
      <c r="Y21" s="58"/>
      <c r="Z21" s="58"/>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0"/>
      <c r="CF21" s="440"/>
      <c r="CG21" s="440"/>
      <c r="CH21" s="440"/>
      <c r="CI21" s="440"/>
      <c r="CJ21" s="440"/>
      <c r="CK21" s="440"/>
      <c r="CL21" s="440"/>
      <c r="CM21" s="440"/>
      <c r="CN21" s="440"/>
      <c r="CO21" s="440"/>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40"/>
      <c r="DT21" s="440"/>
      <c r="DU21" s="440"/>
      <c r="DV21" s="440"/>
      <c r="DW21" s="440"/>
      <c r="DX21" s="440"/>
      <c r="DY21" s="440"/>
      <c r="DZ21" s="440"/>
      <c r="EA21" s="440"/>
      <c r="EB21" s="440"/>
      <c r="EC21" s="440"/>
      <c r="ED21" s="440"/>
      <c r="EE21" s="440"/>
      <c r="EF21" s="440"/>
      <c r="EG21" s="440"/>
      <c r="EH21" s="440"/>
      <c r="EI21" s="440"/>
      <c r="EJ21" s="440"/>
      <c r="EK21" s="440"/>
      <c r="EL21" s="440"/>
      <c r="EM21" s="440"/>
      <c r="EN21" s="440"/>
      <c r="EO21" s="440"/>
      <c r="EP21" s="440"/>
      <c r="EQ21" s="440"/>
      <c r="ER21" s="440"/>
      <c r="ES21" s="440"/>
      <c r="ET21" s="440"/>
      <c r="EU21" s="440"/>
      <c r="EV21" s="440"/>
      <c r="EW21" s="440"/>
      <c r="EX21" s="440"/>
      <c r="EY21" s="440"/>
      <c r="EZ21" s="440"/>
      <c r="FA21" s="440"/>
      <c r="FB21" s="440"/>
      <c r="FC21" s="440"/>
      <c r="FD21" s="440"/>
      <c r="FE21" s="440"/>
      <c r="FF21" s="440"/>
      <c r="FG21" s="440"/>
      <c r="FH21" s="440"/>
      <c r="FI21" s="440"/>
      <c r="FJ21" s="440"/>
      <c r="FK21" s="440"/>
      <c r="FL21" s="440"/>
      <c r="FM21" s="440"/>
      <c r="FN21" s="440"/>
      <c r="FO21" s="440"/>
      <c r="FP21" s="440"/>
      <c r="FQ21" s="440"/>
      <c r="FR21" s="440"/>
      <c r="FS21" s="440"/>
      <c r="FT21" s="440"/>
      <c r="FU21" s="440"/>
      <c r="FV21" s="440"/>
      <c r="FW21" s="440"/>
      <c r="FX21" s="440"/>
      <c r="FY21" s="440"/>
      <c r="FZ21" s="440"/>
      <c r="GA21" s="440"/>
      <c r="GB21" s="440"/>
      <c r="GC21" s="440"/>
      <c r="GD21" s="440"/>
      <c r="GE21" s="440"/>
      <c r="GF21" s="440"/>
      <c r="GG21" s="440"/>
      <c r="GH21" s="440"/>
      <c r="GI21" s="440"/>
      <c r="GJ21" s="440"/>
      <c r="GK21" s="440"/>
      <c r="GL21" s="440"/>
      <c r="GM21" s="440"/>
      <c r="GN21" s="440"/>
      <c r="GO21" s="440"/>
      <c r="GP21" s="440"/>
      <c r="GQ21" s="440"/>
      <c r="GR21" s="440"/>
      <c r="GS21" s="440"/>
      <c r="GT21" s="440"/>
      <c r="GU21" s="440"/>
      <c r="GV21" s="440"/>
      <c r="GW21" s="440"/>
      <c r="GX21" s="440"/>
      <c r="GY21" s="440"/>
      <c r="GZ21" s="440"/>
      <c r="HA21" s="440"/>
      <c r="HB21" s="440"/>
      <c r="HC21" s="440"/>
      <c r="HD21" s="440"/>
      <c r="HE21" s="440"/>
      <c r="HF21" s="440"/>
      <c r="HG21" s="440"/>
      <c r="HH21" s="440"/>
      <c r="HI21" s="440"/>
      <c r="HJ21" s="440"/>
      <c r="HK21" s="440"/>
      <c r="HL21" s="440"/>
      <c r="HM21" s="440"/>
      <c r="HN21" s="440"/>
      <c r="HO21" s="440"/>
      <c r="HP21" s="440"/>
      <c r="HQ21" s="440"/>
      <c r="HR21" s="440"/>
      <c r="HS21" s="440"/>
      <c r="HT21" s="440"/>
      <c r="HU21" s="440"/>
      <c r="HV21" s="440"/>
      <c r="HW21" s="440"/>
      <c r="HX21" s="440"/>
      <c r="HY21" s="440"/>
      <c r="HZ21" s="440"/>
      <c r="IA21" s="440"/>
      <c r="IB21" s="440"/>
      <c r="IC21" s="440"/>
      <c r="ID21" s="440"/>
      <c r="IE21" s="440"/>
      <c r="IF21" s="440"/>
      <c r="IG21" s="440"/>
      <c r="IH21" s="440"/>
      <c r="II21" s="440"/>
      <c r="IJ21" s="440"/>
    </row>
    <row r="22" spans="1:244" ht="20" customHeight="1">
      <c r="A22" s="564" t="s">
        <v>109</v>
      </c>
      <c r="B22" s="5" t="s">
        <v>22</v>
      </c>
      <c r="C22" s="254"/>
      <c r="D22" s="253"/>
      <c r="E22" s="254"/>
      <c r="F22" s="253"/>
      <c r="G22" s="254"/>
      <c r="H22" s="647"/>
      <c r="I22" s="648"/>
      <c r="J22" s="58"/>
      <c r="K22" s="58"/>
      <c r="L22" s="58"/>
      <c r="M22" s="58"/>
      <c r="N22" s="58"/>
      <c r="O22" s="58"/>
      <c r="P22" s="58"/>
      <c r="Q22" s="58"/>
      <c r="R22" s="58"/>
      <c r="S22" s="58"/>
      <c r="T22" s="58"/>
      <c r="U22" s="58"/>
      <c r="V22" s="58"/>
      <c r="W22" s="58"/>
      <c r="X22" s="58"/>
      <c r="Y22" s="58"/>
      <c r="Z22" s="58"/>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0"/>
      <c r="BW22" s="440"/>
      <c r="BX22" s="440"/>
      <c r="BY22" s="440"/>
      <c r="BZ22" s="440"/>
      <c r="CA22" s="440"/>
      <c r="CB22" s="440"/>
      <c r="CC22" s="440"/>
      <c r="CD22" s="440"/>
      <c r="CE22" s="440"/>
      <c r="CF22" s="440"/>
      <c r="CG22" s="440"/>
      <c r="CH22" s="440"/>
      <c r="CI22" s="440"/>
      <c r="CJ22" s="440"/>
      <c r="CK22" s="440"/>
      <c r="CL22" s="440"/>
      <c r="CM22" s="440"/>
      <c r="CN22" s="440"/>
      <c r="CO22" s="440"/>
      <c r="CP22" s="440"/>
      <c r="CQ22" s="440"/>
      <c r="CR22" s="440"/>
      <c r="CS22" s="440"/>
      <c r="CT22" s="440"/>
      <c r="CU22" s="440"/>
      <c r="CV22" s="440"/>
      <c r="CW22" s="440"/>
      <c r="CX22" s="440"/>
      <c r="CY22" s="440"/>
      <c r="CZ22" s="440"/>
      <c r="DA22" s="440"/>
      <c r="DB22" s="440"/>
      <c r="DC22" s="440"/>
      <c r="DD22" s="440"/>
      <c r="DE22" s="440"/>
      <c r="DF22" s="440"/>
      <c r="DG22" s="440"/>
      <c r="DH22" s="440"/>
      <c r="DI22" s="440"/>
      <c r="DJ22" s="440"/>
      <c r="DK22" s="440"/>
      <c r="DL22" s="440"/>
      <c r="DM22" s="440"/>
      <c r="DN22" s="440"/>
      <c r="DO22" s="440"/>
      <c r="DP22" s="440"/>
      <c r="DQ22" s="440"/>
      <c r="DR22" s="440"/>
      <c r="DS22" s="440"/>
      <c r="DT22" s="440"/>
      <c r="DU22" s="440"/>
      <c r="DV22" s="440"/>
      <c r="DW22" s="440"/>
      <c r="DX22" s="440"/>
      <c r="DY22" s="440"/>
      <c r="DZ22" s="440"/>
      <c r="EA22" s="440"/>
      <c r="EB22" s="440"/>
      <c r="EC22" s="440"/>
      <c r="ED22" s="440"/>
      <c r="EE22" s="440"/>
      <c r="EF22" s="440"/>
      <c r="EG22" s="440"/>
      <c r="EH22" s="440"/>
      <c r="EI22" s="440"/>
      <c r="EJ22" s="440"/>
      <c r="EK22" s="440"/>
      <c r="EL22" s="440"/>
      <c r="EM22" s="440"/>
      <c r="EN22" s="440"/>
      <c r="EO22" s="440"/>
      <c r="EP22" s="440"/>
      <c r="EQ22" s="440"/>
      <c r="ER22" s="440"/>
      <c r="ES22" s="440"/>
      <c r="ET22" s="440"/>
      <c r="EU22" s="440"/>
      <c r="EV22" s="440"/>
      <c r="EW22" s="440"/>
      <c r="EX22" s="440"/>
      <c r="EY22" s="440"/>
      <c r="EZ22" s="440"/>
      <c r="FA22" s="440"/>
      <c r="FB22" s="440"/>
      <c r="FC22" s="440"/>
      <c r="FD22" s="440"/>
      <c r="FE22" s="440"/>
      <c r="FF22" s="440"/>
      <c r="FG22" s="440"/>
      <c r="FH22" s="440"/>
      <c r="FI22" s="440"/>
      <c r="FJ22" s="440"/>
      <c r="FK22" s="440"/>
      <c r="FL22" s="440"/>
      <c r="FM22" s="440"/>
      <c r="FN22" s="440"/>
      <c r="FO22" s="440"/>
      <c r="FP22" s="440"/>
      <c r="FQ22" s="440"/>
      <c r="FR22" s="440"/>
      <c r="FS22" s="440"/>
      <c r="FT22" s="440"/>
      <c r="FU22" s="440"/>
      <c r="FV22" s="440"/>
      <c r="FW22" s="440"/>
      <c r="FX22" s="440"/>
      <c r="FY22" s="440"/>
      <c r="FZ22" s="440"/>
      <c r="GA22" s="440"/>
      <c r="GB22" s="440"/>
      <c r="GC22" s="440"/>
      <c r="GD22" s="440"/>
      <c r="GE22" s="440"/>
      <c r="GF22" s="440"/>
      <c r="GG22" s="440"/>
      <c r="GH22" s="440"/>
      <c r="GI22" s="440"/>
      <c r="GJ22" s="440"/>
      <c r="GK22" s="440"/>
      <c r="GL22" s="440"/>
      <c r="GM22" s="440"/>
      <c r="GN22" s="440"/>
      <c r="GO22" s="440"/>
      <c r="GP22" s="440"/>
      <c r="GQ22" s="440"/>
      <c r="GR22" s="440"/>
      <c r="GS22" s="440"/>
      <c r="GT22" s="440"/>
      <c r="GU22" s="440"/>
      <c r="GV22" s="440"/>
      <c r="GW22" s="440"/>
      <c r="GX22" s="440"/>
      <c r="GY22" s="440"/>
      <c r="GZ22" s="440"/>
      <c r="HA22" s="440"/>
      <c r="HB22" s="440"/>
      <c r="HC22" s="440"/>
      <c r="HD22" s="440"/>
      <c r="HE22" s="440"/>
      <c r="HF22" s="440"/>
      <c r="HG22" s="440"/>
      <c r="HH22" s="440"/>
      <c r="HI22" s="440"/>
      <c r="HJ22" s="440"/>
      <c r="HK22" s="440"/>
      <c r="HL22" s="440"/>
      <c r="HM22" s="440"/>
      <c r="HN22" s="440"/>
      <c r="HO22" s="440"/>
      <c r="HP22" s="440"/>
      <c r="HQ22" s="440"/>
      <c r="HR22" s="440"/>
      <c r="HS22" s="440"/>
      <c r="HT22" s="440"/>
      <c r="HU22" s="440"/>
      <c r="HV22" s="440"/>
      <c r="HW22" s="440"/>
      <c r="HX22" s="440"/>
      <c r="HY22" s="440"/>
      <c r="HZ22" s="440"/>
      <c r="IA22" s="440"/>
      <c r="IB22" s="440"/>
      <c r="IC22" s="440"/>
      <c r="ID22" s="440"/>
      <c r="IE22" s="440"/>
      <c r="IF22" s="440"/>
      <c r="IG22" s="440"/>
      <c r="IH22" s="440"/>
      <c r="II22" s="440"/>
      <c r="IJ22" s="440"/>
    </row>
    <row r="23" spans="1:244" ht="20" customHeight="1">
      <c r="A23" s="581" t="s">
        <v>696</v>
      </c>
      <c r="B23" s="5" t="s">
        <v>22</v>
      </c>
      <c r="C23" s="254">
        <v>102</v>
      </c>
      <c r="D23" s="253"/>
      <c r="E23" s="254">
        <v>180</v>
      </c>
      <c r="F23" s="253"/>
      <c r="G23" s="254">
        <f>ROUND(SUM(C23+E23),1)</f>
        <v>282</v>
      </c>
      <c r="H23" s="647"/>
      <c r="I23" s="648">
        <v>264</v>
      </c>
      <c r="J23" s="58"/>
      <c r="K23" s="58"/>
      <c r="L23" s="58"/>
      <c r="M23" s="58"/>
      <c r="N23" s="58"/>
      <c r="O23" s="58"/>
      <c r="P23" s="58"/>
      <c r="Q23" s="58"/>
      <c r="R23" s="58"/>
      <c r="S23" s="58"/>
      <c r="T23" s="58"/>
      <c r="U23" s="58"/>
      <c r="V23" s="58"/>
      <c r="W23" s="58"/>
      <c r="X23" s="58"/>
      <c r="Y23" s="58"/>
      <c r="Z23" s="58"/>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c r="CC23" s="440"/>
      <c r="CD23" s="440"/>
      <c r="CE23" s="440"/>
      <c r="CF23" s="440"/>
      <c r="CG23" s="440"/>
      <c r="CH23" s="440"/>
      <c r="CI23" s="440"/>
      <c r="CJ23" s="440"/>
      <c r="CK23" s="440"/>
      <c r="CL23" s="440"/>
      <c r="CM23" s="440"/>
      <c r="CN23" s="440"/>
      <c r="CO23" s="440"/>
      <c r="CP23" s="440"/>
      <c r="CQ23" s="440"/>
      <c r="CR23" s="440"/>
      <c r="CS23" s="440"/>
      <c r="CT23" s="440"/>
      <c r="CU23" s="440"/>
      <c r="CV23" s="440"/>
      <c r="CW23" s="440"/>
      <c r="CX23" s="440"/>
      <c r="CY23" s="440"/>
      <c r="CZ23" s="440"/>
      <c r="DA23" s="440"/>
      <c r="DB23" s="440"/>
      <c r="DC23" s="440"/>
      <c r="DD23" s="440"/>
      <c r="DE23" s="440"/>
      <c r="DF23" s="440"/>
      <c r="DG23" s="440"/>
      <c r="DH23" s="440"/>
      <c r="DI23" s="440"/>
      <c r="DJ23" s="440"/>
      <c r="DK23" s="440"/>
      <c r="DL23" s="440"/>
      <c r="DM23" s="440"/>
      <c r="DN23" s="440"/>
      <c r="DO23" s="440"/>
      <c r="DP23" s="440"/>
      <c r="DQ23" s="440"/>
      <c r="DR23" s="440"/>
      <c r="DS23" s="440"/>
      <c r="DT23" s="440"/>
      <c r="DU23" s="440"/>
      <c r="DV23" s="440"/>
      <c r="DW23" s="440"/>
      <c r="DX23" s="440"/>
      <c r="DY23" s="440"/>
      <c r="DZ23" s="440"/>
      <c r="EA23" s="440"/>
      <c r="EB23" s="440"/>
      <c r="EC23" s="440"/>
      <c r="ED23" s="440"/>
      <c r="EE23" s="440"/>
      <c r="EF23" s="440"/>
      <c r="EG23" s="440"/>
      <c r="EH23" s="440"/>
      <c r="EI23" s="440"/>
      <c r="EJ23" s="440"/>
      <c r="EK23" s="440"/>
      <c r="EL23" s="440"/>
      <c r="EM23" s="440"/>
      <c r="EN23" s="440"/>
      <c r="EO23" s="440"/>
      <c r="EP23" s="440"/>
      <c r="EQ23" s="440"/>
      <c r="ER23" s="440"/>
      <c r="ES23" s="440"/>
      <c r="ET23" s="440"/>
      <c r="EU23" s="440"/>
      <c r="EV23" s="440"/>
      <c r="EW23" s="440"/>
      <c r="EX23" s="440"/>
      <c r="EY23" s="440"/>
      <c r="EZ23" s="440"/>
      <c r="FA23" s="440"/>
      <c r="FB23" s="440"/>
      <c r="FC23" s="440"/>
      <c r="FD23" s="440"/>
      <c r="FE23" s="440"/>
      <c r="FF23" s="440"/>
      <c r="FG23" s="440"/>
      <c r="FH23" s="440"/>
      <c r="FI23" s="440"/>
      <c r="FJ23" s="440"/>
      <c r="FK23" s="440"/>
      <c r="FL23" s="440"/>
      <c r="FM23" s="440"/>
      <c r="FN23" s="440"/>
      <c r="FO23" s="440"/>
      <c r="FP23" s="440"/>
      <c r="FQ23" s="440"/>
      <c r="FR23" s="440"/>
      <c r="FS23" s="440"/>
      <c r="FT23" s="440"/>
      <c r="FU23" s="440"/>
      <c r="FV23" s="440"/>
      <c r="FW23" s="440"/>
      <c r="FX23" s="440"/>
      <c r="FY23" s="440"/>
      <c r="FZ23" s="440"/>
      <c r="GA23" s="440"/>
      <c r="GB23" s="440"/>
      <c r="GC23" s="440"/>
      <c r="GD23" s="440"/>
      <c r="GE23" s="440"/>
      <c r="GF23" s="440"/>
      <c r="GG23" s="440"/>
      <c r="GH23" s="440"/>
      <c r="GI23" s="440"/>
      <c r="GJ23" s="440"/>
      <c r="GK23" s="440"/>
      <c r="GL23" s="440"/>
      <c r="GM23" s="440"/>
      <c r="GN23" s="440"/>
      <c r="GO23" s="440"/>
      <c r="GP23" s="440"/>
      <c r="GQ23" s="440"/>
      <c r="GR23" s="440"/>
      <c r="GS23" s="440"/>
      <c r="GT23" s="440"/>
      <c r="GU23" s="440"/>
      <c r="GV23" s="440"/>
      <c r="GW23" s="440"/>
      <c r="GX23" s="440"/>
      <c r="GY23" s="440"/>
      <c r="GZ23" s="440"/>
      <c r="HA23" s="440"/>
      <c r="HB23" s="440"/>
      <c r="HC23" s="440"/>
      <c r="HD23" s="440"/>
      <c r="HE23" s="440"/>
      <c r="HF23" s="440"/>
      <c r="HG23" s="440"/>
      <c r="HH23" s="440"/>
      <c r="HI23" s="440"/>
      <c r="HJ23" s="440"/>
      <c r="HK23" s="440"/>
      <c r="HL23" s="440"/>
      <c r="HM23" s="440"/>
      <c r="HN23" s="440"/>
      <c r="HO23" s="440"/>
      <c r="HP23" s="440"/>
      <c r="HQ23" s="440"/>
      <c r="HR23" s="440"/>
      <c r="HS23" s="440"/>
      <c r="HT23" s="440"/>
      <c r="HU23" s="440"/>
      <c r="HV23" s="440"/>
      <c r="HW23" s="440"/>
      <c r="HX23" s="440"/>
      <c r="HY23" s="440"/>
      <c r="HZ23" s="440"/>
      <c r="IA23" s="440"/>
      <c r="IB23" s="440"/>
      <c r="IC23" s="440"/>
      <c r="ID23" s="440"/>
      <c r="IE23" s="440"/>
      <c r="IF23" s="440"/>
      <c r="IG23" s="440"/>
      <c r="IH23" s="440"/>
      <c r="II23" s="440"/>
      <c r="IJ23" s="440"/>
    </row>
    <row r="24" spans="1:244" ht="20" customHeight="1">
      <c r="A24" s="581" t="s">
        <v>697</v>
      </c>
      <c r="B24" s="5" t="s">
        <v>22</v>
      </c>
      <c r="C24" s="254">
        <v>3</v>
      </c>
      <c r="D24" s="253"/>
      <c r="E24" s="254">
        <v>5</v>
      </c>
      <c r="F24" s="253"/>
      <c r="G24" s="254">
        <f t="shared" ref="G24:G25" si="0">ROUND(SUM(C24+E24),1)</f>
        <v>8</v>
      </c>
      <c r="H24" s="647"/>
      <c r="I24" s="648">
        <v>12</v>
      </c>
      <c r="J24" s="58"/>
      <c r="K24" s="58"/>
      <c r="L24" s="58"/>
      <c r="M24" s="58"/>
      <c r="N24" s="58"/>
      <c r="O24" s="58"/>
      <c r="P24" s="58"/>
      <c r="Q24" s="58"/>
      <c r="R24" s="58"/>
      <c r="S24" s="58"/>
      <c r="T24" s="58"/>
      <c r="U24" s="58"/>
      <c r="V24" s="58"/>
      <c r="W24" s="58"/>
      <c r="X24" s="58"/>
      <c r="Y24" s="58"/>
      <c r="Z24" s="58"/>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c r="BH24" s="440"/>
      <c r="BI24" s="440"/>
      <c r="BJ24" s="440"/>
      <c r="BK24" s="440"/>
      <c r="BL24" s="440"/>
      <c r="BM24" s="440"/>
      <c r="BN24" s="440"/>
      <c r="BO24" s="440"/>
      <c r="BP24" s="440"/>
      <c r="BQ24" s="440"/>
      <c r="BR24" s="440"/>
      <c r="BS24" s="440"/>
      <c r="BT24" s="440"/>
      <c r="BU24" s="440"/>
      <c r="BV24" s="440"/>
      <c r="BW24" s="440"/>
      <c r="BX24" s="440"/>
      <c r="BY24" s="440"/>
      <c r="BZ24" s="440"/>
      <c r="CA24" s="440"/>
      <c r="CB24" s="440"/>
      <c r="CC24" s="440"/>
      <c r="CD24" s="440"/>
      <c r="CE24" s="440"/>
      <c r="CF24" s="440"/>
      <c r="CG24" s="440"/>
      <c r="CH24" s="440"/>
      <c r="CI24" s="440"/>
      <c r="CJ24" s="440"/>
      <c r="CK24" s="440"/>
      <c r="CL24" s="440"/>
      <c r="CM24" s="440"/>
      <c r="CN24" s="440"/>
      <c r="CO24" s="440"/>
      <c r="CP24" s="440"/>
      <c r="CQ24" s="440"/>
      <c r="CR24" s="440"/>
      <c r="CS24" s="440"/>
      <c r="CT24" s="440"/>
      <c r="CU24" s="440"/>
      <c r="CV24" s="440"/>
      <c r="CW24" s="440"/>
      <c r="CX24" s="440"/>
      <c r="CY24" s="440"/>
      <c r="CZ24" s="440"/>
      <c r="DA24" s="440"/>
      <c r="DB24" s="440"/>
      <c r="DC24" s="440"/>
      <c r="DD24" s="440"/>
      <c r="DE24" s="440"/>
      <c r="DF24" s="440"/>
      <c r="DG24" s="440"/>
      <c r="DH24" s="440"/>
      <c r="DI24" s="440"/>
      <c r="DJ24" s="440"/>
      <c r="DK24" s="440"/>
      <c r="DL24" s="440"/>
      <c r="DM24" s="440"/>
      <c r="DN24" s="440"/>
      <c r="DO24" s="440"/>
      <c r="DP24" s="440"/>
      <c r="DQ24" s="440"/>
      <c r="DR24" s="440"/>
      <c r="DS24" s="440"/>
      <c r="DT24" s="440"/>
      <c r="DU24" s="440"/>
      <c r="DV24" s="440"/>
      <c r="DW24" s="440"/>
      <c r="DX24" s="440"/>
      <c r="DY24" s="440"/>
      <c r="DZ24" s="440"/>
      <c r="EA24" s="440"/>
      <c r="EB24" s="440"/>
      <c r="EC24" s="440"/>
      <c r="ED24" s="440"/>
      <c r="EE24" s="440"/>
      <c r="EF24" s="440"/>
      <c r="EG24" s="440"/>
      <c r="EH24" s="440"/>
      <c r="EI24" s="440"/>
      <c r="EJ24" s="440"/>
      <c r="EK24" s="440"/>
      <c r="EL24" s="440"/>
      <c r="EM24" s="440"/>
      <c r="EN24" s="440"/>
      <c r="EO24" s="440"/>
      <c r="EP24" s="440"/>
      <c r="EQ24" s="440"/>
      <c r="ER24" s="440"/>
      <c r="ES24" s="440"/>
      <c r="ET24" s="440"/>
      <c r="EU24" s="440"/>
      <c r="EV24" s="440"/>
      <c r="EW24" s="440"/>
      <c r="EX24" s="440"/>
      <c r="EY24" s="440"/>
      <c r="EZ24" s="440"/>
      <c r="FA24" s="440"/>
      <c r="FB24" s="440"/>
      <c r="FC24" s="440"/>
      <c r="FD24" s="440"/>
      <c r="FE24" s="440"/>
      <c r="FF24" s="440"/>
      <c r="FG24" s="440"/>
      <c r="FH24" s="440"/>
      <c r="FI24" s="440"/>
      <c r="FJ24" s="440"/>
      <c r="FK24" s="440"/>
      <c r="FL24" s="440"/>
      <c r="FM24" s="440"/>
      <c r="FN24" s="440"/>
      <c r="FO24" s="440"/>
      <c r="FP24" s="440"/>
      <c r="FQ24" s="440"/>
      <c r="FR24" s="440"/>
      <c r="FS24" s="440"/>
      <c r="FT24" s="440"/>
      <c r="FU24" s="440"/>
      <c r="FV24" s="440"/>
      <c r="FW24" s="440"/>
      <c r="FX24" s="440"/>
      <c r="FY24" s="440"/>
      <c r="FZ24" s="440"/>
      <c r="GA24" s="440"/>
      <c r="GB24" s="440"/>
      <c r="GC24" s="440"/>
      <c r="GD24" s="440"/>
      <c r="GE24" s="440"/>
      <c r="GF24" s="440"/>
      <c r="GG24" s="440"/>
      <c r="GH24" s="440"/>
      <c r="GI24" s="440"/>
      <c r="GJ24" s="440"/>
      <c r="GK24" s="440"/>
      <c r="GL24" s="440"/>
      <c r="GM24" s="440"/>
      <c r="GN24" s="440"/>
      <c r="GO24" s="440"/>
      <c r="GP24" s="440"/>
      <c r="GQ24" s="440"/>
      <c r="GR24" s="440"/>
      <c r="GS24" s="440"/>
      <c r="GT24" s="440"/>
      <c r="GU24" s="440"/>
      <c r="GV24" s="440"/>
      <c r="GW24" s="440"/>
      <c r="GX24" s="440"/>
      <c r="GY24" s="440"/>
      <c r="GZ24" s="440"/>
      <c r="HA24" s="440"/>
      <c r="HB24" s="440"/>
      <c r="HC24" s="440"/>
      <c r="HD24" s="440"/>
      <c r="HE24" s="440"/>
      <c r="HF24" s="440"/>
      <c r="HG24" s="440"/>
      <c r="HH24" s="440"/>
      <c r="HI24" s="440"/>
      <c r="HJ24" s="440"/>
      <c r="HK24" s="440"/>
      <c r="HL24" s="440"/>
      <c r="HM24" s="440"/>
      <c r="HN24" s="440"/>
      <c r="HO24" s="440"/>
      <c r="HP24" s="440"/>
      <c r="HQ24" s="440"/>
      <c r="HR24" s="440"/>
      <c r="HS24" s="440"/>
      <c r="HT24" s="440"/>
      <c r="HU24" s="440"/>
      <c r="HV24" s="440"/>
      <c r="HW24" s="440"/>
      <c r="HX24" s="440"/>
      <c r="HY24" s="440"/>
      <c r="HZ24" s="440"/>
      <c r="IA24" s="440"/>
      <c r="IB24" s="440"/>
      <c r="IC24" s="440"/>
      <c r="ID24" s="440"/>
      <c r="IE24" s="440"/>
      <c r="IF24" s="440"/>
      <c r="IG24" s="440"/>
      <c r="IH24" s="440"/>
      <c r="II24" s="440"/>
      <c r="IJ24" s="440"/>
    </row>
    <row r="25" spans="1:244" ht="20" customHeight="1">
      <c r="A25" s="581" t="s">
        <v>698</v>
      </c>
      <c r="B25" s="5" t="s">
        <v>22</v>
      </c>
      <c r="C25" s="254">
        <v>57</v>
      </c>
      <c r="D25" s="253"/>
      <c r="E25" s="254">
        <v>105</v>
      </c>
      <c r="F25" s="253"/>
      <c r="G25" s="254">
        <f t="shared" si="0"/>
        <v>162</v>
      </c>
      <c r="H25" s="647"/>
      <c r="I25" s="648">
        <v>193</v>
      </c>
      <c r="J25" s="58"/>
      <c r="K25" s="58"/>
      <c r="L25" s="58"/>
      <c r="M25" s="58"/>
      <c r="N25" s="58"/>
      <c r="O25" s="58"/>
      <c r="P25" s="58"/>
      <c r="Q25" s="58"/>
      <c r="R25" s="58"/>
      <c r="S25" s="58"/>
      <c r="T25" s="58"/>
      <c r="U25" s="58"/>
      <c r="V25" s="58"/>
      <c r="W25" s="58"/>
      <c r="X25" s="58"/>
      <c r="Y25" s="58"/>
      <c r="Z25" s="58"/>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c r="BH25" s="440"/>
      <c r="BI25" s="440"/>
      <c r="BJ25" s="440"/>
      <c r="BK25" s="440"/>
      <c r="BL25" s="440"/>
      <c r="BM25" s="440"/>
      <c r="BN25" s="440"/>
      <c r="BO25" s="440"/>
      <c r="BP25" s="440"/>
      <c r="BQ25" s="440"/>
      <c r="BR25" s="440"/>
      <c r="BS25" s="440"/>
      <c r="BT25" s="440"/>
      <c r="BU25" s="440"/>
      <c r="BV25" s="440"/>
      <c r="BW25" s="440"/>
      <c r="BX25" s="440"/>
      <c r="BY25" s="440"/>
      <c r="BZ25" s="440"/>
      <c r="CA25" s="440"/>
      <c r="CB25" s="440"/>
      <c r="CC25" s="440"/>
      <c r="CD25" s="440"/>
      <c r="CE25" s="440"/>
      <c r="CF25" s="440"/>
      <c r="CG25" s="440"/>
      <c r="CH25" s="440"/>
      <c r="CI25" s="440"/>
      <c r="CJ25" s="440"/>
      <c r="CK25" s="440"/>
      <c r="CL25" s="440"/>
      <c r="CM25" s="440"/>
      <c r="CN25" s="440"/>
      <c r="CO25" s="440"/>
      <c r="CP25" s="440"/>
      <c r="CQ25" s="440"/>
      <c r="CR25" s="440"/>
      <c r="CS25" s="440"/>
      <c r="CT25" s="440"/>
      <c r="CU25" s="440"/>
      <c r="CV25" s="440"/>
      <c r="CW25" s="440"/>
      <c r="CX25" s="440"/>
      <c r="CY25" s="440"/>
      <c r="CZ25" s="440"/>
      <c r="DA25" s="440"/>
      <c r="DB25" s="440"/>
      <c r="DC25" s="440"/>
      <c r="DD25" s="440"/>
      <c r="DE25" s="440"/>
      <c r="DF25" s="440"/>
      <c r="DG25" s="440"/>
      <c r="DH25" s="440"/>
      <c r="DI25" s="440"/>
      <c r="DJ25" s="440"/>
      <c r="DK25" s="440"/>
      <c r="DL25" s="440"/>
      <c r="DM25" s="440"/>
      <c r="DN25" s="440"/>
      <c r="DO25" s="440"/>
      <c r="DP25" s="440"/>
      <c r="DQ25" s="440"/>
      <c r="DR25" s="440"/>
      <c r="DS25" s="440"/>
      <c r="DT25" s="440"/>
      <c r="DU25" s="440"/>
      <c r="DV25" s="440"/>
      <c r="DW25" s="440"/>
      <c r="DX25" s="440"/>
      <c r="DY25" s="440"/>
      <c r="DZ25" s="440"/>
      <c r="EA25" s="440"/>
      <c r="EB25" s="440"/>
      <c r="EC25" s="440"/>
      <c r="ED25" s="440"/>
      <c r="EE25" s="440"/>
      <c r="EF25" s="440"/>
      <c r="EG25" s="440"/>
      <c r="EH25" s="440"/>
      <c r="EI25" s="440"/>
      <c r="EJ25" s="440"/>
      <c r="EK25" s="440"/>
      <c r="EL25" s="440"/>
      <c r="EM25" s="440"/>
      <c r="EN25" s="440"/>
      <c r="EO25" s="440"/>
      <c r="EP25" s="440"/>
      <c r="EQ25" s="440"/>
      <c r="ER25" s="440"/>
      <c r="ES25" s="440"/>
      <c r="ET25" s="440"/>
      <c r="EU25" s="440"/>
      <c r="EV25" s="440"/>
      <c r="EW25" s="440"/>
      <c r="EX25" s="440"/>
      <c r="EY25" s="440"/>
      <c r="EZ25" s="440"/>
      <c r="FA25" s="440"/>
      <c r="FB25" s="440"/>
      <c r="FC25" s="440"/>
      <c r="FD25" s="440"/>
      <c r="FE25" s="440"/>
      <c r="FF25" s="440"/>
      <c r="FG25" s="440"/>
      <c r="FH25" s="440"/>
      <c r="FI25" s="440"/>
      <c r="FJ25" s="440"/>
      <c r="FK25" s="440"/>
      <c r="FL25" s="440"/>
      <c r="FM25" s="440"/>
      <c r="FN25" s="440"/>
      <c r="FO25" s="440"/>
      <c r="FP25" s="440"/>
      <c r="FQ25" s="440"/>
      <c r="FR25" s="440"/>
      <c r="FS25" s="440"/>
      <c r="FT25" s="440"/>
      <c r="FU25" s="440"/>
      <c r="FV25" s="440"/>
      <c r="FW25" s="440"/>
      <c r="FX25" s="440"/>
      <c r="FY25" s="440"/>
      <c r="FZ25" s="440"/>
      <c r="GA25" s="440"/>
      <c r="GB25" s="440"/>
      <c r="GC25" s="440"/>
      <c r="GD25" s="440"/>
      <c r="GE25" s="440"/>
      <c r="GF25" s="440"/>
      <c r="GG25" s="440"/>
      <c r="GH25" s="440"/>
      <c r="GI25" s="440"/>
      <c r="GJ25" s="440"/>
      <c r="GK25" s="440"/>
      <c r="GL25" s="440"/>
      <c r="GM25" s="440"/>
      <c r="GN25" s="440"/>
      <c r="GO25" s="440"/>
      <c r="GP25" s="440"/>
      <c r="GQ25" s="440"/>
      <c r="GR25" s="440"/>
      <c r="GS25" s="440"/>
      <c r="GT25" s="440"/>
      <c r="GU25" s="440"/>
      <c r="GV25" s="440"/>
      <c r="GW25" s="440"/>
      <c r="GX25" s="440"/>
      <c r="GY25" s="440"/>
      <c r="GZ25" s="440"/>
      <c r="HA25" s="440"/>
      <c r="HB25" s="440"/>
      <c r="HC25" s="440"/>
      <c r="HD25" s="440"/>
      <c r="HE25" s="440"/>
      <c r="HF25" s="440"/>
      <c r="HG25" s="440"/>
      <c r="HH25" s="440"/>
      <c r="HI25" s="440"/>
      <c r="HJ25" s="440"/>
      <c r="HK25" s="440"/>
      <c r="HL25" s="440"/>
      <c r="HM25" s="440"/>
      <c r="HN25" s="440"/>
      <c r="HO25" s="440"/>
      <c r="HP25" s="440"/>
      <c r="HQ25" s="440"/>
      <c r="HR25" s="440"/>
      <c r="HS25" s="440"/>
      <c r="HT25" s="440"/>
      <c r="HU25" s="440"/>
      <c r="HV25" s="440"/>
      <c r="HW25" s="440"/>
      <c r="HX25" s="440"/>
      <c r="HY25" s="440"/>
      <c r="HZ25" s="440"/>
      <c r="IA25" s="440"/>
      <c r="IB25" s="440"/>
      <c r="IC25" s="440"/>
      <c r="ID25" s="440"/>
      <c r="IE25" s="440"/>
      <c r="IF25" s="440"/>
      <c r="IG25" s="440"/>
      <c r="IH25" s="440"/>
      <c r="II25" s="440"/>
      <c r="IJ25" s="440"/>
    </row>
    <row r="26" spans="1:244" ht="24.75" customHeight="1">
      <c r="A26" s="562" t="s">
        <v>699</v>
      </c>
      <c r="B26" s="5" t="s">
        <v>22</v>
      </c>
      <c r="C26" s="649">
        <f>ROUND(SUM(C22:C25),1)</f>
        <v>162</v>
      </c>
      <c r="D26" s="644"/>
      <c r="E26" s="649">
        <f>ROUND(SUM(E22:E25),1)</f>
        <v>290</v>
      </c>
      <c r="F26" s="644"/>
      <c r="G26" s="649">
        <f>ROUND(SUM(G22:G25),1)</f>
        <v>452</v>
      </c>
      <c r="H26" s="644"/>
      <c r="I26" s="649">
        <f>ROUND(SUM(I22:I25),1)</f>
        <v>469</v>
      </c>
      <c r="J26" s="58"/>
      <c r="K26" s="58"/>
      <c r="L26" s="58"/>
      <c r="M26" s="58"/>
      <c r="N26" s="58"/>
      <c r="O26" s="58"/>
      <c r="P26" s="58"/>
      <c r="Q26" s="58"/>
      <c r="R26" s="58"/>
      <c r="S26" s="58"/>
      <c r="T26" s="58"/>
      <c r="U26" s="58"/>
      <c r="V26" s="58"/>
      <c r="W26" s="58"/>
      <c r="X26" s="58"/>
      <c r="Y26" s="58"/>
      <c r="Z26" s="58"/>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440"/>
      <c r="CP26" s="440"/>
      <c r="CQ26" s="440"/>
      <c r="CR26" s="440"/>
      <c r="CS26" s="440"/>
      <c r="CT26" s="440"/>
      <c r="CU26" s="440"/>
      <c r="CV26" s="440"/>
      <c r="CW26" s="440"/>
      <c r="CX26" s="440"/>
      <c r="CY26" s="440"/>
      <c r="CZ26" s="440"/>
      <c r="DA26" s="440"/>
      <c r="DB26" s="440"/>
      <c r="DC26" s="440"/>
      <c r="DD26" s="440"/>
      <c r="DE26" s="440"/>
      <c r="DF26" s="440"/>
      <c r="DG26" s="440"/>
      <c r="DH26" s="440"/>
      <c r="DI26" s="440"/>
      <c r="DJ26" s="440"/>
      <c r="DK26" s="440"/>
      <c r="DL26" s="440"/>
      <c r="DM26" s="440"/>
      <c r="DN26" s="440"/>
      <c r="DO26" s="440"/>
      <c r="DP26" s="440"/>
      <c r="DQ26" s="440"/>
      <c r="DR26" s="440"/>
      <c r="DS26" s="440"/>
      <c r="DT26" s="440"/>
      <c r="DU26" s="440"/>
      <c r="DV26" s="440"/>
      <c r="DW26" s="440"/>
      <c r="DX26" s="440"/>
      <c r="DY26" s="440"/>
      <c r="DZ26" s="440"/>
      <c r="EA26" s="440"/>
      <c r="EB26" s="440"/>
      <c r="EC26" s="440"/>
      <c r="ED26" s="440"/>
      <c r="EE26" s="440"/>
      <c r="EF26" s="440"/>
      <c r="EG26" s="440"/>
      <c r="EH26" s="440"/>
      <c r="EI26" s="440"/>
      <c r="EJ26" s="440"/>
      <c r="EK26" s="440"/>
      <c r="EL26" s="440"/>
      <c r="EM26" s="440"/>
      <c r="EN26" s="440"/>
      <c r="EO26" s="440"/>
      <c r="EP26" s="440"/>
      <c r="EQ26" s="440"/>
      <c r="ER26" s="440"/>
      <c r="ES26" s="440"/>
      <c r="ET26" s="440"/>
      <c r="EU26" s="440"/>
      <c r="EV26" s="440"/>
      <c r="EW26" s="440"/>
      <c r="EX26" s="440"/>
      <c r="EY26" s="440"/>
      <c r="EZ26" s="440"/>
      <c r="FA26" s="440"/>
      <c r="FB26" s="440"/>
      <c r="FC26" s="440"/>
      <c r="FD26" s="440"/>
      <c r="FE26" s="440"/>
      <c r="FF26" s="440"/>
      <c r="FG26" s="440"/>
      <c r="FH26" s="440"/>
      <c r="FI26" s="440"/>
      <c r="FJ26" s="440"/>
      <c r="FK26" s="440"/>
      <c r="FL26" s="440"/>
      <c r="FM26" s="440"/>
      <c r="FN26" s="440"/>
      <c r="FO26" s="440"/>
      <c r="FP26" s="440"/>
      <c r="FQ26" s="440"/>
      <c r="FR26" s="440"/>
      <c r="FS26" s="440"/>
      <c r="FT26" s="440"/>
      <c r="FU26" s="440"/>
      <c r="FV26" s="440"/>
      <c r="FW26" s="440"/>
      <c r="FX26" s="440"/>
      <c r="FY26" s="440"/>
      <c r="FZ26" s="440"/>
      <c r="GA26" s="440"/>
      <c r="GB26" s="440"/>
      <c r="GC26" s="440"/>
      <c r="GD26" s="440"/>
      <c r="GE26" s="440"/>
      <c r="GF26" s="440"/>
      <c r="GG26" s="440"/>
      <c r="GH26" s="440"/>
      <c r="GI26" s="440"/>
      <c r="GJ26" s="440"/>
      <c r="GK26" s="440"/>
      <c r="GL26" s="440"/>
      <c r="GM26" s="440"/>
      <c r="GN26" s="440"/>
      <c r="GO26" s="440"/>
      <c r="GP26" s="440"/>
      <c r="GQ26" s="440"/>
      <c r="GR26" s="440"/>
      <c r="GS26" s="440"/>
      <c r="GT26" s="440"/>
      <c r="GU26" s="440"/>
      <c r="GV26" s="440"/>
      <c r="GW26" s="440"/>
      <c r="GX26" s="440"/>
      <c r="GY26" s="440"/>
      <c r="GZ26" s="440"/>
      <c r="HA26" s="440"/>
      <c r="HB26" s="440"/>
      <c r="HC26" s="440"/>
      <c r="HD26" s="440"/>
      <c r="HE26" s="440"/>
      <c r="HF26" s="440"/>
      <c r="HG26" s="440"/>
      <c r="HH26" s="440"/>
      <c r="HI26" s="440"/>
      <c r="HJ26" s="440"/>
      <c r="HK26" s="440"/>
      <c r="HL26" s="440"/>
      <c r="HM26" s="440"/>
      <c r="HN26" s="440"/>
      <c r="HO26" s="440"/>
      <c r="HP26" s="440"/>
      <c r="HQ26" s="440"/>
      <c r="HR26" s="440"/>
      <c r="HS26" s="440"/>
      <c r="HT26" s="440"/>
      <c r="HU26" s="440"/>
      <c r="HV26" s="440"/>
      <c r="HW26" s="440"/>
      <c r="HX26" s="440"/>
      <c r="HY26" s="440"/>
      <c r="HZ26" s="440"/>
      <c r="IA26" s="440"/>
      <c r="IB26" s="440"/>
      <c r="IC26" s="440"/>
      <c r="ID26" s="440"/>
      <c r="IE26" s="440"/>
      <c r="IF26" s="440"/>
      <c r="IG26" s="440"/>
      <c r="IH26" s="440"/>
      <c r="II26" s="440"/>
      <c r="IJ26" s="440"/>
    </row>
    <row r="27" spans="1:244" ht="24.75" customHeight="1">
      <c r="A27" s="562"/>
      <c r="B27" s="5" t="s">
        <v>22</v>
      </c>
      <c r="C27" s="650"/>
      <c r="D27" s="644"/>
      <c r="E27" s="650"/>
      <c r="F27" s="644"/>
      <c r="G27" s="650"/>
      <c r="H27" s="644"/>
      <c r="I27" s="650"/>
      <c r="J27" s="58"/>
      <c r="K27" s="58"/>
      <c r="L27" s="58"/>
      <c r="M27" s="58"/>
      <c r="N27" s="58"/>
      <c r="O27" s="58"/>
      <c r="P27" s="58"/>
      <c r="Q27" s="58"/>
      <c r="R27" s="58"/>
      <c r="S27" s="58"/>
      <c r="T27" s="58"/>
      <c r="U27" s="58"/>
      <c r="V27" s="58"/>
      <c r="W27" s="58"/>
      <c r="X27" s="58"/>
      <c r="Y27" s="58"/>
      <c r="Z27" s="58"/>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40"/>
      <c r="DT27" s="440"/>
      <c r="DU27" s="440"/>
      <c r="DV27" s="440"/>
      <c r="DW27" s="440"/>
      <c r="DX27" s="440"/>
      <c r="DY27" s="440"/>
      <c r="DZ27" s="440"/>
      <c r="EA27" s="440"/>
      <c r="EB27" s="440"/>
      <c r="EC27" s="440"/>
      <c r="ED27" s="440"/>
      <c r="EE27" s="440"/>
      <c r="EF27" s="440"/>
      <c r="EG27" s="440"/>
      <c r="EH27" s="440"/>
      <c r="EI27" s="440"/>
      <c r="EJ27" s="440"/>
      <c r="EK27" s="440"/>
      <c r="EL27" s="440"/>
      <c r="EM27" s="440"/>
      <c r="EN27" s="440"/>
      <c r="EO27" s="440"/>
      <c r="EP27" s="440"/>
      <c r="EQ27" s="440"/>
      <c r="ER27" s="440"/>
      <c r="ES27" s="440"/>
      <c r="ET27" s="440"/>
      <c r="EU27" s="440"/>
      <c r="EV27" s="440"/>
      <c r="EW27" s="440"/>
      <c r="EX27" s="440"/>
      <c r="EY27" s="440"/>
      <c r="EZ27" s="440"/>
      <c r="FA27" s="440"/>
      <c r="FB27" s="440"/>
      <c r="FC27" s="440"/>
      <c r="FD27" s="440"/>
      <c r="FE27" s="440"/>
      <c r="FF27" s="440"/>
      <c r="FG27" s="440"/>
      <c r="FH27" s="440"/>
      <c r="FI27" s="440"/>
      <c r="FJ27" s="440"/>
      <c r="FK27" s="440"/>
      <c r="FL27" s="440"/>
      <c r="FM27" s="440"/>
      <c r="FN27" s="440"/>
      <c r="FO27" s="440"/>
      <c r="FP27" s="440"/>
      <c r="FQ27" s="440"/>
      <c r="FR27" s="440"/>
      <c r="FS27" s="440"/>
      <c r="FT27" s="440"/>
      <c r="FU27" s="440"/>
      <c r="FV27" s="440"/>
      <c r="FW27" s="440"/>
      <c r="FX27" s="440"/>
      <c r="FY27" s="440"/>
      <c r="FZ27" s="440"/>
      <c r="GA27" s="440"/>
      <c r="GB27" s="440"/>
      <c r="GC27" s="440"/>
      <c r="GD27" s="440"/>
      <c r="GE27" s="440"/>
      <c r="GF27" s="440"/>
      <c r="GG27" s="440"/>
      <c r="GH27" s="440"/>
      <c r="GI27" s="440"/>
      <c r="GJ27" s="440"/>
      <c r="GK27" s="440"/>
      <c r="GL27" s="440"/>
      <c r="GM27" s="440"/>
      <c r="GN27" s="440"/>
      <c r="GO27" s="440"/>
      <c r="GP27" s="440"/>
      <c r="GQ27" s="440"/>
      <c r="GR27" s="440"/>
      <c r="GS27" s="440"/>
      <c r="GT27" s="440"/>
      <c r="GU27" s="440"/>
      <c r="GV27" s="440"/>
      <c r="GW27" s="440"/>
      <c r="GX27" s="440"/>
      <c r="GY27" s="440"/>
      <c r="GZ27" s="440"/>
      <c r="HA27" s="440"/>
      <c r="HB27" s="440"/>
      <c r="HC27" s="440"/>
      <c r="HD27" s="440"/>
      <c r="HE27" s="440"/>
      <c r="HF27" s="440"/>
      <c r="HG27" s="440"/>
      <c r="HH27" s="440"/>
      <c r="HI27" s="440"/>
      <c r="HJ27" s="440"/>
      <c r="HK27" s="440"/>
      <c r="HL27" s="440"/>
      <c r="HM27" s="440"/>
      <c r="HN27" s="440"/>
      <c r="HO27" s="440"/>
      <c r="HP27" s="440"/>
      <c r="HQ27" s="440"/>
      <c r="HR27" s="440"/>
      <c r="HS27" s="440"/>
      <c r="HT27" s="440"/>
      <c r="HU27" s="440"/>
      <c r="HV27" s="440"/>
      <c r="HW27" s="440"/>
      <c r="HX27" s="440"/>
      <c r="HY27" s="440"/>
      <c r="HZ27" s="440"/>
      <c r="IA27" s="440"/>
      <c r="IB27" s="440"/>
      <c r="IC27" s="440"/>
      <c r="ID27" s="440"/>
      <c r="IE27" s="440"/>
      <c r="IF27" s="440"/>
      <c r="IG27" s="440"/>
      <c r="IH27" s="440"/>
      <c r="II27" s="440"/>
      <c r="IJ27" s="440"/>
    </row>
    <row r="28" spans="1:244" ht="16" customHeight="1">
      <c r="A28" s="564"/>
      <c r="B28" s="5" t="s">
        <v>22</v>
      </c>
      <c r="C28" s="646"/>
      <c r="D28" s="647"/>
      <c r="E28" s="646"/>
      <c r="F28" s="647"/>
      <c r="G28" s="646"/>
      <c r="H28" s="647"/>
      <c r="I28" s="646"/>
      <c r="J28" s="58"/>
      <c r="K28" s="58"/>
      <c r="L28" s="58"/>
      <c r="M28" s="58"/>
      <c r="N28" s="58"/>
      <c r="O28" s="58"/>
      <c r="P28" s="58"/>
      <c r="Q28" s="58"/>
      <c r="R28" s="58"/>
      <c r="S28" s="58"/>
      <c r="T28" s="58"/>
      <c r="U28" s="58"/>
      <c r="V28" s="58"/>
      <c r="W28" s="58"/>
      <c r="X28" s="58"/>
      <c r="Y28" s="58"/>
      <c r="Z28" s="58"/>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440"/>
      <c r="CP28" s="440"/>
      <c r="CQ28" s="440"/>
      <c r="CR28" s="440"/>
      <c r="CS28" s="440"/>
      <c r="CT28" s="440"/>
      <c r="CU28" s="440"/>
      <c r="CV28" s="440"/>
      <c r="CW28" s="440"/>
      <c r="CX28" s="440"/>
      <c r="CY28" s="440"/>
      <c r="CZ28" s="440"/>
      <c r="DA28" s="440"/>
      <c r="DB28" s="440"/>
      <c r="DC28" s="440"/>
      <c r="DD28" s="440"/>
      <c r="DE28" s="440"/>
      <c r="DF28" s="440"/>
      <c r="DG28" s="440"/>
      <c r="DH28" s="440"/>
      <c r="DI28" s="440"/>
      <c r="DJ28" s="440"/>
      <c r="DK28" s="440"/>
      <c r="DL28" s="440"/>
      <c r="DM28" s="440"/>
      <c r="DN28" s="440"/>
      <c r="DO28" s="440"/>
      <c r="DP28" s="440"/>
      <c r="DQ28" s="440"/>
      <c r="DR28" s="440"/>
      <c r="DS28" s="440"/>
      <c r="DT28" s="440"/>
      <c r="DU28" s="440"/>
      <c r="DV28" s="440"/>
      <c r="DW28" s="440"/>
      <c r="DX28" s="440"/>
      <c r="DY28" s="440"/>
      <c r="DZ28" s="440"/>
      <c r="EA28" s="440"/>
      <c r="EB28" s="440"/>
      <c r="EC28" s="440"/>
      <c r="ED28" s="440"/>
      <c r="EE28" s="440"/>
      <c r="EF28" s="440"/>
      <c r="EG28" s="440"/>
      <c r="EH28" s="440"/>
      <c r="EI28" s="440"/>
      <c r="EJ28" s="440"/>
      <c r="EK28" s="440"/>
      <c r="EL28" s="440"/>
      <c r="EM28" s="440"/>
      <c r="EN28" s="440"/>
      <c r="EO28" s="440"/>
      <c r="EP28" s="440"/>
      <c r="EQ28" s="440"/>
      <c r="ER28" s="440"/>
      <c r="ES28" s="440"/>
      <c r="ET28" s="440"/>
      <c r="EU28" s="440"/>
      <c r="EV28" s="440"/>
      <c r="EW28" s="440"/>
      <c r="EX28" s="440"/>
      <c r="EY28" s="440"/>
      <c r="EZ28" s="440"/>
      <c r="FA28" s="440"/>
      <c r="FB28" s="440"/>
      <c r="FC28" s="440"/>
      <c r="FD28" s="440"/>
      <c r="FE28" s="440"/>
      <c r="FF28" s="440"/>
      <c r="FG28" s="440"/>
      <c r="FH28" s="440"/>
      <c r="FI28" s="440"/>
      <c r="FJ28" s="440"/>
      <c r="FK28" s="440"/>
      <c r="FL28" s="440"/>
      <c r="FM28" s="440"/>
      <c r="FN28" s="440"/>
      <c r="FO28" s="440"/>
      <c r="FP28" s="440"/>
      <c r="FQ28" s="440"/>
      <c r="FR28" s="440"/>
      <c r="FS28" s="440"/>
      <c r="FT28" s="440"/>
      <c r="FU28" s="440"/>
      <c r="FV28" s="440"/>
      <c r="FW28" s="440"/>
      <c r="FX28" s="440"/>
      <c r="FY28" s="440"/>
      <c r="FZ28" s="440"/>
      <c r="GA28" s="440"/>
      <c r="GB28" s="440"/>
      <c r="GC28" s="440"/>
      <c r="GD28" s="440"/>
      <c r="GE28" s="440"/>
      <c r="GF28" s="440"/>
      <c r="GG28" s="440"/>
      <c r="GH28" s="440"/>
      <c r="GI28" s="440"/>
      <c r="GJ28" s="440"/>
      <c r="GK28" s="440"/>
      <c r="GL28" s="440"/>
      <c r="GM28" s="440"/>
      <c r="GN28" s="440"/>
      <c r="GO28" s="440"/>
      <c r="GP28" s="440"/>
      <c r="GQ28" s="440"/>
      <c r="GR28" s="440"/>
      <c r="GS28" s="440"/>
      <c r="GT28" s="440"/>
      <c r="GU28" s="440"/>
      <c r="GV28" s="440"/>
      <c r="GW28" s="440"/>
      <c r="GX28" s="440"/>
      <c r="GY28" s="440"/>
      <c r="GZ28" s="440"/>
      <c r="HA28" s="440"/>
      <c r="HB28" s="440"/>
      <c r="HC28" s="440"/>
      <c r="HD28" s="440"/>
      <c r="HE28" s="440"/>
      <c r="HF28" s="440"/>
      <c r="HG28" s="440"/>
      <c r="HH28" s="440"/>
      <c r="HI28" s="440"/>
      <c r="HJ28" s="440"/>
      <c r="HK28" s="440"/>
      <c r="HL28" s="440"/>
      <c r="HM28" s="440"/>
      <c r="HN28" s="440"/>
      <c r="HO28" s="440"/>
      <c r="HP28" s="440"/>
      <c r="HQ28" s="440"/>
      <c r="HR28" s="440"/>
      <c r="HS28" s="440"/>
      <c r="HT28" s="440"/>
      <c r="HU28" s="440"/>
      <c r="HV28" s="440"/>
      <c r="HW28" s="440"/>
      <c r="HX28" s="440"/>
      <c r="HY28" s="440"/>
      <c r="HZ28" s="440"/>
      <c r="IA28" s="440"/>
      <c r="IB28" s="440"/>
      <c r="IC28" s="440"/>
      <c r="ID28" s="440"/>
      <c r="IE28" s="440"/>
      <c r="IF28" s="440"/>
      <c r="IG28" s="440"/>
      <c r="IH28" s="440"/>
      <c r="II28" s="440"/>
      <c r="IJ28" s="440"/>
    </row>
    <row r="29" spans="1:244" ht="20" customHeight="1">
      <c r="A29" s="560"/>
      <c r="B29" s="5" t="s">
        <v>22</v>
      </c>
      <c r="C29" s="648"/>
      <c r="D29" s="647"/>
      <c r="E29" s="648"/>
      <c r="F29" s="647"/>
      <c r="G29" s="648"/>
      <c r="H29" s="647"/>
      <c r="I29" s="648"/>
      <c r="J29" s="58"/>
      <c r="K29" s="58"/>
      <c r="L29" s="58"/>
      <c r="M29" s="58"/>
      <c r="N29" s="58"/>
      <c r="O29" s="58"/>
      <c r="P29" s="58"/>
      <c r="Q29" s="58"/>
      <c r="R29" s="58"/>
      <c r="S29" s="58"/>
      <c r="T29" s="58"/>
      <c r="U29" s="58"/>
      <c r="V29" s="58"/>
      <c r="W29" s="58"/>
      <c r="X29" s="58"/>
      <c r="Y29" s="58"/>
      <c r="Z29" s="58"/>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440"/>
      <c r="CP29" s="440"/>
      <c r="CQ29" s="440"/>
      <c r="CR29" s="440"/>
      <c r="CS29" s="440"/>
      <c r="CT29" s="440"/>
      <c r="CU29" s="440"/>
      <c r="CV29" s="440"/>
      <c r="CW29" s="440"/>
      <c r="CX29" s="440"/>
      <c r="CY29" s="440"/>
      <c r="CZ29" s="440"/>
      <c r="DA29" s="440"/>
      <c r="DB29" s="440"/>
      <c r="DC29" s="440"/>
      <c r="DD29" s="440"/>
      <c r="DE29" s="440"/>
      <c r="DF29" s="440"/>
      <c r="DG29" s="440"/>
      <c r="DH29" s="440"/>
      <c r="DI29" s="440"/>
      <c r="DJ29" s="440"/>
      <c r="DK29" s="440"/>
      <c r="DL29" s="440"/>
      <c r="DM29" s="440"/>
      <c r="DN29" s="440"/>
      <c r="DO29" s="440"/>
      <c r="DP29" s="440"/>
      <c r="DQ29" s="440"/>
      <c r="DR29" s="440"/>
      <c r="DS29" s="440"/>
      <c r="DT29" s="440"/>
      <c r="DU29" s="440"/>
      <c r="DV29" s="440"/>
      <c r="DW29" s="440"/>
      <c r="DX29" s="440"/>
      <c r="DY29" s="440"/>
      <c r="DZ29" s="440"/>
      <c r="EA29" s="440"/>
      <c r="EB29" s="440"/>
      <c r="EC29" s="440"/>
      <c r="ED29" s="440"/>
      <c r="EE29" s="440"/>
      <c r="EF29" s="440"/>
      <c r="EG29" s="440"/>
      <c r="EH29" s="440"/>
      <c r="EI29" s="440"/>
      <c r="EJ29" s="440"/>
      <c r="EK29" s="440"/>
      <c r="EL29" s="440"/>
      <c r="EM29" s="440"/>
      <c r="EN29" s="440"/>
      <c r="EO29" s="440"/>
      <c r="EP29" s="440"/>
      <c r="EQ29" s="440"/>
      <c r="ER29" s="440"/>
      <c r="ES29" s="440"/>
      <c r="ET29" s="440"/>
      <c r="EU29" s="440"/>
      <c r="EV29" s="440"/>
      <c r="EW29" s="440"/>
      <c r="EX29" s="440"/>
      <c r="EY29" s="440"/>
      <c r="EZ29" s="440"/>
      <c r="FA29" s="440"/>
      <c r="FB29" s="440"/>
      <c r="FC29" s="440"/>
      <c r="FD29" s="440"/>
      <c r="FE29" s="440"/>
      <c r="FF29" s="440"/>
      <c r="FG29" s="440"/>
      <c r="FH29" s="440"/>
      <c r="FI29" s="440"/>
      <c r="FJ29" s="440"/>
      <c r="FK29" s="440"/>
      <c r="FL29" s="440"/>
      <c r="FM29" s="440"/>
      <c r="FN29" s="440"/>
      <c r="FO29" s="440"/>
      <c r="FP29" s="440"/>
      <c r="FQ29" s="440"/>
      <c r="FR29" s="440"/>
      <c r="FS29" s="440"/>
      <c r="FT29" s="440"/>
      <c r="FU29" s="440"/>
      <c r="FV29" s="440"/>
      <c r="FW29" s="440"/>
      <c r="FX29" s="440"/>
      <c r="FY29" s="440"/>
      <c r="FZ29" s="440"/>
      <c r="GA29" s="440"/>
      <c r="GB29" s="440"/>
      <c r="GC29" s="440"/>
      <c r="GD29" s="440"/>
      <c r="GE29" s="440"/>
      <c r="GF29" s="440"/>
      <c r="GG29" s="440"/>
      <c r="GH29" s="440"/>
      <c r="GI29" s="440"/>
      <c r="GJ29" s="440"/>
      <c r="GK29" s="440"/>
      <c r="GL29" s="440"/>
      <c r="GM29" s="440"/>
      <c r="GN29" s="440"/>
      <c r="GO29" s="440"/>
      <c r="GP29" s="440"/>
      <c r="GQ29" s="440"/>
      <c r="GR29" s="440"/>
      <c r="GS29" s="440"/>
      <c r="GT29" s="440"/>
      <c r="GU29" s="440"/>
      <c r="GV29" s="440"/>
      <c r="GW29" s="440"/>
      <c r="GX29" s="440"/>
      <c r="GY29" s="440"/>
      <c r="GZ29" s="440"/>
      <c r="HA29" s="440"/>
      <c r="HB29" s="440"/>
      <c r="HC29" s="440"/>
      <c r="HD29" s="440"/>
      <c r="HE29" s="440"/>
      <c r="HF29" s="440"/>
      <c r="HG29" s="440"/>
      <c r="HH29" s="440"/>
      <c r="HI29" s="440"/>
      <c r="HJ29" s="440"/>
      <c r="HK29" s="440"/>
      <c r="HL29" s="440"/>
      <c r="HM29" s="440"/>
      <c r="HN29" s="440"/>
      <c r="HO29" s="440"/>
      <c r="HP29" s="440"/>
      <c r="HQ29" s="440"/>
      <c r="HR29" s="440"/>
      <c r="HS29" s="440"/>
      <c r="HT29" s="440"/>
      <c r="HU29" s="440"/>
      <c r="HV29" s="440"/>
      <c r="HW29" s="440"/>
      <c r="HX29" s="440"/>
      <c r="HY29" s="440"/>
      <c r="HZ29" s="440"/>
      <c r="IA29" s="440"/>
      <c r="IB29" s="440"/>
      <c r="IC29" s="440"/>
      <c r="ID29" s="440"/>
      <c r="IE29" s="440"/>
      <c r="IF29" s="440"/>
      <c r="IG29" s="440"/>
      <c r="IH29" s="440"/>
      <c r="II29" s="440"/>
      <c r="IJ29" s="440"/>
    </row>
    <row r="30" spans="1:244" ht="20" customHeight="1">
      <c r="A30" s="562" t="s">
        <v>1024</v>
      </c>
      <c r="B30" s="5" t="s">
        <v>22</v>
      </c>
      <c r="C30" s="651">
        <f>ROUND(SUM(C18-C26),1)</f>
        <v>143</v>
      </c>
      <c r="D30" s="644"/>
      <c r="E30" s="651">
        <f>ROUND(SUM(E18-E26),1)</f>
        <v>-110</v>
      </c>
      <c r="F30" s="644"/>
      <c r="G30" s="651">
        <f>ROUND(SUM(G18-G26),1)</f>
        <v>33</v>
      </c>
      <c r="H30" s="644"/>
      <c r="I30" s="651">
        <f>ROUND(SUM(I18-I26),1)</f>
        <v>598</v>
      </c>
      <c r="J30" s="58"/>
      <c r="K30" s="58"/>
      <c r="L30" s="58"/>
      <c r="M30" s="58"/>
      <c r="N30" s="58"/>
      <c r="O30" s="58"/>
      <c r="P30" s="58"/>
      <c r="Q30" s="58"/>
      <c r="R30" s="58"/>
      <c r="S30" s="58"/>
      <c r="T30" s="58"/>
      <c r="U30" s="58"/>
      <c r="V30" s="58"/>
      <c r="W30" s="58"/>
      <c r="X30" s="58"/>
      <c r="Y30" s="58"/>
      <c r="Z30" s="58"/>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40"/>
      <c r="BE30" s="440"/>
      <c r="BF30" s="440"/>
      <c r="BG30" s="440"/>
      <c r="BH30" s="440"/>
      <c r="BI30" s="440"/>
      <c r="BJ30" s="440"/>
      <c r="BK30" s="440"/>
      <c r="BL30" s="440"/>
      <c r="BM30" s="440"/>
      <c r="BN30" s="440"/>
      <c r="BO30" s="440"/>
      <c r="BP30" s="440"/>
      <c r="BQ30" s="440"/>
      <c r="BR30" s="440"/>
      <c r="BS30" s="440"/>
      <c r="BT30" s="440"/>
      <c r="BU30" s="440"/>
      <c r="BV30" s="440"/>
      <c r="BW30" s="440"/>
      <c r="BX30" s="440"/>
      <c r="BY30" s="440"/>
      <c r="BZ30" s="440"/>
      <c r="CA30" s="440"/>
      <c r="CB30" s="440"/>
      <c r="CC30" s="440"/>
      <c r="CD30" s="440"/>
      <c r="CE30" s="440"/>
      <c r="CF30" s="440"/>
      <c r="CG30" s="440"/>
      <c r="CH30" s="440"/>
      <c r="CI30" s="440"/>
      <c r="CJ30" s="440"/>
      <c r="CK30" s="440"/>
      <c r="CL30" s="440"/>
      <c r="CM30" s="440"/>
      <c r="CN30" s="440"/>
      <c r="CO30" s="440"/>
      <c r="CP30" s="440"/>
      <c r="CQ30" s="440"/>
      <c r="CR30" s="440"/>
      <c r="CS30" s="440"/>
      <c r="CT30" s="440"/>
      <c r="CU30" s="440"/>
      <c r="CV30" s="440"/>
      <c r="CW30" s="440"/>
      <c r="CX30" s="440"/>
      <c r="CY30" s="440"/>
      <c r="CZ30" s="440"/>
      <c r="DA30" s="440"/>
      <c r="DB30" s="440"/>
      <c r="DC30" s="440"/>
      <c r="DD30" s="440"/>
      <c r="DE30" s="440"/>
      <c r="DF30" s="440"/>
      <c r="DG30" s="440"/>
      <c r="DH30" s="440"/>
      <c r="DI30" s="440"/>
      <c r="DJ30" s="440"/>
      <c r="DK30" s="440"/>
      <c r="DL30" s="440"/>
      <c r="DM30" s="440"/>
      <c r="DN30" s="440"/>
      <c r="DO30" s="440"/>
      <c r="DP30" s="440"/>
      <c r="DQ30" s="440"/>
      <c r="DR30" s="440"/>
      <c r="DS30" s="440"/>
      <c r="DT30" s="440"/>
      <c r="DU30" s="440"/>
      <c r="DV30" s="440"/>
      <c r="DW30" s="440"/>
      <c r="DX30" s="440"/>
      <c r="DY30" s="440"/>
      <c r="DZ30" s="440"/>
      <c r="EA30" s="440"/>
      <c r="EB30" s="440"/>
      <c r="EC30" s="440"/>
      <c r="ED30" s="440"/>
      <c r="EE30" s="440"/>
      <c r="EF30" s="440"/>
      <c r="EG30" s="440"/>
      <c r="EH30" s="440"/>
      <c r="EI30" s="440"/>
      <c r="EJ30" s="440"/>
      <c r="EK30" s="440"/>
      <c r="EL30" s="440"/>
      <c r="EM30" s="440"/>
      <c r="EN30" s="440"/>
      <c r="EO30" s="440"/>
      <c r="EP30" s="440"/>
      <c r="EQ30" s="440"/>
      <c r="ER30" s="440"/>
      <c r="ES30" s="440"/>
      <c r="ET30" s="440"/>
      <c r="EU30" s="440"/>
      <c r="EV30" s="440"/>
      <c r="EW30" s="440"/>
      <c r="EX30" s="440"/>
      <c r="EY30" s="440"/>
      <c r="EZ30" s="440"/>
      <c r="FA30" s="440"/>
      <c r="FB30" s="440"/>
      <c r="FC30" s="440"/>
      <c r="FD30" s="440"/>
      <c r="FE30" s="440"/>
      <c r="FF30" s="440"/>
      <c r="FG30" s="440"/>
      <c r="FH30" s="440"/>
      <c r="FI30" s="440"/>
      <c r="FJ30" s="440"/>
      <c r="FK30" s="440"/>
      <c r="FL30" s="440"/>
      <c r="FM30" s="440"/>
      <c r="FN30" s="440"/>
      <c r="FO30" s="440"/>
      <c r="FP30" s="440"/>
      <c r="FQ30" s="440"/>
      <c r="FR30" s="440"/>
      <c r="FS30" s="440"/>
      <c r="FT30" s="440"/>
      <c r="FU30" s="440"/>
      <c r="FV30" s="440"/>
      <c r="FW30" s="440"/>
      <c r="FX30" s="440"/>
      <c r="FY30" s="440"/>
      <c r="FZ30" s="440"/>
      <c r="GA30" s="440"/>
      <c r="GB30" s="440"/>
      <c r="GC30" s="440"/>
      <c r="GD30" s="440"/>
      <c r="GE30" s="440"/>
      <c r="GF30" s="440"/>
      <c r="GG30" s="440"/>
      <c r="GH30" s="440"/>
      <c r="GI30" s="440"/>
      <c r="GJ30" s="440"/>
      <c r="GK30" s="440"/>
      <c r="GL30" s="440"/>
      <c r="GM30" s="440"/>
      <c r="GN30" s="440"/>
      <c r="GO30" s="440"/>
      <c r="GP30" s="440"/>
      <c r="GQ30" s="440"/>
      <c r="GR30" s="440"/>
      <c r="GS30" s="440"/>
      <c r="GT30" s="440"/>
      <c r="GU30" s="440"/>
      <c r="GV30" s="440"/>
      <c r="GW30" s="440"/>
      <c r="GX30" s="440"/>
      <c r="GY30" s="440"/>
      <c r="GZ30" s="440"/>
      <c r="HA30" s="440"/>
      <c r="HB30" s="440"/>
      <c r="HC30" s="440"/>
      <c r="HD30" s="440"/>
      <c r="HE30" s="440"/>
      <c r="HF30" s="440"/>
      <c r="HG30" s="440"/>
      <c r="HH30" s="440"/>
      <c r="HI30" s="440"/>
      <c r="HJ30" s="440"/>
      <c r="HK30" s="440"/>
      <c r="HL30" s="440"/>
      <c r="HM30" s="440"/>
      <c r="HN30" s="440"/>
      <c r="HO30" s="440"/>
      <c r="HP30" s="440"/>
      <c r="HQ30" s="440"/>
      <c r="HR30" s="440"/>
      <c r="HS30" s="440"/>
      <c r="HT30" s="440"/>
      <c r="HU30" s="440"/>
      <c r="HV30" s="440"/>
      <c r="HW30" s="440"/>
      <c r="HX30" s="440"/>
      <c r="HY30" s="440"/>
      <c r="HZ30" s="440"/>
      <c r="IA30" s="440"/>
      <c r="IB30" s="440"/>
      <c r="IC30" s="440"/>
      <c r="ID30" s="440"/>
      <c r="IE30" s="440"/>
      <c r="IF30" s="440"/>
      <c r="IG30" s="440"/>
      <c r="IH30" s="440"/>
      <c r="II30" s="440"/>
      <c r="IJ30" s="440"/>
    </row>
    <row r="31" spans="1:244" ht="20" customHeight="1">
      <c r="A31" s="562"/>
      <c r="B31" s="5" t="s">
        <v>22</v>
      </c>
      <c r="C31" s="652"/>
      <c r="D31" s="647"/>
      <c r="E31" s="652"/>
      <c r="F31" s="647"/>
      <c r="G31" s="652"/>
      <c r="H31" s="647"/>
      <c r="I31" s="652"/>
      <c r="J31" s="58"/>
      <c r="K31" s="58"/>
      <c r="L31" s="58"/>
      <c r="M31" s="58"/>
      <c r="N31" s="58"/>
      <c r="O31" s="58"/>
      <c r="P31" s="58"/>
      <c r="Q31" s="58"/>
      <c r="R31" s="58"/>
      <c r="S31" s="58"/>
      <c r="T31" s="58"/>
      <c r="U31" s="58"/>
      <c r="V31" s="58"/>
      <c r="W31" s="58"/>
      <c r="X31" s="58"/>
      <c r="Y31" s="58"/>
      <c r="Z31" s="58"/>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40"/>
      <c r="BK31" s="440"/>
      <c r="BL31" s="440"/>
      <c r="BM31" s="440"/>
      <c r="BN31" s="440"/>
      <c r="BO31" s="440"/>
      <c r="BP31" s="440"/>
      <c r="BQ31" s="440"/>
      <c r="BR31" s="440"/>
      <c r="BS31" s="440"/>
      <c r="BT31" s="440"/>
      <c r="BU31" s="440"/>
      <c r="BV31" s="440"/>
      <c r="BW31" s="440"/>
      <c r="BX31" s="440"/>
      <c r="BY31" s="440"/>
      <c r="BZ31" s="440"/>
      <c r="CA31" s="440"/>
      <c r="CB31" s="440"/>
      <c r="CC31" s="440"/>
      <c r="CD31" s="440"/>
      <c r="CE31" s="440"/>
      <c r="CF31" s="440"/>
      <c r="CG31" s="440"/>
      <c r="CH31" s="440"/>
      <c r="CI31" s="440"/>
      <c r="CJ31" s="440"/>
      <c r="CK31" s="440"/>
      <c r="CL31" s="440"/>
      <c r="CM31" s="440"/>
      <c r="CN31" s="440"/>
      <c r="CO31" s="440"/>
      <c r="CP31" s="440"/>
      <c r="CQ31" s="440"/>
      <c r="CR31" s="440"/>
      <c r="CS31" s="440"/>
      <c r="CT31" s="440"/>
      <c r="CU31" s="440"/>
      <c r="CV31" s="440"/>
      <c r="CW31" s="440"/>
      <c r="CX31" s="440"/>
      <c r="CY31" s="440"/>
      <c r="CZ31" s="440"/>
      <c r="DA31" s="440"/>
      <c r="DB31" s="440"/>
      <c r="DC31" s="440"/>
      <c r="DD31" s="440"/>
      <c r="DE31" s="440"/>
      <c r="DF31" s="440"/>
      <c r="DG31" s="440"/>
      <c r="DH31" s="440"/>
      <c r="DI31" s="440"/>
      <c r="DJ31" s="440"/>
      <c r="DK31" s="440"/>
      <c r="DL31" s="440"/>
      <c r="DM31" s="440"/>
      <c r="DN31" s="440"/>
      <c r="DO31" s="440"/>
      <c r="DP31" s="440"/>
      <c r="DQ31" s="440"/>
      <c r="DR31" s="440"/>
      <c r="DS31" s="440"/>
      <c r="DT31" s="440"/>
      <c r="DU31" s="440"/>
      <c r="DV31" s="440"/>
      <c r="DW31" s="440"/>
      <c r="DX31" s="440"/>
      <c r="DY31" s="440"/>
      <c r="DZ31" s="440"/>
      <c r="EA31" s="440"/>
      <c r="EB31" s="440"/>
      <c r="EC31" s="440"/>
      <c r="ED31" s="440"/>
      <c r="EE31" s="440"/>
      <c r="EF31" s="440"/>
      <c r="EG31" s="440"/>
      <c r="EH31" s="440"/>
      <c r="EI31" s="440"/>
      <c r="EJ31" s="440"/>
      <c r="EK31" s="440"/>
      <c r="EL31" s="440"/>
      <c r="EM31" s="440"/>
      <c r="EN31" s="440"/>
      <c r="EO31" s="440"/>
      <c r="EP31" s="440"/>
      <c r="EQ31" s="440"/>
      <c r="ER31" s="440"/>
      <c r="ES31" s="440"/>
      <c r="ET31" s="440"/>
      <c r="EU31" s="440"/>
      <c r="EV31" s="440"/>
      <c r="EW31" s="440"/>
      <c r="EX31" s="440"/>
      <c r="EY31" s="440"/>
      <c r="EZ31" s="440"/>
      <c r="FA31" s="440"/>
      <c r="FB31" s="440"/>
      <c r="FC31" s="440"/>
      <c r="FD31" s="440"/>
      <c r="FE31" s="440"/>
      <c r="FF31" s="440"/>
      <c r="FG31" s="440"/>
      <c r="FH31" s="440"/>
      <c r="FI31" s="440"/>
      <c r="FJ31" s="440"/>
      <c r="FK31" s="440"/>
      <c r="FL31" s="440"/>
      <c r="FM31" s="440"/>
      <c r="FN31" s="440"/>
      <c r="FO31" s="440"/>
      <c r="FP31" s="440"/>
      <c r="FQ31" s="440"/>
      <c r="FR31" s="440"/>
      <c r="FS31" s="440"/>
      <c r="FT31" s="440"/>
      <c r="FU31" s="440"/>
      <c r="FV31" s="440"/>
      <c r="FW31" s="440"/>
      <c r="FX31" s="440"/>
      <c r="FY31" s="440"/>
      <c r="FZ31" s="440"/>
      <c r="GA31" s="440"/>
      <c r="GB31" s="440"/>
      <c r="GC31" s="440"/>
      <c r="GD31" s="440"/>
      <c r="GE31" s="440"/>
      <c r="GF31" s="440"/>
      <c r="GG31" s="440"/>
      <c r="GH31" s="440"/>
      <c r="GI31" s="440"/>
      <c r="GJ31" s="440"/>
      <c r="GK31" s="440"/>
      <c r="GL31" s="440"/>
      <c r="GM31" s="440"/>
      <c r="GN31" s="440"/>
      <c r="GO31" s="440"/>
      <c r="GP31" s="440"/>
      <c r="GQ31" s="440"/>
      <c r="GR31" s="440"/>
      <c r="GS31" s="440"/>
      <c r="GT31" s="440"/>
      <c r="GU31" s="440"/>
      <c r="GV31" s="440"/>
      <c r="GW31" s="440"/>
      <c r="GX31" s="440"/>
      <c r="GY31" s="440"/>
      <c r="GZ31" s="440"/>
      <c r="HA31" s="440"/>
      <c r="HB31" s="440"/>
      <c r="HC31" s="440"/>
      <c r="HD31" s="440"/>
      <c r="HE31" s="440"/>
      <c r="HF31" s="440"/>
      <c r="HG31" s="440"/>
      <c r="HH31" s="440"/>
      <c r="HI31" s="440"/>
      <c r="HJ31" s="440"/>
      <c r="HK31" s="440"/>
      <c r="HL31" s="440"/>
      <c r="HM31" s="440"/>
      <c r="HN31" s="440"/>
      <c r="HO31" s="440"/>
      <c r="HP31" s="440"/>
      <c r="HQ31" s="440"/>
      <c r="HR31" s="440"/>
      <c r="HS31" s="440"/>
      <c r="HT31" s="440"/>
      <c r="HU31" s="440"/>
      <c r="HV31" s="440"/>
      <c r="HW31" s="440"/>
      <c r="HX31" s="440"/>
      <c r="HY31" s="440"/>
      <c r="HZ31" s="440"/>
      <c r="IA31" s="440"/>
      <c r="IB31" s="440"/>
      <c r="IC31" s="440"/>
      <c r="ID31" s="440"/>
      <c r="IE31" s="440"/>
      <c r="IF31" s="440"/>
      <c r="IG31" s="440"/>
      <c r="IH31" s="440"/>
      <c r="II31" s="440"/>
      <c r="IJ31" s="440"/>
    </row>
    <row r="32" spans="1:244" ht="17" customHeight="1">
      <c r="A32" s="564"/>
      <c r="B32" s="5" t="s">
        <v>22</v>
      </c>
      <c r="C32" s="646"/>
      <c r="D32" s="647"/>
      <c r="E32" s="646"/>
      <c r="F32" s="647"/>
      <c r="G32" s="646"/>
      <c r="H32" s="647"/>
      <c r="I32" s="646"/>
      <c r="J32" s="58"/>
      <c r="K32" s="58"/>
      <c r="L32" s="58"/>
      <c r="M32" s="58"/>
      <c r="N32" s="58"/>
      <c r="O32" s="58"/>
      <c r="P32" s="58"/>
      <c r="Q32" s="58"/>
      <c r="R32" s="58"/>
      <c r="S32" s="58"/>
      <c r="T32" s="58"/>
      <c r="U32" s="58"/>
      <c r="V32" s="58"/>
      <c r="W32" s="58"/>
      <c r="X32" s="58"/>
      <c r="Y32" s="58"/>
      <c r="Z32" s="58"/>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0"/>
      <c r="CL32" s="440"/>
      <c r="CM32" s="440"/>
      <c r="CN32" s="440"/>
      <c r="CO32" s="440"/>
      <c r="CP32" s="440"/>
      <c r="CQ32" s="440"/>
      <c r="CR32" s="440"/>
      <c r="CS32" s="440"/>
      <c r="CT32" s="440"/>
      <c r="CU32" s="440"/>
      <c r="CV32" s="440"/>
      <c r="CW32" s="440"/>
      <c r="CX32" s="440"/>
      <c r="CY32" s="440"/>
      <c r="CZ32" s="440"/>
      <c r="DA32" s="440"/>
      <c r="DB32" s="440"/>
      <c r="DC32" s="440"/>
      <c r="DD32" s="440"/>
      <c r="DE32" s="440"/>
      <c r="DF32" s="440"/>
      <c r="DG32" s="440"/>
      <c r="DH32" s="440"/>
      <c r="DI32" s="440"/>
      <c r="DJ32" s="440"/>
      <c r="DK32" s="440"/>
      <c r="DL32" s="440"/>
      <c r="DM32" s="440"/>
      <c r="DN32" s="440"/>
      <c r="DO32" s="440"/>
      <c r="DP32" s="440"/>
      <c r="DQ32" s="440"/>
      <c r="DR32" s="440"/>
      <c r="DS32" s="440"/>
      <c r="DT32" s="440"/>
      <c r="DU32" s="440"/>
      <c r="DV32" s="440"/>
      <c r="DW32" s="440"/>
      <c r="DX32" s="440"/>
      <c r="DY32" s="440"/>
      <c r="DZ32" s="440"/>
      <c r="EA32" s="440"/>
      <c r="EB32" s="440"/>
      <c r="EC32" s="440"/>
      <c r="ED32" s="440"/>
      <c r="EE32" s="440"/>
      <c r="EF32" s="440"/>
      <c r="EG32" s="440"/>
      <c r="EH32" s="440"/>
      <c r="EI32" s="440"/>
      <c r="EJ32" s="440"/>
      <c r="EK32" s="440"/>
      <c r="EL32" s="440"/>
      <c r="EM32" s="440"/>
      <c r="EN32" s="440"/>
      <c r="EO32" s="440"/>
      <c r="EP32" s="440"/>
      <c r="EQ32" s="440"/>
      <c r="ER32" s="440"/>
      <c r="ES32" s="440"/>
      <c r="ET32" s="440"/>
      <c r="EU32" s="440"/>
      <c r="EV32" s="440"/>
      <c r="EW32" s="440"/>
      <c r="EX32" s="440"/>
      <c r="EY32" s="440"/>
      <c r="EZ32" s="440"/>
      <c r="FA32" s="440"/>
      <c r="FB32" s="440"/>
      <c r="FC32" s="440"/>
      <c r="FD32" s="440"/>
      <c r="FE32" s="440"/>
      <c r="FF32" s="440"/>
      <c r="FG32" s="440"/>
      <c r="FH32" s="440"/>
      <c r="FI32" s="440"/>
      <c r="FJ32" s="440"/>
      <c r="FK32" s="440"/>
      <c r="FL32" s="440"/>
      <c r="FM32" s="440"/>
      <c r="FN32" s="440"/>
      <c r="FO32" s="440"/>
      <c r="FP32" s="440"/>
      <c r="FQ32" s="440"/>
      <c r="FR32" s="440"/>
      <c r="FS32" s="440"/>
      <c r="FT32" s="440"/>
      <c r="FU32" s="440"/>
      <c r="FV32" s="440"/>
      <c r="FW32" s="440"/>
      <c r="FX32" s="440"/>
      <c r="FY32" s="440"/>
      <c r="FZ32" s="440"/>
      <c r="GA32" s="440"/>
      <c r="GB32" s="440"/>
      <c r="GC32" s="440"/>
      <c r="GD32" s="440"/>
      <c r="GE32" s="440"/>
      <c r="GF32" s="440"/>
      <c r="GG32" s="440"/>
      <c r="GH32" s="440"/>
      <c r="GI32" s="440"/>
      <c r="GJ32" s="440"/>
      <c r="GK32" s="440"/>
      <c r="GL32" s="440"/>
      <c r="GM32" s="440"/>
      <c r="GN32" s="440"/>
      <c r="GO32" s="440"/>
      <c r="GP32" s="440"/>
      <c r="GQ32" s="440"/>
      <c r="GR32" s="440"/>
      <c r="GS32" s="440"/>
      <c r="GT32" s="440"/>
      <c r="GU32" s="440"/>
      <c r="GV32" s="440"/>
      <c r="GW32" s="440"/>
      <c r="GX32" s="440"/>
      <c r="GY32" s="440"/>
      <c r="GZ32" s="440"/>
      <c r="HA32" s="440"/>
      <c r="HB32" s="440"/>
      <c r="HC32" s="440"/>
      <c r="HD32" s="440"/>
      <c r="HE32" s="440"/>
      <c r="HF32" s="440"/>
      <c r="HG32" s="440"/>
      <c r="HH32" s="440"/>
      <c r="HI32" s="440"/>
      <c r="HJ32" s="440"/>
      <c r="HK32" s="440"/>
      <c r="HL32" s="440"/>
      <c r="HM32" s="440"/>
      <c r="HN32" s="440"/>
      <c r="HO32" s="440"/>
      <c r="HP32" s="440"/>
      <c r="HQ32" s="440"/>
      <c r="HR32" s="440"/>
      <c r="HS32" s="440"/>
      <c r="HT32" s="440"/>
      <c r="HU32" s="440"/>
      <c r="HV32" s="440"/>
      <c r="HW32" s="440"/>
      <c r="HX32" s="440"/>
      <c r="HY32" s="440"/>
      <c r="HZ32" s="440"/>
      <c r="IA32" s="440"/>
      <c r="IB32" s="440"/>
      <c r="IC32" s="440"/>
      <c r="ID32" s="440"/>
      <c r="IE32" s="440"/>
      <c r="IF32" s="440"/>
      <c r="IG32" s="440"/>
      <c r="IH32" s="440"/>
      <c r="II32" s="440"/>
      <c r="IJ32" s="440"/>
    </row>
    <row r="33" spans="1:244" ht="20" customHeight="1">
      <c r="A33" s="562" t="s">
        <v>700</v>
      </c>
      <c r="B33" s="5" t="s">
        <v>22</v>
      </c>
      <c r="C33" s="651">
        <v>2194</v>
      </c>
      <c r="D33" s="644"/>
      <c r="E33" s="651">
        <v>9325</v>
      </c>
      <c r="F33" s="644"/>
      <c r="G33" s="651">
        <v>11519</v>
      </c>
      <c r="H33" s="644"/>
      <c r="I33" s="651">
        <v>10921</v>
      </c>
      <c r="J33" s="58"/>
      <c r="K33" s="58"/>
      <c r="L33" s="58"/>
      <c r="M33" s="58"/>
      <c r="N33" s="58"/>
      <c r="O33" s="58"/>
      <c r="P33" s="58"/>
      <c r="Q33" s="58"/>
      <c r="R33" s="58"/>
      <c r="S33" s="58"/>
      <c r="T33" s="58"/>
      <c r="U33" s="58"/>
      <c r="V33" s="58"/>
      <c r="W33" s="58"/>
      <c r="X33" s="58"/>
      <c r="Y33" s="58"/>
      <c r="Z33" s="58"/>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40"/>
      <c r="BK33" s="440"/>
      <c r="BL33" s="440"/>
      <c r="BM33" s="440"/>
      <c r="BN33" s="440"/>
      <c r="BO33" s="440"/>
      <c r="BP33" s="440"/>
      <c r="BQ33" s="440"/>
      <c r="BR33" s="440"/>
      <c r="BS33" s="440"/>
      <c r="BT33" s="440"/>
      <c r="BU33" s="440"/>
      <c r="BV33" s="440"/>
      <c r="BW33" s="440"/>
      <c r="BX33" s="440"/>
      <c r="BY33" s="440"/>
      <c r="BZ33" s="440"/>
      <c r="CA33" s="440"/>
      <c r="CB33" s="440"/>
      <c r="CC33" s="440"/>
      <c r="CD33" s="440"/>
      <c r="CE33" s="440"/>
      <c r="CF33" s="440"/>
      <c r="CG33" s="440"/>
      <c r="CH33" s="440"/>
      <c r="CI33" s="440"/>
      <c r="CJ33" s="440"/>
      <c r="CK33" s="440"/>
      <c r="CL33" s="440"/>
      <c r="CM33" s="440"/>
      <c r="CN33" s="440"/>
      <c r="CO33" s="440"/>
      <c r="CP33" s="440"/>
      <c r="CQ33" s="440"/>
      <c r="CR33" s="440"/>
      <c r="CS33" s="440"/>
      <c r="CT33" s="440"/>
      <c r="CU33" s="440"/>
      <c r="CV33" s="440"/>
      <c r="CW33" s="440"/>
      <c r="CX33" s="440"/>
      <c r="CY33" s="440"/>
      <c r="CZ33" s="440"/>
      <c r="DA33" s="440"/>
      <c r="DB33" s="440"/>
      <c r="DC33" s="440"/>
      <c r="DD33" s="440"/>
      <c r="DE33" s="440"/>
      <c r="DF33" s="440"/>
      <c r="DG33" s="440"/>
      <c r="DH33" s="440"/>
      <c r="DI33" s="440"/>
      <c r="DJ33" s="440"/>
      <c r="DK33" s="440"/>
      <c r="DL33" s="440"/>
      <c r="DM33" s="440"/>
      <c r="DN33" s="440"/>
      <c r="DO33" s="440"/>
      <c r="DP33" s="440"/>
      <c r="DQ33" s="440"/>
      <c r="DR33" s="440"/>
      <c r="DS33" s="440"/>
      <c r="DT33" s="440"/>
      <c r="DU33" s="440"/>
      <c r="DV33" s="440"/>
      <c r="DW33" s="440"/>
      <c r="DX33" s="440"/>
      <c r="DY33" s="440"/>
      <c r="DZ33" s="440"/>
      <c r="EA33" s="440"/>
      <c r="EB33" s="440"/>
      <c r="EC33" s="440"/>
      <c r="ED33" s="440"/>
      <c r="EE33" s="440"/>
      <c r="EF33" s="440"/>
      <c r="EG33" s="440"/>
      <c r="EH33" s="440"/>
      <c r="EI33" s="440"/>
      <c r="EJ33" s="440"/>
      <c r="EK33" s="440"/>
      <c r="EL33" s="440"/>
      <c r="EM33" s="440"/>
      <c r="EN33" s="440"/>
      <c r="EO33" s="440"/>
      <c r="EP33" s="440"/>
      <c r="EQ33" s="440"/>
      <c r="ER33" s="440"/>
      <c r="ES33" s="440"/>
      <c r="ET33" s="440"/>
      <c r="EU33" s="440"/>
      <c r="EV33" s="440"/>
      <c r="EW33" s="440"/>
      <c r="EX33" s="440"/>
      <c r="EY33" s="440"/>
      <c r="EZ33" s="440"/>
      <c r="FA33" s="440"/>
      <c r="FB33" s="440"/>
      <c r="FC33" s="440"/>
      <c r="FD33" s="440"/>
      <c r="FE33" s="440"/>
      <c r="FF33" s="440"/>
      <c r="FG33" s="440"/>
      <c r="FH33" s="440"/>
      <c r="FI33" s="440"/>
      <c r="FJ33" s="440"/>
      <c r="FK33" s="440"/>
      <c r="FL33" s="440"/>
      <c r="FM33" s="440"/>
      <c r="FN33" s="440"/>
      <c r="FO33" s="440"/>
      <c r="FP33" s="440"/>
      <c r="FQ33" s="440"/>
      <c r="FR33" s="440"/>
      <c r="FS33" s="440"/>
      <c r="FT33" s="440"/>
      <c r="FU33" s="440"/>
      <c r="FV33" s="440"/>
      <c r="FW33" s="440"/>
      <c r="FX33" s="440"/>
      <c r="FY33" s="440"/>
      <c r="FZ33" s="440"/>
      <c r="GA33" s="440"/>
      <c r="GB33" s="440"/>
      <c r="GC33" s="440"/>
      <c r="GD33" s="440"/>
      <c r="GE33" s="440"/>
      <c r="GF33" s="440"/>
      <c r="GG33" s="440"/>
      <c r="GH33" s="440"/>
      <c r="GI33" s="440"/>
      <c r="GJ33" s="440"/>
      <c r="GK33" s="440"/>
      <c r="GL33" s="440"/>
      <c r="GM33" s="440"/>
      <c r="GN33" s="440"/>
      <c r="GO33" s="440"/>
      <c r="GP33" s="440"/>
      <c r="GQ33" s="440"/>
      <c r="GR33" s="440"/>
      <c r="GS33" s="440"/>
      <c r="GT33" s="440"/>
      <c r="GU33" s="440"/>
      <c r="GV33" s="440"/>
      <c r="GW33" s="440"/>
      <c r="GX33" s="440"/>
      <c r="GY33" s="440"/>
      <c r="GZ33" s="440"/>
      <c r="HA33" s="440"/>
      <c r="HB33" s="440"/>
      <c r="HC33" s="440"/>
      <c r="HD33" s="440"/>
      <c r="HE33" s="440"/>
      <c r="HF33" s="440"/>
      <c r="HG33" s="440"/>
      <c r="HH33" s="440"/>
      <c r="HI33" s="440"/>
      <c r="HJ33" s="440"/>
      <c r="HK33" s="440"/>
      <c r="HL33" s="440"/>
      <c r="HM33" s="440"/>
      <c r="HN33" s="440"/>
      <c r="HO33" s="440"/>
      <c r="HP33" s="440"/>
      <c r="HQ33" s="440"/>
      <c r="HR33" s="440"/>
      <c r="HS33" s="440"/>
      <c r="HT33" s="440"/>
      <c r="HU33" s="440"/>
      <c r="HV33" s="440"/>
      <c r="HW33" s="440"/>
      <c r="HX33" s="440"/>
      <c r="HY33" s="440"/>
      <c r="HZ33" s="440"/>
      <c r="IA33" s="440"/>
      <c r="IB33" s="440"/>
      <c r="IC33" s="440"/>
      <c r="ID33" s="440"/>
      <c r="IE33" s="440"/>
      <c r="IF33" s="440"/>
      <c r="IG33" s="440"/>
      <c r="IH33" s="440"/>
      <c r="II33" s="440"/>
      <c r="IJ33" s="440"/>
    </row>
    <row r="34" spans="1:244" ht="20" customHeight="1">
      <c r="A34" s="562"/>
      <c r="B34" s="5" t="s">
        <v>22</v>
      </c>
      <c r="C34" s="579"/>
      <c r="D34" s="583"/>
      <c r="E34" s="579"/>
      <c r="F34" s="583"/>
      <c r="G34" s="579"/>
      <c r="H34" s="583"/>
      <c r="I34" s="579"/>
      <c r="J34" s="58"/>
      <c r="K34" s="58"/>
      <c r="L34" s="58"/>
      <c r="M34" s="58"/>
      <c r="N34" s="58"/>
      <c r="O34" s="58"/>
      <c r="P34" s="58"/>
      <c r="Q34" s="58"/>
      <c r="R34" s="58"/>
      <c r="S34" s="58"/>
      <c r="T34" s="58"/>
      <c r="U34" s="58"/>
      <c r="V34" s="58"/>
      <c r="W34" s="58"/>
      <c r="X34" s="58"/>
      <c r="Y34" s="58"/>
      <c r="Z34" s="58"/>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0"/>
      <c r="AY34" s="440"/>
      <c r="AZ34" s="440"/>
      <c r="BA34" s="440"/>
      <c r="BB34" s="440"/>
      <c r="BC34" s="440"/>
      <c r="BD34" s="440"/>
      <c r="BE34" s="440"/>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440"/>
      <c r="CJ34" s="440"/>
      <c r="CK34" s="440"/>
      <c r="CL34" s="440"/>
      <c r="CM34" s="440"/>
      <c r="CN34" s="440"/>
      <c r="CO34" s="440"/>
      <c r="CP34" s="440"/>
      <c r="CQ34" s="440"/>
      <c r="CR34" s="440"/>
      <c r="CS34" s="440"/>
      <c r="CT34" s="440"/>
      <c r="CU34" s="440"/>
      <c r="CV34" s="440"/>
      <c r="CW34" s="440"/>
      <c r="CX34" s="440"/>
      <c r="CY34" s="440"/>
      <c r="CZ34" s="440"/>
      <c r="DA34" s="440"/>
      <c r="DB34" s="440"/>
      <c r="DC34" s="440"/>
      <c r="DD34" s="440"/>
      <c r="DE34" s="440"/>
      <c r="DF34" s="440"/>
      <c r="DG34" s="440"/>
      <c r="DH34" s="440"/>
      <c r="DI34" s="440"/>
      <c r="DJ34" s="440"/>
      <c r="DK34" s="440"/>
      <c r="DL34" s="440"/>
      <c r="DM34" s="440"/>
      <c r="DN34" s="440"/>
      <c r="DO34" s="440"/>
      <c r="DP34" s="440"/>
      <c r="DQ34" s="440"/>
      <c r="DR34" s="440"/>
      <c r="DS34" s="440"/>
      <c r="DT34" s="440"/>
      <c r="DU34" s="440"/>
      <c r="DV34" s="440"/>
      <c r="DW34" s="440"/>
      <c r="DX34" s="440"/>
      <c r="DY34" s="440"/>
      <c r="DZ34" s="440"/>
      <c r="EA34" s="440"/>
      <c r="EB34" s="440"/>
      <c r="EC34" s="440"/>
      <c r="ED34" s="440"/>
      <c r="EE34" s="440"/>
      <c r="EF34" s="440"/>
      <c r="EG34" s="440"/>
      <c r="EH34" s="440"/>
      <c r="EI34" s="440"/>
      <c r="EJ34" s="440"/>
      <c r="EK34" s="440"/>
      <c r="EL34" s="440"/>
      <c r="EM34" s="440"/>
      <c r="EN34" s="440"/>
      <c r="EO34" s="440"/>
      <c r="EP34" s="440"/>
      <c r="EQ34" s="440"/>
      <c r="ER34" s="440"/>
      <c r="ES34" s="440"/>
      <c r="ET34" s="440"/>
      <c r="EU34" s="440"/>
      <c r="EV34" s="440"/>
      <c r="EW34" s="440"/>
      <c r="EX34" s="440"/>
      <c r="EY34" s="440"/>
      <c r="EZ34" s="440"/>
      <c r="FA34" s="440"/>
      <c r="FB34" s="440"/>
      <c r="FC34" s="440"/>
      <c r="FD34" s="440"/>
      <c r="FE34" s="440"/>
      <c r="FF34" s="440"/>
      <c r="FG34" s="440"/>
      <c r="FH34" s="440"/>
      <c r="FI34" s="440"/>
      <c r="FJ34" s="440"/>
      <c r="FK34" s="440"/>
      <c r="FL34" s="440"/>
      <c r="FM34" s="440"/>
      <c r="FN34" s="440"/>
      <c r="FO34" s="440"/>
      <c r="FP34" s="440"/>
      <c r="FQ34" s="440"/>
      <c r="FR34" s="440"/>
      <c r="FS34" s="440"/>
      <c r="FT34" s="440"/>
      <c r="FU34" s="440"/>
      <c r="FV34" s="440"/>
      <c r="FW34" s="440"/>
      <c r="FX34" s="440"/>
      <c r="FY34" s="440"/>
      <c r="FZ34" s="440"/>
      <c r="GA34" s="440"/>
      <c r="GB34" s="440"/>
      <c r="GC34" s="440"/>
      <c r="GD34" s="440"/>
      <c r="GE34" s="440"/>
      <c r="GF34" s="440"/>
      <c r="GG34" s="440"/>
      <c r="GH34" s="440"/>
      <c r="GI34" s="440"/>
      <c r="GJ34" s="440"/>
      <c r="GK34" s="440"/>
      <c r="GL34" s="440"/>
      <c r="GM34" s="440"/>
      <c r="GN34" s="440"/>
      <c r="GO34" s="440"/>
      <c r="GP34" s="440"/>
      <c r="GQ34" s="440"/>
      <c r="GR34" s="440"/>
      <c r="GS34" s="440"/>
      <c r="GT34" s="440"/>
      <c r="GU34" s="440"/>
      <c r="GV34" s="440"/>
      <c r="GW34" s="440"/>
      <c r="GX34" s="440"/>
      <c r="GY34" s="440"/>
      <c r="GZ34" s="440"/>
      <c r="HA34" s="440"/>
      <c r="HB34" s="440"/>
      <c r="HC34" s="440"/>
      <c r="HD34" s="440"/>
      <c r="HE34" s="440"/>
      <c r="HF34" s="440"/>
      <c r="HG34" s="440"/>
      <c r="HH34" s="440"/>
      <c r="HI34" s="440"/>
      <c r="HJ34" s="440"/>
      <c r="HK34" s="440"/>
      <c r="HL34" s="440"/>
      <c r="HM34" s="440"/>
      <c r="HN34" s="440"/>
      <c r="HO34" s="440"/>
      <c r="HP34" s="440"/>
      <c r="HQ34" s="440"/>
      <c r="HR34" s="440"/>
      <c r="HS34" s="440"/>
      <c r="HT34" s="440"/>
      <c r="HU34" s="440"/>
      <c r="HV34" s="440"/>
      <c r="HW34" s="440"/>
      <c r="HX34" s="440"/>
      <c r="HY34" s="440"/>
      <c r="HZ34" s="440"/>
      <c r="IA34" s="440"/>
      <c r="IB34" s="440"/>
      <c r="IC34" s="440"/>
      <c r="ID34" s="440"/>
      <c r="IE34" s="440"/>
      <c r="IF34" s="440"/>
      <c r="IG34" s="440"/>
      <c r="IH34" s="440"/>
      <c r="II34" s="440"/>
      <c r="IJ34" s="440"/>
    </row>
    <row r="35" spans="1:244" ht="24" customHeight="1" thickBot="1">
      <c r="A35" s="562" t="s">
        <v>701</v>
      </c>
      <c r="B35" s="5" t="s">
        <v>22</v>
      </c>
      <c r="C35" s="653">
        <f>ROUND(SUM(C30:C33),1)</f>
        <v>2337</v>
      </c>
      <c r="D35" s="545"/>
      <c r="E35" s="653">
        <f>ROUND(SUM(E30:E33),1)</f>
        <v>9215</v>
      </c>
      <c r="F35" s="545"/>
      <c r="G35" s="653">
        <f>ROUND(SUM(G30:G33),1)</f>
        <v>11552</v>
      </c>
      <c r="H35" s="545"/>
      <c r="I35" s="653">
        <f>ROUND(SUM(I30:I33),1)</f>
        <v>11519</v>
      </c>
      <c r="J35" s="58"/>
      <c r="K35" s="58"/>
      <c r="L35" s="58"/>
      <c r="M35" s="58"/>
      <c r="N35" s="58"/>
      <c r="O35" s="58"/>
      <c r="P35" s="58"/>
      <c r="Q35" s="58"/>
      <c r="R35" s="58"/>
      <c r="S35" s="58"/>
      <c r="T35" s="58"/>
      <c r="U35" s="58"/>
      <c r="V35" s="58"/>
      <c r="W35" s="58"/>
      <c r="X35" s="58"/>
      <c r="Y35" s="58"/>
      <c r="Z35" s="58"/>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440"/>
      <c r="CJ35" s="440"/>
      <c r="CK35" s="440"/>
      <c r="CL35" s="440"/>
      <c r="CM35" s="440"/>
      <c r="CN35" s="440"/>
      <c r="CO35" s="440"/>
      <c r="CP35" s="440"/>
      <c r="CQ35" s="440"/>
      <c r="CR35" s="440"/>
      <c r="CS35" s="440"/>
      <c r="CT35" s="440"/>
      <c r="CU35" s="440"/>
      <c r="CV35" s="440"/>
      <c r="CW35" s="440"/>
      <c r="CX35" s="440"/>
      <c r="CY35" s="440"/>
      <c r="CZ35" s="440"/>
      <c r="DA35" s="440"/>
      <c r="DB35" s="440"/>
      <c r="DC35" s="440"/>
      <c r="DD35" s="440"/>
      <c r="DE35" s="440"/>
      <c r="DF35" s="440"/>
      <c r="DG35" s="440"/>
      <c r="DH35" s="440"/>
      <c r="DI35" s="440"/>
      <c r="DJ35" s="440"/>
      <c r="DK35" s="440"/>
      <c r="DL35" s="440"/>
      <c r="DM35" s="440"/>
      <c r="DN35" s="440"/>
      <c r="DO35" s="440"/>
      <c r="DP35" s="440"/>
      <c r="DQ35" s="440"/>
      <c r="DR35" s="440"/>
      <c r="DS35" s="440"/>
      <c r="DT35" s="440"/>
      <c r="DU35" s="440"/>
      <c r="DV35" s="440"/>
      <c r="DW35" s="440"/>
      <c r="DX35" s="440"/>
      <c r="DY35" s="440"/>
      <c r="DZ35" s="440"/>
      <c r="EA35" s="440"/>
      <c r="EB35" s="440"/>
      <c r="EC35" s="440"/>
      <c r="ED35" s="440"/>
      <c r="EE35" s="440"/>
      <c r="EF35" s="440"/>
      <c r="EG35" s="440"/>
      <c r="EH35" s="440"/>
      <c r="EI35" s="440"/>
      <c r="EJ35" s="440"/>
      <c r="EK35" s="440"/>
      <c r="EL35" s="440"/>
      <c r="EM35" s="440"/>
      <c r="EN35" s="440"/>
      <c r="EO35" s="440"/>
      <c r="EP35" s="440"/>
      <c r="EQ35" s="440"/>
      <c r="ER35" s="440"/>
      <c r="ES35" s="440"/>
      <c r="ET35" s="440"/>
      <c r="EU35" s="440"/>
      <c r="EV35" s="440"/>
      <c r="EW35" s="440"/>
      <c r="EX35" s="440"/>
      <c r="EY35" s="440"/>
      <c r="EZ35" s="440"/>
      <c r="FA35" s="440"/>
      <c r="FB35" s="440"/>
      <c r="FC35" s="440"/>
      <c r="FD35" s="440"/>
      <c r="FE35" s="440"/>
      <c r="FF35" s="440"/>
      <c r="FG35" s="440"/>
      <c r="FH35" s="440"/>
      <c r="FI35" s="440"/>
      <c r="FJ35" s="440"/>
      <c r="FK35" s="440"/>
      <c r="FL35" s="440"/>
      <c r="FM35" s="440"/>
      <c r="FN35" s="440"/>
      <c r="FO35" s="440"/>
      <c r="FP35" s="440"/>
      <c r="FQ35" s="440"/>
      <c r="FR35" s="440"/>
      <c r="FS35" s="440"/>
      <c r="FT35" s="440"/>
      <c r="FU35" s="440"/>
      <c r="FV35" s="440"/>
      <c r="FW35" s="440"/>
      <c r="FX35" s="440"/>
      <c r="FY35" s="440"/>
      <c r="FZ35" s="440"/>
      <c r="GA35" s="440"/>
      <c r="GB35" s="440"/>
      <c r="GC35" s="440"/>
      <c r="GD35" s="440"/>
      <c r="GE35" s="440"/>
      <c r="GF35" s="440"/>
      <c r="GG35" s="440"/>
      <c r="GH35" s="440"/>
      <c r="GI35" s="440"/>
      <c r="GJ35" s="440"/>
      <c r="GK35" s="440"/>
      <c r="GL35" s="440"/>
      <c r="GM35" s="440"/>
      <c r="GN35" s="440"/>
      <c r="GO35" s="440"/>
      <c r="GP35" s="440"/>
      <c r="GQ35" s="440"/>
      <c r="GR35" s="440"/>
      <c r="GS35" s="440"/>
      <c r="GT35" s="440"/>
      <c r="GU35" s="440"/>
      <c r="GV35" s="440"/>
      <c r="GW35" s="440"/>
      <c r="GX35" s="440"/>
      <c r="GY35" s="440"/>
      <c r="GZ35" s="440"/>
      <c r="HA35" s="440"/>
      <c r="HB35" s="440"/>
      <c r="HC35" s="440"/>
      <c r="HD35" s="440"/>
      <c r="HE35" s="440"/>
      <c r="HF35" s="440"/>
      <c r="HG35" s="440"/>
      <c r="HH35" s="440"/>
      <c r="HI35" s="440"/>
      <c r="HJ35" s="440"/>
      <c r="HK35" s="440"/>
      <c r="HL35" s="440"/>
      <c r="HM35" s="440"/>
      <c r="HN35" s="440"/>
      <c r="HO35" s="440"/>
      <c r="HP35" s="440"/>
      <c r="HQ35" s="440"/>
      <c r="HR35" s="440"/>
      <c r="HS35" s="440"/>
      <c r="HT35" s="440"/>
      <c r="HU35" s="440"/>
      <c r="HV35" s="440"/>
      <c r="HW35" s="440"/>
      <c r="HX35" s="440"/>
      <c r="HY35" s="440"/>
      <c r="HZ35" s="440"/>
      <c r="IA35" s="440"/>
      <c r="IB35" s="440"/>
      <c r="IC35" s="440"/>
      <c r="ID35" s="440"/>
      <c r="IE35" s="440"/>
      <c r="IF35" s="440"/>
      <c r="IG35" s="440"/>
      <c r="IH35" s="440"/>
      <c r="II35" s="440"/>
      <c r="IJ35" s="440"/>
    </row>
    <row r="36" spans="1:244" ht="16" customHeight="1" thickTop="1">
      <c r="A36" s="564"/>
      <c r="B36" s="564"/>
      <c r="C36" s="654"/>
      <c r="D36" s="583"/>
      <c r="E36" s="654"/>
      <c r="F36" s="583"/>
      <c r="G36" s="654"/>
      <c r="H36" s="583"/>
      <c r="I36" s="654"/>
      <c r="J36" s="58"/>
      <c r="K36" s="58"/>
      <c r="L36" s="58"/>
      <c r="M36" s="58"/>
      <c r="N36" s="58"/>
      <c r="O36" s="58"/>
      <c r="P36" s="58"/>
      <c r="Q36" s="58"/>
      <c r="R36" s="58"/>
      <c r="S36" s="58"/>
      <c r="T36" s="58"/>
      <c r="U36" s="58"/>
      <c r="V36" s="58"/>
      <c r="W36" s="58"/>
      <c r="X36" s="58"/>
      <c r="Y36" s="58"/>
      <c r="Z36" s="58"/>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440"/>
      <c r="CJ36" s="440"/>
      <c r="CK36" s="440"/>
      <c r="CL36" s="440"/>
      <c r="CM36" s="440"/>
      <c r="CN36" s="440"/>
      <c r="CO36" s="440"/>
      <c r="CP36" s="440"/>
      <c r="CQ36" s="440"/>
      <c r="CR36" s="440"/>
      <c r="CS36" s="440"/>
      <c r="CT36" s="440"/>
      <c r="CU36" s="440"/>
      <c r="CV36" s="440"/>
      <c r="CW36" s="440"/>
      <c r="CX36" s="440"/>
      <c r="CY36" s="440"/>
      <c r="CZ36" s="440"/>
      <c r="DA36" s="440"/>
      <c r="DB36" s="440"/>
      <c r="DC36" s="440"/>
      <c r="DD36" s="440"/>
      <c r="DE36" s="440"/>
      <c r="DF36" s="440"/>
      <c r="DG36" s="440"/>
      <c r="DH36" s="440"/>
      <c r="DI36" s="440"/>
      <c r="DJ36" s="440"/>
      <c r="DK36" s="440"/>
      <c r="DL36" s="440"/>
      <c r="DM36" s="440"/>
      <c r="DN36" s="440"/>
      <c r="DO36" s="440"/>
      <c r="DP36" s="440"/>
      <c r="DQ36" s="440"/>
      <c r="DR36" s="440"/>
      <c r="DS36" s="440"/>
      <c r="DT36" s="440"/>
      <c r="DU36" s="440"/>
      <c r="DV36" s="440"/>
      <c r="DW36" s="440"/>
      <c r="DX36" s="440"/>
      <c r="DY36" s="440"/>
      <c r="DZ36" s="440"/>
      <c r="EA36" s="440"/>
      <c r="EB36" s="440"/>
      <c r="EC36" s="440"/>
      <c r="ED36" s="440"/>
      <c r="EE36" s="440"/>
      <c r="EF36" s="440"/>
      <c r="EG36" s="440"/>
      <c r="EH36" s="440"/>
      <c r="EI36" s="440"/>
      <c r="EJ36" s="440"/>
      <c r="EK36" s="440"/>
      <c r="EL36" s="440"/>
      <c r="EM36" s="440"/>
      <c r="EN36" s="440"/>
      <c r="EO36" s="440"/>
      <c r="EP36" s="440"/>
      <c r="EQ36" s="440"/>
      <c r="ER36" s="440"/>
      <c r="ES36" s="440"/>
      <c r="ET36" s="440"/>
      <c r="EU36" s="440"/>
      <c r="EV36" s="440"/>
      <c r="EW36" s="440"/>
      <c r="EX36" s="440"/>
      <c r="EY36" s="440"/>
      <c r="EZ36" s="440"/>
      <c r="FA36" s="440"/>
      <c r="FB36" s="440"/>
      <c r="FC36" s="440"/>
      <c r="FD36" s="440"/>
      <c r="FE36" s="440"/>
      <c r="FF36" s="440"/>
      <c r="FG36" s="440"/>
      <c r="FH36" s="440"/>
      <c r="FI36" s="440"/>
      <c r="FJ36" s="440"/>
      <c r="FK36" s="440"/>
      <c r="FL36" s="440"/>
      <c r="FM36" s="440"/>
      <c r="FN36" s="440"/>
      <c r="FO36" s="440"/>
      <c r="FP36" s="440"/>
      <c r="FQ36" s="440"/>
      <c r="FR36" s="440"/>
      <c r="FS36" s="440"/>
      <c r="FT36" s="440"/>
      <c r="FU36" s="440"/>
      <c r="FV36" s="440"/>
      <c r="FW36" s="440"/>
      <c r="FX36" s="440"/>
      <c r="FY36" s="440"/>
      <c r="FZ36" s="440"/>
      <c r="GA36" s="440"/>
      <c r="GB36" s="440"/>
      <c r="GC36" s="440"/>
      <c r="GD36" s="440"/>
      <c r="GE36" s="440"/>
      <c r="GF36" s="440"/>
      <c r="GG36" s="440"/>
      <c r="GH36" s="440"/>
      <c r="GI36" s="440"/>
      <c r="GJ36" s="440"/>
      <c r="GK36" s="440"/>
      <c r="GL36" s="440"/>
      <c r="GM36" s="440"/>
      <c r="GN36" s="440"/>
      <c r="GO36" s="440"/>
      <c r="GP36" s="440"/>
      <c r="GQ36" s="440"/>
      <c r="GR36" s="440"/>
      <c r="GS36" s="440"/>
      <c r="GT36" s="440"/>
      <c r="GU36" s="440"/>
      <c r="GV36" s="440"/>
      <c r="GW36" s="440"/>
      <c r="GX36" s="440"/>
      <c r="GY36" s="440"/>
      <c r="GZ36" s="440"/>
      <c r="HA36" s="440"/>
      <c r="HB36" s="440"/>
      <c r="HC36" s="440"/>
      <c r="HD36" s="440"/>
      <c r="HE36" s="440"/>
      <c r="HF36" s="440"/>
      <c r="HG36" s="440"/>
      <c r="HH36" s="440"/>
      <c r="HI36" s="440"/>
      <c r="HJ36" s="440"/>
      <c r="HK36" s="440"/>
      <c r="HL36" s="440"/>
      <c r="HM36" s="440"/>
      <c r="HN36" s="440"/>
      <c r="HO36" s="440"/>
      <c r="HP36" s="440"/>
      <c r="HQ36" s="440"/>
      <c r="HR36" s="440"/>
      <c r="HS36" s="440"/>
      <c r="HT36" s="440"/>
      <c r="HU36" s="440"/>
      <c r="HV36" s="440"/>
      <c r="HW36" s="440"/>
      <c r="HX36" s="440"/>
      <c r="HY36" s="440"/>
      <c r="HZ36" s="440"/>
      <c r="IA36" s="440"/>
      <c r="IB36" s="440"/>
      <c r="IC36" s="440"/>
      <c r="ID36" s="440"/>
      <c r="IE36" s="440"/>
      <c r="IF36" s="440"/>
      <c r="IG36" s="440"/>
      <c r="IH36" s="440"/>
      <c r="II36" s="440"/>
      <c r="IJ36" s="440"/>
    </row>
    <row r="37" spans="1:244">
      <c r="A37" s="655"/>
      <c r="B37" s="655"/>
      <c r="C37" s="585"/>
      <c r="D37" s="585"/>
      <c r="E37" s="586"/>
      <c r="F37" s="585"/>
      <c r="G37" s="585"/>
      <c r="H37" s="585"/>
      <c r="I37" s="585"/>
      <c r="J37" s="585"/>
      <c r="K37" s="58"/>
      <c r="L37" s="58"/>
      <c r="M37" s="58"/>
      <c r="N37" s="58"/>
      <c r="O37" s="58"/>
      <c r="P37" s="58"/>
      <c r="Q37" s="58"/>
      <c r="R37" s="58"/>
      <c r="S37" s="58"/>
      <c r="T37" s="58"/>
      <c r="U37" s="58"/>
      <c r="V37" s="58"/>
      <c r="W37" s="58"/>
      <c r="X37" s="58"/>
      <c r="Y37" s="58"/>
      <c r="Z37" s="58"/>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40"/>
      <c r="BK37" s="440"/>
      <c r="BL37" s="440"/>
      <c r="BM37" s="440"/>
      <c r="BN37" s="440"/>
      <c r="BO37" s="440"/>
      <c r="BP37" s="440"/>
      <c r="BQ37" s="440"/>
      <c r="BR37" s="440"/>
      <c r="BS37" s="440"/>
      <c r="BT37" s="440"/>
      <c r="BU37" s="440"/>
      <c r="BV37" s="440"/>
      <c r="BW37" s="440"/>
      <c r="BX37" s="440"/>
      <c r="BY37" s="440"/>
      <c r="BZ37" s="440"/>
      <c r="CA37" s="440"/>
      <c r="CB37" s="440"/>
      <c r="CC37" s="440"/>
      <c r="CD37" s="440"/>
      <c r="CE37" s="440"/>
      <c r="CF37" s="440"/>
      <c r="CG37" s="440"/>
      <c r="CH37" s="440"/>
      <c r="CI37" s="440"/>
      <c r="CJ37" s="440"/>
      <c r="CK37" s="440"/>
      <c r="CL37" s="440"/>
      <c r="CM37" s="440"/>
      <c r="CN37" s="440"/>
      <c r="CO37" s="440"/>
      <c r="CP37" s="440"/>
      <c r="CQ37" s="440"/>
      <c r="CR37" s="440"/>
      <c r="CS37" s="440"/>
      <c r="CT37" s="440"/>
      <c r="CU37" s="440"/>
      <c r="CV37" s="440"/>
      <c r="CW37" s="440"/>
      <c r="CX37" s="440"/>
      <c r="CY37" s="440"/>
      <c r="CZ37" s="440"/>
      <c r="DA37" s="440"/>
      <c r="DB37" s="440"/>
      <c r="DC37" s="440"/>
      <c r="DD37" s="440"/>
      <c r="DE37" s="440"/>
      <c r="DF37" s="440"/>
      <c r="DG37" s="440"/>
      <c r="DH37" s="440"/>
      <c r="DI37" s="440"/>
      <c r="DJ37" s="440"/>
      <c r="DK37" s="440"/>
      <c r="DL37" s="440"/>
      <c r="DM37" s="440"/>
      <c r="DN37" s="440"/>
      <c r="DO37" s="440"/>
      <c r="DP37" s="440"/>
      <c r="DQ37" s="440"/>
      <c r="DR37" s="440"/>
      <c r="DS37" s="440"/>
      <c r="DT37" s="440"/>
      <c r="DU37" s="440"/>
      <c r="DV37" s="440"/>
      <c r="DW37" s="440"/>
      <c r="DX37" s="440"/>
      <c r="DY37" s="440"/>
      <c r="DZ37" s="440"/>
      <c r="EA37" s="440"/>
      <c r="EB37" s="440"/>
      <c r="EC37" s="440"/>
      <c r="ED37" s="440"/>
      <c r="EE37" s="440"/>
      <c r="EF37" s="440"/>
      <c r="EG37" s="440"/>
      <c r="EH37" s="440"/>
      <c r="EI37" s="440"/>
      <c r="EJ37" s="440"/>
      <c r="EK37" s="440"/>
      <c r="EL37" s="440"/>
      <c r="EM37" s="440"/>
      <c r="EN37" s="440"/>
      <c r="EO37" s="440"/>
      <c r="EP37" s="440"/>
      <c r="EQ37" s="440"/>
      <c r="ER37" s="440"/>
      <c r="ES37" s="440"/>
      <c r="ET37" s="440"/>
      <c r="EU37" s="440"/>
      <c r="EV37" s="440"/>
      <c r="EW37" s="440"/>
      <c r="EX37" s="440"/>
      <c r="EY37" s="440"/>
      <c r="EZ37" s="440"/>
      <c r="FA37" s="440"/>
      <c r="FB37" s="440"/>
      <c r="FC37" s="440"/>
      <c r="FD37" s="440"/>
      <c r="FE37" s="440"/>
      <c r="FF37" s="440"/>
      <c r="FG37" s="440"/>
      <c r="FH37" s="440"/>
      <c r="FI37" s="440"/>
      <c r="FJ37" s="440"/>
      <c r="FK37" s="440"/>
      <c r="FL37" s="440"/>
      <c r="FM37" s="440"/>
      <c r="FN37" s="440"/>
      <c r="FO37" s="440"/>
      <c r="FP37" s="440"/>
      <c r="FQ37" s="440"/>
      <c r="FR37" s="440"/>
      <c r="FS37" s="440"/>
      <c r="FT37" s="440"/>
      <c r="FU37" s="440"/>
      <c r="FV37" s="440"/>
      <c r="FW37" s="440"/>
      <c r="FX37" s="440"/>
      <c r="FY37" s="440"/>
      <c r="FZ37" s="440"/>
      <c r="GA37" s="440"/>
      <c r="GB37" s="440"/>
      <c r="GC37" s="440"/>
      <c r="GD37" s="440"/>
      <c r="GE37" s="440"/>
      <c r="GF37" s="440"/>
      <c r="GG37" s="440"/>
      <c r="GH37" s="440"/>
      <c r="GI37" s="440"/>
      <c r="GJ37" s="440"/>
      <c r="GK37" s="440"/>
      <c r="GL37" s="440"/>
      <c r="GM37" s="440"/>
      <c r="GN37" s="440"/>
      <c r="GO37" s="440"/>
      <c r="GP37" s="440"/>
      <c r="GQ37" s="440"/>
      <c r="GR37" s="440"/>
      <c r="GS37" s="440"/>
      <c r="GT37" s="440"/>
      <c r="GU37" s="440"/>
      <c r="GV37" s="440"/>
      <c r="GW37" s="440"/>
      <c r="GX37" s="440"/>
      <c r="GY37" s="440"/>
      <c r="GZ37" s="440"/>
      <c r="HA37" s="440"/>
      <c r="HB37" s="440"/>
      <c r="HC37" s="440"/>
      <c r="HD37" s="440"/>
      <c r="HE37" s="440"/>
      <c r="HF37" s="440"/>
      <c r="HG37" s="440"/>
      <c r="HH37" s="440"/>
      <c r="HI37" s="440"/>
      <c r="HJ37" s="440"/>
      <c r="HK37" s="440"/>
      <c r="HL37" s="440"/>
      <c r="HM37" s="440"/>
      <c r="HN37" s="440"/>
      <c r="HO37" s="440"/>
      <c r="HP37" s="440"/>
      <c r="HQ37" s="440"/>
      <c r="HR37" s="440"/>
      <c r="HS37" s="440"/>
      <c r="HT37" s="440"/>
      <c r="HU37" s="440"/>
      <c r="HV37" s="440"/>
      <c r="HW37" s="440"/>
      <c r="HX37" s="440"/>
      <c r="HY37" s="440"/>
      <c r="HZ37" s="440"/>
      <c r="IA37" s="440"/>
      <c r="IB37" s="440"/>
      <c r="IC37" s="440"/>
      <c r="ID37" s="440"/>
      <c r="IE37" s="440"/>
      <c r="IF37" s="440"/>
      <c r="IG37" s="440"/>
      <c r="IH37" s="440"/>
      <c r="II37" s="440"/>
      <c r="IJ37" s="440"/>
    </row>
    <row r="38" spans="1:244">
      <c r="A38" s="528"/>
      <c r="B38" s="528"/>
      <c r="C38" s="587"/>
      <c r="D38" s="587"/>
      <c r="E38" s="588"/>
      <c r="F38" s="587"/>
      <c r="G38" s="587"/>
      <c r="H38" s="587"/>
      <c r="I38" s="587"/>
      <c r="J38" s="587"/>
      <c r="K38" s="58"/>
      <c r="L38" s="58"/>
      <c r="M38" s="58"/>
      <c r="N38" s="58"/>
      <c r="O38" s="58"/>
      <c r="P38" s="58"/>
      <c r="Q38" s="58"/>
      <c r="R38" s="58"/>
      <c r="S38" s="58"/>
      <c r="T38" s="58"/>
      <c r="U38" s="58"/>
      <c r="V38" s="58"/>
      <c r="W38" s="58"/>
      <c r="X38" s="58"/>
      <c r="Y38" s="58"/>
      <c r="Z38" s="58"/>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0"/>
      <c r="BI38" s="440"/>
      <c r="BJ38" s="440"/>
      <c r="BK38" s="440"/>
      <c r="BL38" s="440"/>
      <c r="BM38" s="440"/>
      <c r="BN38" s="440"/>
      <c r="BO38" s="440"/>
      <c r="BP38" s="440"/>
      <c r="BQ38" s="440"/>
      <c r="BR38" s="440"/>
      <c r="BS38" s="440"/>
      <c r="BT38" s="440"/>
      <c r="BU38" s="440"/>
      <c r="BV38" s="440"/>
      <c r="BW38" s="440"/>
      <c r="BX38" s="440"/>
      <c r="BY38" s="440"/>
      <c r="BZ38" s="440"/>
      <c r="CA38" s="440"/>
      <c r="CB38" s="440"/>
      <c r="CC38" s="440"/>
      <c r="CD38" s="440"/>
      <c r="CE38" s="440"/>
      <c r="CF38" s="440"/>
      <c r="CG38" s="440"/>
      <c r="CH38" s="440"/>
      <c r="CI38" s="440"/>
      <c r="CJ38" s="440"/>
      <c r="CK38" s="440"/>
      <c r="CL38" s="440"/>
      <c r="CM38" s="440"/>
      <c r="CN38" s="440"/>
      <c r="CO38" s="440"/>
      <c r="CP38" s="440"/>
      <c r="CQ38" s="440"/>
      <c r="CR38" s="440"/>
      <c r="CS38" s="440"/>
      <c r="CT38" s="440"/>
      <c r="CU38" s="440"/>
      <c r="CV38" s="440"/>
      <c r="CW38" s="440"/>
      <c r="CX38" s="440"/>
      <c r="CY38" s="440"/>
      <c r="CZ38" s="440"/>
      <c r="DA38" s="440"/>
      <c r="DB38" s="440"/>
      <c r="DC38" s="440"/>
      <c r="DD38" s="440"/>
      <c r="DE38" s="440"/>
      <c r="DF38" s="440"/>
      <c r="DG38" s="440"/>
      <c r="DH38" s="440"/>
      <c r="DI38" s="440"/>
      <c r="DJ38" s="440"/>
      <c r="DK38" s="440"/>
      <c r="DL38" s="440"/>
      <c r="DM38" s="440"/>
      <c r="DN38" s="440"/>
      <c r="DO38" s="440"/>
      <c r="DP38" s="440"/>
      <c r="DQ38" s="440"/>
      <c r="DR38" s="440"/>
      <c r="DS38" s="440"/>
      <c r="DT38" s="440"/>
      <c r="DU38" s="440"/>
      <c r="DV38" s="440"/>
      <c r="DW38" s="440"/>
      <c r="DX38" s="440"/>
      <c r="DY38" s="440"/>
      <c r="DZ38" s="440"/>
      <c r="EA38" s="440"/>
      <c r="EB38" s="440"/>
      <c r="EC38" s="440"/>
      <c r="ED38" s="440"/>
      <c r="EE38" s="440"/>
      <c r="EF38" s="440"/>
      <c r="EG38" s="440"/>
      <c r="EH38" s="440"/>
      <c r="EI38" s="440"/>
      <c r="EJ38" s="440"/>
      <c r="EK38" s="440"/>
      <c r="EL38" s="440"/>
      <c r="EM38" s="440"/>
      <c r="EN38" s="440"/>
      <c r="EO38" s="440"/>
      <c r="EP38" s="440"/>
      <c r="EQ38" s="440"/>
      <c r="ER38" s="440"/>
      <c r="ES38" s="440"/>
      <c r="ET38" s="440"/>
      <c r="EU38" s="440"/>
      <c r="EV38" s="440"/>
      <c r="EW38" s="440"/>
      <c r="EX38" s="440"/>
      <c r="EY38" s="440"/>
      <c r="EZ38" s="440"/>
      <c r="FA38" s="440"/>
      <c r="FB38" s="440"/>
      <c r="FC38" s="440"/>
      <c r="FD38" s="440"/>
      <c r="FE38" s="440"/>
      <c r="FF38" s="440"/>
      <c r="FG38" s="440"/>
      <c r="FH38" s="440"/>
      <c r="FI38" s="440"/>
      <c r="FJ38" s="440"/>
      <c r="FK38" s="440"/>
      <c r="FL38" s="440"/>
      <c r="FM38" s="440"/>
      <c r="FN38" s="440"/>
      <c r="FO38" s="440"/>
      <c r="FP38" s="440"/>
      <c r="FQ38" s="440"/>
      <c r="FR38" s="440"/>
      <c r="FS38" s="440"/>
      <c r="FT38" s="440"/>
      <c r="FU38" s="440"/>
      <c r="FV38" s="440"/>
      <c r="FW38" s="440"/>
      <c r="FX38" s="440"/>
      <c r="FY38" s="440"/>
      <c r="FZ38" s="440"/>
      <c r="GA38" s="440"/>
      <c r="GB38" s="440"/>
      <c r="GC38" s="440"/>
      <c r="GD38" s="440"/>
      <c r="GE38" s="440"/>
      <c r="GF38" s="440"/>
      <c r="GG38" s="440"/>
      <c r="GH38" s="440"/>
      <c r="GI38" s="440"/>
      <c r="GJ38" s="440"/>
      <c r="GK38" s="440"/>
      <c r="GL38" s="440"/>
      <c r="GM38" s="440"/>
      <c r="GN38" s="440"/>
      <c r="GO38" s="440"/>
      <c r="GP38" s="440"/>
      <c r="GQ38" s="440"/>
      <c r="GR38" s="440"/>
      <c r="GS38" s="440"/>
      <c r="GT38" s="440"/>
      <c r="GU38" s="440"/>
      <c r="GV38" s="440"/>
      <c r="GW38" s="440"/>
      <c r="GX38" s="440"/>
      <c r="GY38" s="440"/>
      <c r="GZ38" s="440"/>
      <c r="HA38" s="440"/>
      <c r="HB38" s="440"/>
      <c r="HC38" s="440"/>
      <c r="HD38" s="440"/>
      <c r="HE38" s="440"/>
      <c r="HF38" s="440"/>
      <c r="HG38" s="440"/>
      <c r="HH38" s="440"/>
      <c r="HI38" s="440"/>
      <c r="HJ38" s="440"/>
      <c r="HK38" s="440"/>
      <c r="HL38" s="440"/>
      <c r="HM38" s="440"/>
      <c r="HN38" s="440"/>
      <c r="HO38" s="440"/>
      <c r="HP38" s="440"/>
      <c r="HQ38" s="440"/>
      <c r="HR38" s="440"/>
      <c r="HS38" s="440"/>
      <c r="HT38" s="440"/>
      <c r="HU38" s="440"/>
      <c r="HV38" s="440"/>
      <c r="HW38" s="440"/>
      <c r="HX38" s="440"/>
      <c r="HY38" s="440"/>
      <c r="HZ38" s="440"/>
      <c r="IA38" s="440"/>
      <c r="IB38" s="440"/>
      <c r="IC38" s="440"/>
      <c r="ID38" s="440"/>
      <c r="IE38" s="440"/>
      <c r="IF38" s="440"/>
      <c r="IG38" s="440"/>
      <c r="IH38" s="440"/>
      <c r="II38" s="440"/>
      <c r="IJ38" s="440"/>
    </row>
    <row r="39" spans="1:244">
      <c r="A39" s="58"/>
      <c r="B39" s="58"/>
      <c r="C39" s="58"/>
      <c r="D39" s="74"/>
      <c r="E39" s="58"/>
      <c r="F39" s="74"/>
      <c r="G39" s="58"/>
      <c r="H39" s="74"/>
      <c r="I39" s="58"/>
      <c r="J39" s="58"/>
      <c r="K39" s="58"/>
      <c r="L39" s="58"/>
      <c r="M39" s="58"/>
      <c r="N39" s="58"/>
      <c r="O39" s="58"/>
      <c r="P39" s="58"/>
      <c r="Q39" s="58"/>
      <c r="R39" s="58"/>
      <c r="S39" s="58"/>
      <c r="T39" s="58"/>
      <c r="U39" s="58"/>
      <c r="V39" s="58"/>
      <c r="W39" s="58"/>
      <c r="X39" s="58"/>
      <c r="Y39" s="58"/>
      <c r="Z39" s="58"/>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c r="BH39" s="440"/>
      <c r="BI39" s="440"/>
      <c r="BJ39" s="440"/>
      <c r="BK39" s="440"/>
      <c r="BL39" s="440"/>
      <c r="BM39" s="440"/>
      <c r="BN39" s="440"/>
      <c r="BO39" s="440"/>
      <c r="BP39" s="440"/>
      <c r="BQ39" s="440"/>
      <c r="BR39" s="440"/>
      <c r="BS39" s="440"/>
      <c r="BT39" s="440"/>
      <c r="BU39" s="440"/>
      <c r="BV39" s="440"/>
      <c r="BW39" s="440"/>
      <c r="BX39" s="440"/>
      <c r="BY39" s="440"/>
      <c r="BZ39" s="440"/>
      <c r="CA39" s="440"/>
      <c r="CB39" s="440"/>
      <c r="CC39" s="440"/>
      <c r="CD39" s="440"/>
      <c r="CE39" s="440"/>
      <c r="CF39" s="440"/>
      <c r="CG39" s="440"/>
      <c r="CH39" s="440"/>
      <c r="CI39" s="440"/>
      <c r="CJ39" s="440"/>
      <c r="CK39" s="440"/>
      <c r="CL39" s="440"/>
      <c r="CM39" s="440"/>
      <c r="CN39" s="440"/>
      <c r="CO39" s="440"/>
      <c r="CP39" s="440"/>
      <c r="CQ39" s="440"/>
      <c r="CR39" s="440"/>
      <c r="CS39" s="440"/>
      <c r="CT39" s="440"/>
      <c r="CU39" s="440"/>
      <c r="CV39" s="440"/>
      <c r="CW39" s="440"/>
      <c r="CX39" s="440"/>
      <c r="CY39" s="440"/>
      <c r="CZ39" s="440"/>
      <c r="DA39" s="440"/>
      <c r="DB39" s="440"/>
      <c r="DC39" s="440"/>
      <c r="DD39" s="440"/>
      <c r="DE39" s="440"/>
      <c r="DF39" s="440"/>
      <c r="DG39" s="440"/>
      <c r="DH39" s="440"/>
      <c r="DI39" s="440"/>
      <c r="DJ39" s="440"/>
      <c r="DK39" s="440"/>
      <c r="DL39" s="440"/>
      <c r="DM39" s="440"/>
      <c r="DN39" s="440"/>
      <c r="DO39" s="440"/>
      <c r="DP39" s="440"/>
      <c r="DQ39" s="440"/>
      <c r="DR39" s="440"/>
      <c r="DS39" s="440"/>
      <c r="DT39" s="440"/>
      <c r="DU39" s="440"/>
      <c r="DV39" s="440"/>
      <c r="DW39" s="440"/>
      <c r="DX39" s="440"/>
      <c r="DY39" s="440"/>
      <c r="DZ39" s="440"/>
      <c r="EA39" s="440"/>
      <c r="EB39" s="440"/>
      <c r="EC39" s="440"/>
      <c r="ED39" s="440"/>
      <c r="EE39" s="440"/>
      <c r="EF39" s="440"/>
      <c r="EG39" s="440"/>
      <c r="EH39" s="440"/>
      <c r="EI39" s="440"/>
      <c r="EJ39" s="440"/>
      <c r="EK39" s="440"/>
      <c r="EL39" s="440"/>
      <c r="EM39" s="440"/>
      <c r="EN39" s="440"/>
      <c r="EO39" s="440"/>
      <c r="EP39" s="440"/>
      <c r="EQ39" s="440"/>
      <c r="ER39" s="440"/>
      <c r="ES39" s="440"/>
      <c r="ET39" s="440"/>
      <c r="EU39" s="440"/>
      <c r="EV39" s="440"/>
      <c r="EW39" s="440"/>
      <c r="EX39" s="440"/>
      <c r="EY39" s="440"/>
      <c r="EZ39" s="440"/>
      <c r="FA39" s="440"/>
      <c r="FB39" s="440"/>
      <c r="FC39" s="440"/>
      <c r="FD39" s="440"/>
      <c r="FE39" s="440"/>
      <c r="FF39" s="440"/>
      <c r="FG39" s="440"/>
      <c r="FH39" s="440"/>
      <c r="FI39" s="440"/>
      <c r="FJ39" s="440"/>
      <c r="FK39" s="440"/>
      <c r="FL39" s="440"/>
      <c r="FM39" s="440"/>
      <c r="FN39" s="440"/>
      <c r="FO39" s="440"/>
      <c r="FP39" s="440"/>
      <c r="FQ39" s="440"/>
      <c r="FR39" s="440"/>
      <c r="FS39" s="440"/>
      <c r="FT39" s="440"/>
      <c r="FU39" s="440"/>
      <c r="FV39" s="440"/>
      <c r="FW39" s="440"/>
      <c r="FX39" s="440"/>
      <c r="FY39" s="440"/>
      <c r="FZ39" s="440"/>
      <c r="GA39" s="440"/>
      <c r="GB39" s="440"/>
      <c r="GC39" s="440"/>
      <c r="GD39" s="440"/>
      <c r="GE39" s="440"/>
      <c r="GF39" s="440"/>
      <c r="GG39" s="440"/>
      <c r="GH39" s="440"/>
      <c r="GI39" s="440"/>
      <c r="GJ39" s="440"/>
      <c r="GK39" s="440"/>
      <c r="GL39" s="440"/>
      <c r="GM39" s="440"/>
      <c r="GN39" s="440"/>
      <c r="GO39" s="440"/>
      <c r="GP39" s="440"/>
      <c r="GQ39" s="440"/>
      <c r="GR39" s="440"/>
      <c r="GS39" s="440"/>
      <c r="GT39" s="440"/>
      <c r="GU39" s="440"/>
      <c r="GV39" s="440"/>
      <c r="GW39" s="440"/>
      <c r="GX39" s="440"/>
      <c r="GY39" s="440"/>
      <c r="GZ39" s="440"/>
      <c r="HA39" s="440"/>
      <c r="HB39" s="440"/>
      <c r="HC39" s="440"/>
      <c r="HD39" s="440"/>
      <c r="HE39" s="440"/>
      <c r="HF39" s="440"/>
      <c r="HG39" s="440"/>
      <c r="HH39" s="440"/>
      <c r="HI39" s="440"/>
      <c r="HJ39" s="440"/>
      <c r="HK39" s="440"/>
      <c r="HL39" s="440"/>
      <c r="HM39" s="440"/>
      <c r="HN39" s="440"/>
      <c r="HO39" s="440"/>
      <c r="HP39" s="440"/>
      <c r="HQ39" s="440"/>
      <c r="HR39" s="440"/>
      <c r="HS39" s="440"/>
      <c r="HT39" s="440"/>
      <c r="HU39" s="440"/>
      <c r="HV39" s="440"/>
      <c r="HW39" s="440"/>
      <c r="HX39" s="440"/>
      <c r="HY39" s="440"/>
      <c r="HZ39" s="440"/>
      <c r="IA39" s="440"/>
      <c r="IB39" s="440"/>
      <c r="IC39" s="440"/>
      <c r="ID39" s="440"/>
      <c r="IE39" s="440"/>
      <c r="IF39" s="440"/>
      <c r="IG39" s="440"/>
      <c r="IH39" s="440"/>
      <c r="II39" s="440"/>
      <c r="IJ39" s="440"/>
    </row>
    <row r="40" spans="1:244">
      <c r="A40" s="58"/>
      <c r="B40" s="58"/>
      <c r="C40" s="58"/>
      <c r="D40" s="74"/>
      <c r="E40" s="58"/>
      <c r="F40" s="74"/>
      <c r="G40" s="58"/>
      <c r="H40" s="74"/>
      <c r="I40" s="58"/>
      <c r="J40" s="58"/>
      <c r="K40" s="58"/>
      <c r="L40" s="58"/>
      <c r="M40" s="58"/>
      <c r="N40" s="58"/>
      <c r="O40" s="58"/>
      <c r="P40" s="58"/>
      <c r="Q40" s="58"/>
      <c r="R40" s="58"/>
      <c r="S40" s="58"/>
      <c r="T40" s="58"/>
      <c r="U40" s="58"/>
      <c r="V40" s="58"/>
      <c r="W40" s="58"/>
      <c r="X40" s="58"/>
      <c r="Y40" s="58"/>
      <c r="Z40" s="58"/>
      <c r="AA40" s="440"/>
      <c r="AB40" s="440"/>
      <c r="AC40" s="440"/>
      <c r="AD40" s="440"/>
      <c r="AE40" s="440"/>
      <c r="AF40" s="440"/>
      <c r="AG40" s="440"/>
      <c r="AH40" s="440"/>
      <c r="AI40" s="440"/>
      <c r="AJ40" s="440"/>
      <c r="AK40" s="440"/>
      <c r="AL40" s="440"/>
      <c r="AM40" s="440"/>
      <c r="AN40" s="440"/>
      <c r="AO40" s="440"/>
      <c r="AP40" s="440"/>
      <c r="AQ40" s="440"/>
      <c r="AR40" s="440"/>
      <c r="AS40" s="440"/>
      <c r="AT40" s="440"/>
      <c r="AU40" s="440"/>
      <c r="AV40" s="440"/>
      <c r="AW40" s="440"/>
      <c r="AX40" s="440"/>
      <c r="AY40" s="440"/>
      <c r="AZ40" s="440"/>
      <c r="BA40" s="440"/>
      <c r="BB40" s="440"/>
      <c r="BC40" s="440"/>
      <c r="BD40" s="440"/>
      <c r="BE40" s="440"/>
      <c r="BF40" s="440"/>
      <c r="BG40" s="440"/>
      <c r="BH40" s="440"/>
      <c r="BI40" s="440"/>
      <c r="BJ40" s="440"/>
      <c r="BK40" s="440"/>
      <c r="BL40" s="440"/>
      <c r="BM40" s="440"/>
      <c r="BN40" s="440"/>
      <c r="BO40" s="440"/>
      <c r="BP40" s="440"/>
      <c r="BQ40" s="440"/>
      <c r="BR40" s="440"/>
      <c r="BS40" s="440"/>
      <c r="BT40" s="440"/>
      <c r="BU40" s="440"/>
      <c r="BV40" s="440"/>
      <c r="BW40" s="440"/>
      <c r="BX40" s="440"/>
      <c r="BY40" s="440"/>
      <c r="BZ40" s="440"/>
      <c r="CA40" s="440"/>
      <c r="CB40" s="440"/>
      <c r="CC40" s="440"/>
      <c r="CD40" s="440"/>
      <c r="CE40" s="440"/>
      <c r="CF40" s="440"/>
      <c r="CG40" s="440"/>
      <c r="CH40" s="440"/>
      <c r="CI40" s="440"/>
      <c r="CJ40" s="440"/>
      <c r="CK40" s="440"/>
      <c r="CL40" s="440"/>
      <c r="CM40" s="440"/>
      <c r="CN40" s="440"/>
      <c r="CO40" s="440"/>
      <c r="CP40" s="440"/>
      <c r="CQ40" s="440"/>
      <c r="CR40" s="440"/>
      <c r="CS40" s="440"/>
      <c r="CT40" s="440"/>
      <c r="CU40" s="440"/>
      <c r="CV40" s="440"/>
      <c r="CW40" s="440"/>
      <c r="CX40" s="440"/>
      <c r="CY40" s="440"/>
      <c r="CZ40" s="440"/>
      <c r="DA40" s="440"/>
      <c r="DB40" s="440"/>
      <c r="DC40" s="440"/>
      <c r="DD40" s="440"/>
      <c r="DE40" s="440"/>
      <c r="DF40" s="440"/>
      <c r="DG40" s="440"/>
      <c r="DH40" s="440"/>
      <c r="DI40" s="440"/>
      <c r="DJ40" s="440"/>
      <c r="DK40" s="440"/>
      <c r="DL40" s="440"/>
      <c r="DM40" s="440"/>
      <c r="DN40" s="440"/>
      <c r="DO40" s="440"/>
      <c r="DP40" s="440"/>
      <c r="DQ40" s="440"/>
      <c r="DR40" s="440"/>
      <c r="DS40" s="440"/>
      <c r="DT40" s="440"/>
      <c r="DU40" s="440"/>
      <c r="DV40" s="440"/>
      <c r="DW40" s="440"/>
      <c r="DX40" s="440"/>
      <c r="DY40" s="440"/>
      <c r="DZ40" s="440"/>
      <c r="EA40" s="440"/>
      <c r="EB40" s="440"/>
      <c r="EC40" s="440"/>
      <c r="ED40" s="440"/>
      <c r="EE40" s="440"/>
      <c r="EF40" s="440"/>
      <c r="EG40" s="440"/>
      <c r="EH40" s="440"/>
      <c r="EI40" s="440"/>
      <c r="EJ40" s="440"/>
      <c r="EK40" s="440"/>
      <c r="EL40" s="440"/>
      <c r="EM40" s="440"/>
      <c r="EN40" s="440"/>
      <c r="EO40" s="440"/>
      <c r="EP40" s="440"/>
      <c r="EQ40" s="440"/>
      <c r="ER40" s="440"/>
      <c r="ES40" s="440"/>
      <c r="ET40" s="440"/>
      <c r="EU40" s="440"/>
      <c r="EV40" s="440"/>
      <c r="EW40" s="440"/>
      <c r="EX40" s="440"/>
      <c r="EY40" s="440"/>
      <c r="EZ40" s="440"/>
      <c r="FA40" s="440"/>
      <c r="FB40" s="440"/>
      <c r="FC40" s="440"/>
      <c r="FD40" s="440"/>
      <c r="FE40" s="440"/>
      <c r="FF40" s="440"/>
      <c r="FG40" s="440"/>
      <c r="FH40" s="440"/>
      <c r="FI40" s="440"/>
      <c r="FJ40" s="440"/>
      <c r="FK40" s="440"/>
      <c r="FL40" s="440"/>
      <c r="FM40" s="440"/>
      <c r="FN40" s="440"/>
      <c r="FO40" s="440"/>
      <c r="FP40" s="440"/>
      <c r="FQ40" s="440"/>
      <c r="FR40" s="440"/>
      <c r="FS40" s="440"/>
      <c r="FT40" s="440"/>
      <c r="FU40" s="440"/>
      <c r="FV40" s="440"/>
      <c r="FW40" s="440"/>
      <c r="FX40" s="440"/>
      <c r="FY40" s="440"/>
      <c r="FZ40" s="440"/>
      <c r="GA40" s="440"/>
      <c r="GB40" s="440"/>
      <c r="GC40" s="440"/>
      <c r="GD40" s="440"/>
      <c r="GE40" s="440"/>
      <c r="GF40" s="440"/>
      <c r="GG40" s="440"/>
      <c r="GH40" s="440"/>
      <c r="GI40" s="440"/>
      <c r="GJ40" s="440"/>
      <c r="GK40" s="440"/>
      <c r="GL40" s="440"/>
      <c r="GM40" s="440"/>
      <c r="GN40" s="440"/>
      <c r="GO40" s="440"/>
      <c r="GP40" s="440"/>
      <c r="GQ40" s="440"/>
      <c r="GR40" s="440"/>
      <c r="GS40" s="440"/>
      <c r="GT40" s="440"/>
      <c r="GU40" s="440"/>
      <c r="GV40" s="440"/>
      <c r="GW40" s="440"/>
      <c r="GX40" s="440"/>
      <c r="GY40" s="440"/>
      <c r="GZ40" s="440"/>
      <c r="HA40" s="440"/>
      <c r="HB40" s="440"/>
      <c r="HC40" s="440"/>
      <c r="HD40" s="440"/>
      <c r="HE40" s="440"/>
      <c r="HF40" s="440"/>
      <c r="HG40" s="440"/>
      <c r="HH40" s="440"/>
      <c r="HI40" s="440"/>
      <c r="HJ40" s="440"/>
      <c r="HK40" s="440"/>
      <c r="HL40" s="440"/>
      <c r="HM40" s="440"/>
      <c r="HN40" s="440"/>
      <c r="HO40" s="440"/>
      <c r="HP40" s="440"/>
      <c r="HQ40" s="440"/>
      <c r="HR40" s="440"/>
      <c r="HS40" s="440"/>
      <c r="HT40" s="440"/>
      <c r="HU40" s="440"/>
      <c r="HV40" s="440"/>
      <c r="HW40" s="440"/>
      <c r="HX40" s="440"/>
      <c r="HY40" s="440"/>
      <c r="HZ40" s="440"/>
      <c r="IA40" s="440"/>
      <c r="IB40" s="440"/>
      <c r="IC40" s="440"/>
      <c r="ID40" s="440"/>
      <c r="IE40" s="440"/>
      <c r="IF40" s="440"/>
      <c r="IG40" s="440"/>
      <c r="IH40" s="440"/>
      <c r="II40" s="440"/>
      <c r="IJ40" s="440"/>
    </row>
    <row r="41" spans="1:244">
      <c r="A41" s="58"/>
      <c r="B41" s="58"/>
      <c r="C41" s="58"/>
      <c r="D41" s="74"/>
      <c r="E41" s="58"/>
      <c r="F41" s="74"/>
      <c r="G41" s="58"/>
      <c r="H41" s="74"/>
      <c r="I41" s="58"/>
      <c r="J41" s="58"/>
      <c r="K41" s="58"/>
      <c r="L41" s="58"/>
      <c r="M41" s="58"/>
      <c r="N41" s="58"/>
      <c r="O41" s="58"/>
      <c r="P41" s="58"/>
      <c r="Q41" s="58"/>
      <c r="R41" s="58"/>
      <c r="S41" s="58"/>
      <c r="T41" s="58"/>
      <c r="U41" s="58"/>
      <c r="V41" s="58"/>
      <c r="W41" s="58"/>
      <c r="X41" s="58"/>
      <c r="Y41" s="58"/>
      <c r="Z41" s="58"/>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0"/>
      <c r="BR41" s="440"/>
      <c r="BS41" s="440"/>
      <c r="BT41" s="440"/>
      <c r="BU41" s="440"/>
      <c r="BV41" s="440"/>
      <c r="BW41" s="440"/>
      <c r="BX41" s="440"/>
      <c r="BY41" s="440"/>
      <c r="BZ41" s="440"/>
      <c r="CA41" s="440"/>
      <c r="CB41" s="440"/>
      <c r="CC41" s="440"/>
      <c r="CD41" s="440"/>
      <c r="CE41" s="440"/>
      <c r="CF41" s="440"/>
      <c r="CG41" s="440"/>
      <c r="CH41" s="440"/>
      <c r="CI41" s="440"/>
      <c r="CJ41" s="440"/>
      <c r="CK41" s="440"/>
      <c r="CL41" s="440"/>
      <c r="CM41" s="440"/>
      <c r="CN41" s="440"/>
      <c r="CO41" s="440"/>
      <c r="CP41" s="440"/>
      <c r="CQ41" s="440"/>
      <c r="CR41" s="440"/>
      <c r="CS41" s="440"/>
      <c r="CT41" s="440"/>
      <c r="CU41" s="440"/>
      <c r="CV41" s="440"/>
      <c r="CW41" s="440"/>
      <c r="CX41" s="440"/>
      <c r="CY41" s="440"/>
      <c r="CZ41" s="440"/>
      <c r="DA41" s="440"/>
      <c r="DB41" s="440"/>
      <c r="DC41" s="440"/>
      <c r="DD41" s="440"/>
      <c r="DE41" s="440"/>
      <c r="DF41" s="440"/>
      <c r="DG41" s="440"/>
      <c r="DH41" s="440"/>
      <c r="DI41" s="440"/>
      <c r="DJ41" s="440"/>
      <c r="DK41" s="440"/>
      <c r="DL41" s="440"/>
      <c r="DM41" s="440"/>
      <c r="DN41" s="440"/>
      <c r="DO41" s="440"/>
      <c r="DP41" s="440"/>
      <c r="DQ41" s="440"/>
      <c r="DR41" s="440"/>
      <c r="DS41" s="440"/>
      <c r="DT41" s="440"/>
      <c r="DU41" s="440"/>
      <c r="DV41" s="440"/>
      <c r="DW41" s="440"/>
      <c r="DX41" s="440"/>
      <c r="DY41" s="440"/>
      <c r="DZ41" s="440"/>
      <c r="EA41" s="440"/>
      <c r="EB41" s="440"/>
      <c r="EC41" s="440"/>
      <c r="ED41" s="440"/>
      <c r="EE41" s="440"/>
      <c r="EF41" s="440"/>
      <c r="EG41" s="440"/>
      <c r="EH41" s="440"/>
      <c r="EI41" s="440"/>
      <c r="EJ41" s="440"/>
      <c r="EK41" s="440"/>
      <c r="EL41" s="440"/>
      <c r="EM41" s="440"/>
      <c r="EN41" s="440"/>
      <c r="EO41" s="440"/>
      <c r="EP41" s="440"/>
      <c r="EQ41" s="440"/>
      <c r="ER41" s="440"/>
      <c r="ES41" s="440"/>
      <c r="ET41" s="440"/>
      <c r="EU41" s="440"/>
      <c r="EV41" s="440"/>
      <c r="EW41" s="440"/>
      <c r="EX41" s="440"/>
      <c r="EY41" s="440"/>
      <c r="EZ41" s="440"/>
      <c r="FA41" s="440"/>
      <c r="FB41" s="440"/>
      <c r="FC41" s="440"/>
      <c r="FD41" s="440"/>
      <c r="FE41" s="440"/>
      <c r="FF41" s="440"/>
      <c r="FG41" s="440"/>
      <c r="FH41" s="440"/>
      <c r="FI41" s="440"/>
      <c r="FJ41" s="440"/>
      <c r="FK41" s="440"/>
      <c r="FL41" s="440"/>
      <c r="FM41" s="440"/>
      <c r="FN41" s="440"/>
      <c r="FO41" s="440"/>
      <c r="FP41" s="440"/>
      <c r="FQ41" s="440"/>
      <c r="FR41" s="440"/>
      <c r="FS41" s="440"/>
      <c r="FT41" s="440"/>
      <c r="FU41" s="440"/>
      <c r="FV41" s="440"/>
      <c r="FW41" s="440"/>
      <c r="FX41" s="440"/>
      <c r="FY41" s="440"/>
      <c r="FZ41" s="440"/>
      <c r="GA41" s="440"/>
      <c r="GB41" s="440"/>
      <c r="GC41" s="440"/>
      <c r="GD41" s="440"/>
      <c r="GE41" s="440"/>
      <c r="GF41" s="440"/>
      <c r="GG41" s="440"/>
      <c r="GH41" s="440"/>
      <c r="GI41" s="440"/>
      <c r="GJ41" s="440"/>
      <c r="GK41" s="440"/>
      <c r="GL41" s="440"/>
      <c r="GM41" s="440"/>
      <c r="GN41" s="440"/>
      <c r="GO41" s="440"/>
      <c r="GP41" s="440"/>
      <c r="GQ41" s="440"/>
      <c r="GR41" s="440"/>
      <c r="GS41" s="440"/>
      <c r="GT41" s="440"/>
      <c r="GU41" s="440"/>
      <c r="GV41" s="440"/>
      <c r="GW41" s="440"/>
      <c r="GX41" s="440"/>
      <c r="GY41" s="440"/>
      <c r="GZ41" s="440"/>
      <c r="HA41" s="440"/>
      <c r="HB41" s="440"/>
      <c r="HC41" s="440"/>
      <c r="HD41" s="440"/>
      <c r="HE41" s="440"/>
      <c r="HF41" s="440"/>
      <c r="HG41" s="440"/>
      <c r="HH41" s="440"/>
      <c r="HI41" s="440"/>
      <c r="HJ41" s="440"/>
      <c r="HK41" s="440"/>
      <c r="HL41" s="440"/>
      <c r="HM41" s="440"/>
      <c r="HN41" s="440"/>
      <c r="HO41" s="440"/>
      <c r="HP41" s="440"/>
      <c r="HQ41" s="440"/>
      <c r="HR41" s="440"/>
      <c r="HS41" s="440"/>
      <c r="HT41" s="440"/>
      <c r="HU41" s="440"/>
      <c r="HV41" s="440"/>
      <c r="HW41" s="440"/>
      <c r="HX41" s="440"/>
      <c r="HY41" s="440"/>
      <c r="HZ41" s="440"/>
      <c r="IA41" s="440"/>
      <c r="IB41" s="440"/>
      <c r="IC41" s="440"/>
      <c r="ID41" s="440"/>
      <c r="IE41" s="440"/>
      <c r="IF41" s="440"/>
      <c r="IG41" s="440"/>
      <c r="IH41" s="440"/>
      <c r="II41" s="440"/>
      <c r="IJ41" s="440"/>
    </row>
    <row r="42" spans="1:244">
      <c r="A42" s="58"/>
      <c r="B42" s="58"/>
      <c r="C42" s="58"/>
      <c r="D42" s="74"/>
      <c r="E42" s="58"/>
      <c r="F42" s="74"/>
      <c r="G42" s="58"/>
      <c r="H42" s="74"/>
      <c r="I42" s="58"/>
      <c r="J42" s="58"/>
      <c r="K42" s="58"/>
      <c r="L42" s="58"/>
      <c r="M42" s="58"/>
      <c r="N42" s="58"/>
      <c r="O42" s="58"/>
      <c r="P42" s="58"/>
      <c r="Q42" s="58"/>
      <c r="R42" s="58"/>
      <c r="S42" s="58"/>
      <c r="T42" s="58"/>
      <c r="U42" s="58"/>
      <c r="V42" s="58"/>
      <c r="W42" s="58"/>
      <c r="X42" s="58"/>
      <c r="Y42" s="58"/>
      <c r="Z42" s="58"/>
      <c r="AA42" s="440"/>
      <c r="AB42" s="440"/>
      <c r="AC42" s="440"/>
      <c r="AD42" s="440"/>
      <c r="AE42" s="440"/>
      <c r="AF42" s="440"/>
      <c r="AG42" s="440"/>
      <c r="AH42" s="440"/>
      <c r="AI42" s="440"/>
      <c r="AJ42" s="440"/>
      <c r="AK42" s="440"/>
      <c r="AL42" s="440"/>
      <c r="AM42" s="440"/>
      <c r="AN42" s="440"/>
      <c r="AO42" s="440"/>
      <c r="AP42" s="440"/>
      <c r="AQ42" s="440"/>
      <c r="AR42" s="440"/>
      <c r="AS42" s="440"/>
      <c r="AT42" s="440"/>
      <c r="AU42" s="440"/>
      <c r="AV42" s="440"/>
      <c r="AW42" s="440"/>
      <c r="AX42" s="440"/>
      <c r="AY42" s="440"/>
      <c r="AZ42" s="440"/>
      <c r="BA42" s="440"/>
      <c r="BB42" s="440"/>
      <c r="BC42" s="440"/>
      <c r="BD42" s="440"/>
      <c r="BE42" s="440"/>
      <c r="BF42" s="440"/>
      <c r="BG42" s="440"/>
      <c r="BH42" s="440"/>
      <c r="BI42" s="440"/>
      <c r="BJ42" s="440"/>
      <c r="BK42" s="440"/>
      <c r="BL42" s="440"/>
      <c r="BM42" s="440"/>
      <c r="BN42" s="440"/>
      <c r="BO42" s="440"/>
      <c r="BP42" s="440"/>
      <c r="BQ42" s="440"/>
      <c r="BR42" s="440"/>
      <c r="BS42" s="440"/>
      <c r="BT42" s="440"/>
      <c r="BU42" s="440"/>
      <c r="BV42" s="440"/>
      <c r="BW42" s="440"/>
      <c r="BX42" s="440"/>
      <c r="BY42" s="440"/>
      <c r="BZ42" s="440"/>
      <c r="CA42" s="440"/>
      <c r="CB42" s="440"/>
      <c r="CC42" s="440"/>
      <c r="CD42" s="440"/>
      <c r="CE42" s="440"/>
      <c r="CF42" s="440"/>
      <c r="CG42" s="440"/>
      <c r="CH42" s="440"/>
      <c r="CI42" s="440"/>
      <c r="CJ42" s="440"/>
      <c r="CK42" s="440"/>
      <c r="CL42" s="440"/>
      <c r="CM42" s="440"/>
      <c r="CN42" s="440"/>
      <c r="CO42" s="440"/>
      <c r="CP42" s="440"/>
      <c r="CQ42" s="440"/>
      <c r="CR42" s="440"/>
      <c r="CS42" s="440"/>
      <c r="CT42" s="440"/>
      <c r="CU42" s="440"/>
      <c r="CV42" s="440"/>
      <c r="CW42" s="440"/>
      <c r="CX42" s="440"/>
      <c r="CY42" s="440"/>
      <c r="CZ42" s="440"/>
      <c r="DA42" s="440"/>
      <c r="DB42" s="440"/>
      <c r="DC42" s="440"/>
      <c r="DD42" s="440"/>
      <c r="DE42" s="440"/>
      <c r="DF42" s="440"/>
      <c r="DG42" s="440"/>
      <c r="DH42" s="440"/>
      <c r="DI42" s="440"/>
      <c r="DJ42" s="440"/>
      <c r="DK42" s="440"/>
      <c r="DL42" s="440"/>
      <c r="DM42" s="440"/>
      <c r="DN42" s="440"/>
      <c r="DO42" s="440"/>
      <c r="DP42" s="440"/>
      <c r="DQ42" s="440"/>
      <c r="DR42" s="440"/>
      <c r="DS42" s="440"/>
      <c r="DT42" s="440"/>
      <c r="DU42" s="440"/>
      <c r="DV42" s="440"/>
      <c r="DW42" s="440"/>
      <c r="DX42" s="440"/>
      <c r="DY42" s="440"/>
      <c r="DZ42" s="440"/>
      <c r="EA42" s="440"/>
      <c r="EB42" s="440"/>
      <c r="EC42" s="440"/>
      <c r="ED42" s="440"/>
      <c r="EE42" s="440"/>
      <c r="EF42" s="440"/>
      <c r="EG42" s="440"/>
      <c r="EH42" s="440"/>
      <c r="EI42" s="440"/>
      <c r="EJ42" s="440"/>
      <c r="EK42" s="440"/>
      <c r="EL42" s="440"/>
      <c r="EM42" s="440"/>
      <c r="EN42" s="440"/>
      <c r="EO42" s="440"/>
      <c r="EP42" s="440"/>
      <c r="EQ42" s="440"/>
      <c r="ER42" s="440"/>
      <c r="ES42" s="440"/>
      <c r="ET42" s="440"/>
      <c r="EU42" s="440"/>
      <c r="EV42" s="440"/>
      <c r="EW42" s="440"/>
      <c r="EX42" s="440"/>
      <c r="EY42" s="440"/>
      <c r="EZ42" s="440"/>
      <c r="FA42" s="440"/>
      <c r="FB42" s="440"/>
      <c r="FC42" s="440"/>
      <c r="FD42" s="440"/>
      <c r="FE42" s="440"/>
      <c r="FF42" s="440"/>
      <c r="FG42" s="440"/>
      <c r="FH42" s="440"/>
      <c r="FI42" s="440"/>
      <c r="FJ42" s="440"/>
      <c r="FK42" s="440"/>
      <c r="FL42" s="440"/>
      <c r="FM42" s="440"/>
      <c r="FN42" s="440"/>
      <c r="FO42" s="440"/>
      <c r="FP42" s="440"/>
      <c r="FQ42" s="440"/>
      <c r="FR42" s="440"/>
      <c r="FS42" s="440"/>
      <c r="FT42" s="440"/>
      <c r="FU42" s="440"/>
      <c r="FV42" s="440"/>
      <c r="FW42" s="440"/>
      <c r="FX42" s="440"/>
      <c r="FY42" s="440"/>
      <c r="FZ42" s="440"/>
      <c r="GA42" s="440"/>
      <c r="GB42" s="440"/>
      <c r="GC42" s="440"/>
      <c r="GD42" s="440"/>
      <c r="GE42" s="440"/>
      <c r="GF42" s="440"/>
      <c r="GG42" s="440"/>
      <c r="GH42" s="440"/>
      <c r="GI42" s="440"/>
      <c r="GJ42" s="440"/>
      <c r="GK42" s="440"/>
      <c r="GL42" s="440"/>
      <c r="GM42" s="440"/>
      <c r="GN42" s="440"/>
      <c r="GO42" s="440"/>
      <c r="GP42" s="440"/>
      <c r="GQ42" s="440"/>
      <c r="GR42" s="440"/>
      <c r="GS42" s="440"/>
      <c r="GT42" s="440"/>
      <c r="GU42" s="440"/>
      <c r="GV42" s="440"/>
      <c r="GW42" s="440"/>
      <c r="GX42" s="440"/>
      <c r="GY42" s="440"/>
      <c r="GZ42" s="440"/>
      <c r="HA42" s="440"/>
      <c r="HB42" s="440"/>
      <c r="HC42" s="440"/>
      <c r="HD42" s="440"/>
      <c r="HE42" s="440"/>
      <c r="HF42" s="440"/>
      <c r="HG42" s="440"/>
      <c r="HH42" s="440"/>
      <c r="HI42" s="440"/>
      <c r="HJ42" s="440"/>
      <c r="HK42" s="440"/>
      <c r="HL42" s="440"/>
      <c r="HM42" s="440"/>
      <c r="HN42" s="440"/>
      <c r="HO42" s="440"/>
      <c r="HP42" s="440"/>
      <c r="HQ42" s="440"/>
      <c r="HR42" s="440"/>
      <c r="HS42" s="440"/>
      <c r="HT42" s="440"/>
      <c r="HU42" s="440"/>
      <c r="HV42" s="440"/>
      <c r="HW42" s="440"/>
      <c r="HX42" s="440"/>
      <c r="HY42" s="440"/>
      <c r="HZ42" s="440"/>
      <c r="IA42" s="440"/>
      <c r="IB42" s="440"/>
      <c r="IC42" s="440"/>
      <c r="ID42" s="440"/>
      <c r="IE42" s="440"/>
      <c r="IF42" s="440"/>
      <c r="IG42" s="440"/>
      <c r="IH42" s="440"/>
      <c r="II42" s="440"/>
      <c r="IJ42" s="440"/>
    </row>
    <row r="43" spans="1:244">
      <c r="A43" s="58"/>
      <c r="B43" s="58"/>
      <c r="C43" s="58"/>
      <c r="D43" s="74"/>
      <c r="E43" s="58"/>
      <c r="F43" s="74"/>
      <c r="G43" s="58"/>
      <c r="H43" s="74"/>
      <c r="I43" s="58"/>
      <c r="J43" s="58"/>
      <c r="K43" s="58"/>
      <c r="L43" s="58"/>
      <c r="M43" s="58"/>
      <c r="N43" s="58"/>
      <c r="O43" s="58"/>
      <c r="P43" s="58"/>
      <c r="Q43" s="58"/>
      <c r="R43" s="58"/>
      <c r="S43" s="58"/>
      <c r="T43" s="58"/>
      <c r="U43" s="58"/>
      <c r="V43" s="58"/>
      <c r="W43" s="58"/>
      <c r="X43" s="58"/>
      <c r="Y43" s="58"/>
      <c r="Z43" s="58"/>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40"/>
      <c r="CB43" s="440"/>
      <c r="CC43" s="440"/>
      <c r="CD43" s="440"/>
      <c r="CE43" s="440"/>
      <c r="CF43" s="440"/>
      <c r="CG43" s="440"/>
      <c r="CH43" s="440"/>
      <c r="CI43" s="440"/>
      <c r="CJ43" s="440"/>
      <c r="CK43" s="440"/>
      <c r="CL43" s="440"/>
      <c r="CM43" s="440"/>
      <c r="CN43" s="440"/>
      <c r="CO43" s="440"/>
      <c r="CP43" s="440"/>
      <c r="CQ43" s="440"/>
      <c r="CR43" s="440"/>
      <c r="CS43" s="440"/>
      <c r="CT43" s="440"/>
      <c r="CU43" s="440"/>
      <c r="CV43" s="440"/>
      <c r="CW43" s="440"/>
      <c r="CX43" s="440"/>
      <c r="CY43" s="440"/>
      <c r="CZ43" s="440"/>
      <c r="DA43" s="440"/>
      <c r="DB43" s="440"/>
      <c r="DC43" s="440"/>
      <c r="DD43" s="440"/>
      <c r="DE43" s="440"/>
      <c r="DF43" s="440"/>
      <c r="DG43" s="440"/>
      <c r="DH43" s="440"/>
      <c r="DI43" s="440"/>
      <c r="DJ43" s="440"/>
      <c r="DK43" s="440"/>
      <c r="DL43" s="440"/>
      <c r="DM43" s="440"/>
      <c r="DN43" s="440"/>
      <c r="DO43" s="440"/>
      <c r="DP43" s="440"/>
      <c r="DQ43" s="440"/>
      <c r="DR43" s="440"/>
      <c r="DS43" s="440"/>
      <c r="DT43" s="440"/>
      <c r="DU43" s="440"/>
      <c r="DV43" s="440"/>
      <c r="DW43" s="440"/>
      <c r="DX43" s="440"/>
      <c r="DY43" s="440"/>
      <c r="DZ43" s="440"/>
      <c r="EA43" s="440"/>
      <c r="EB43" s="440"/>
      <c r="EC43" s="440"/>
      <c r="ED43" s="440"/>
      <c r="EE43" s="440"/>
      <c r="EF43" s="440"/>
      <c r="EG43" s="440"/>
      <c r="EH43" s="440"/>
      <c r="EI43" s="440"/>
      <c r="EJ43" s="440"/>
      <c r="EK43" s="440"/>
      <c r="EL43" s="440"/>
      <c r="EM43" s="440"/>
      <c r="EN43" s="440"/>
      <c r="EO43" s="440"/>
      <c r="EP43" s="440"/>
      <c r="EQ43" s="440"/>
      <c r="ER43" s="440"/>
      <c r="ES43" s="440"/>
      <c r="ET43" s="440"/>
      <c r="EU43" s="440"/>
      <c r="EV43" s="440"/>
      <c r="EW43" s="440"/>
      <c r="EX43" s="440"/>
      <c r="EY43" s="440"/>
      <c r="EZ43" s="440"/>
      <c r="FA43" s="440"/>
      <c r="FB43" s="440"/>
      <c r="FC43" s="440"/>
      <c r="FD43" s="440"/>
      <c r="FE43" s="440"/>
      <c r="FF43" s="440"/>
      <c r="FG43" s="440"/>
      <c r="FH43" s="440"/>
      <c r="FI43" s="440"/>
      <c r="FJ43" s="440"/>
      <c r="FK43" s="440"/>
      <c r="FL43" s="440"/>
      <c r="FM43" s="440"/>
      <c r="FN43" s="440"/>
      <c r="FO43" s="440"/>
      <c r="FP43" s="440"/>
      <c r="FQ43" s="440"/>
      <c r="FR43" s="440"/>
      <c r="FS43" s="440"/>
      <c r="FT43" s="440"/>
      <c r="FU43" s="440"/>
      <c r="FV43" s="440"/>
      <c r="FW43" s="440"/>
      <c r="FX43" s="440"/>
      <c r="FY43" s="440"/>
      <c r="FZ43" s="440"/>
      <c r="GA43" s="440"/>
      <c r="GB43" s="440"/>
      <c r="GC43" s="440"/>
      <c r="GD43" s="440"/>
      <c r="GE43" s="440"/>
      <c r="GF43" s="440"/>
      <c r="GG43" s="440"/>
      <c r="GH43" s="440"/>
      <c r="GI43" s="440"/>
      <c r="GJ43" s="440"/>
      <c r="GK43" s="440"/>
      <c r="GL43" s="440"/>
      <c r="GM43" s="440"/>
      <c r="GN43" s="440"/>
      <c r="GO43" s="440"/>
      <c r="GP43" s="440"/>
      <c r="GQ43" s="440"/>
      <c r="GR43" s="440"/>
      <c r="GS43" s="440"/>
      <c r="GT43" s="440"/>
      <c r="GU43" s="440"/>
      <c r="GV43" s="440"/>
      <c r="GW43" s="440"/>
      <c r="GX43" s="440"/>
      <c r="GY43" s="440"/>
      <c r="GZ43" s="440"/>
      <c r="HA43" s="440"/>
      <c r="HB43" s="440"/>
      <c r="HC43" s="440"/>
      <c r="HD43" s="440"/>
      <c r="HE43" s="440"/>
      <c r="HF43" s="440"/>
      <c r="HG43" s="440"/>
      <c r="HH43" s="440"/>
      <c r="HI43" s="440"/>
      <c r="HJ43" s="440"/>
      <c r="HK43" s="440"/>
      <c r="HL43" s="440"/>
      <c r="HM43" s="440"/>
      <c r="HN43" s="440"/>
      <c r="HO43" s="440"/>
      <c r="HP43" s="440"/>
      <c r="HQ43" s="440"/>
      <c r="HR43" s="440"/>
      <c r="HS43" s="440"/>
      <c r="HT43" s="440"/>
      <c r="HU43" s="440"/>
      <c r="HV43" s="440"/>
      <c r="HW43" s="440"/>
      <c r="HX43" s="440"/>
      <c r="HY43" s="440"/>
      <c r="HZ43" s="440"/>
      <c r="IA43" s="440"/>
      <c r="IB43" s="440"/>
      <c r="IC43" s="440"/>
      <c r="ID43" s="440"/>
      <c r="IE43" s="440"/>
      <c r="IF43" s="440"/>
      <c r="IG43" s="440"/>
      <c r="IH43" s="440"/>
      <c r="II43" s="440"/>
      <c r="IJ43" s="440"/>
    </row>
    <row r="44" spans="1:244">
      <c r="A44" s="58"/>
      <c r="B44" s="58"/>
      <c r="C44" s="58"/>
      <c r="D44" s="74"/>
      <c r="E44" s="58"/>
      <c r="F44" s="74"/>
      <c r="G44" s="58"/>
      <c r="H44" s="74"/>
      <c r="I44" s="58"/>
      <c r="J44" s="58"/>
      <c r="K44" s="58"/>
      <c r="L44" s="58"/>
      <c r="M44" s="58"/>
      <c r="N44" s="58"/>
      <c r="O44" s="58"/>
      <c r="P44" s="58"/>
      <c r="Q44" s="58"/>
      <c r="R44" s="58"/>
      <c r="S44" s="58"/>
      <c r="T44" s="58"/>
      <c r="U44" s="58"/>
      <c r="V44" s="58"/>
      <c r="W44" s="58"/>
      <c r="X44" s="58"/>
      <c r="Y44" s="58"/>
      <c r="Z44" s="58"/>
      <c r="AA44" s="440"/>
      <c r="AB44" s="440"/>
      <c r="AC44" s="440"/>
      <c r="AD44" s="440"/>
      <c r="AE44" s="440"/>
      <c r="AF44" s="440"/>
      <c r="AG44" s="440"/>
      <c r="AH44" s="440"/>
      <c r="AI44" s="440"/>
      <c r="AJ44" s="440"/>
      <c r="AK44" s="440"/>
      <c r="AL44" s="440"/>
      <c r="AM44" s="440"/>
      <c r="AN44" s="440"/>
      <c r="AO44" s="440"/>
      <c r="AP44" s="440"/>
      <c r="AQ44" s="440"/>
      <c r="AR44" s="440"/>
      <c r="AS44" s="440"/>
      <c r="AT44" s="440"/>
      <c r="AU44" s="440"/>
      <c r="AV44" s="440"/>
      <c r="AW44" s="440"/>
      <c r="AX44" s="440"/>
      <c r="AY44" s="440"/>
      <c r="AZ44" s="440"/>
      <c r="BA44" s="440"/>
      <c r="BB44" s="440"/>
      <c r="BC44" s="440"/>
      <c r="BD44" s="440"/>
      <c r="BE44" s="440"/>
      <c r="BF44" s="440"/>
      <c r="BG44" s="440"/>
      <c r="BH44" s="440"/>
      <c r="BI44" s="440"/>
      <c r="BJ44" s="440"/>
      <c r="BK44" s="440"/>
      <c r="BL44" s="440"/>
      <c r="BM44" s="440"/>
      <c r="BN44" s="440"/>
      <c r="BO44" s="440"/>
      <c r="BP44" s="440"/>
      <c r="BQ44" s="440"/>
      <c r="BR44" s="440"/>
      <c r="BS44" s="440"/>
      <c r="BT44" s="440"/>
      <c r="BU44" s="440"/>
      <c r="BV44" s="440"/>
      <c r="BW44" s="440"/>
      <c r="BX44" s="440"/>
      <c r="BY44" s="440"/>
      <c r="BZ44" s="440"/>
      <c r="CA44" s="440"/>
      <c r="CB44" s="440"/>
      <c r="CC44" s="440"/>
      <c r="CD44" s="440"/>
      <c r="CE44" s="440"/>
      <c r="CF44" s="440"/>
      <c r="CG44" s="440"/>
      <c r="CH44" s="440"/>
      <c r="CI44" s="440"/>
      <c r="CJ44" s="440"/>
      <c r="CK44" s="440"/>
      <c r="CL44" s="440"/>
      <c r="CM44" s="440"/>
      <c r="CN44" s="440"/>
      <c r="CO44" s="440"/>
      <c r="CP44" s="440"/>
      <c r="CQ44" s="440"/>
      <c r="CR44" s="440"/>
      <c r="CS44" s="440"/>
      <c r="CT44" s="440"/>
      <c r="CU44" s="440"/>
      <c r="CV44" s="440"/>
      <c r="CW44" s="440"/>
      <c r="CX44" s="440"/>
      <c r="CY44" s="440"/>
      <c r="CZ44" s="440"/>
      <c r="DA44" s="440"/>
      <c r="DB44" s="440"/>
      <c r="DC44" s="440"/>
      <c r="DD44" s="440"/>
      <c r="DE44" s="440"/>
      <c r="DF44" s="440"/>
      <c r="DG44" s="440"/>
      <c r="DH44" s="440"/>
      <c r="DI44" s="440"/>
      <c r="DJ44" s="440"/>
      <c r="DK44" s="440"/>
      <c r="DL44" s="440"/>
      <c r="DM44" s="440"/>
      <c r="DN44" s="440"/>
      <c r="DO44" s="440"/>
      <c r="DP44" s="440"/>
      <c r="DQ44" s="440"/>
      <c r="DR44" s="440"/>
      <c r="DS44" s="440"/>
      <c r="DT44" s="440"/>
      <c r="DU44" s="440"/>
      <c r="DV44" s="440"/>
      <c r="DW44" s="440"/>
      <c r="DX44" s="440"/>
      <c r="DY44" s="440"/>
      <c r="DZ44" s="440"/>
      <c r="EA44" s="440"/>
      <c r="EB44" s="440"/>
      <c r="EC44" s="440"/>
      <c r="ED44" s="440"/>
      <c r="EE44" s="440"/>
      <c r="EF44" s="440"/>
      <c r="EG44" s="440"/>
      <c r="EH44" s="440"/>
      <c r="EI44" s="440"/>
      <c r="EJ44" s="440"/>
      <c r="EK44" s="440"/>
      <c r="EL44" s="440"/>
      <c r="EM44" s="440"/>
      <c r="EN44" s="440"/>
      <c r="EO44" s="440"/>
      <c r="EP44" s="440"/>
      <c r="EQ44" s="440"/>
      <c r="ER44" s="440"/>
      <c r="ES44" s="440"/>
      <c r="ET44" s="440"/>
      <c r="EU44" s="440"/>
      <c r="EV44" s="440"/>
      <c r="EW44" s="440"/>
      <c r="EX44" s="440"/>
      <c r="EY44" s="440"/>
      <c r="EZ44" s="440"/>
      <c r="FA44" s="440"/>
      <c r="FB44" s="440"/>
      <c r="FC44" s="440"/>
      <c r="FD44" s="440"/>
      <c r="FE44" s="440"/>
      <c r="FF44" s="440"/>
      <c r="FG44" s="440"/>
      <c r="FH44" s="440"/>
      <c r="FI44" s="440"/>
      <c r="FJ44" s="440"/>
      <c r="FK44" s="440"/>
      <c r="FL44" s="440"/>
      <c r="FM44" s="440"/>
      <c r="FN44" s="440"/>
      <c r="FO44" s="440"/>
      <c r="FP44" s="440"/>
      <c r="FQ44" s="440"/>
      <c r="FR44" s="440"/>
      <c r="FS44" s="440"/>
      <c r="FT44" s="440"/>
      <c r="FU44" s="440"/>
      <c r="FV44" s="440"/>
      <c r="FW44" s="440"/>
      <c r="FX44" s="440"/>
      <c r="FY44" s="440"/>
      <c r="FZ44" s="440"/>
      <c r="GA44" s="440"/>
      <c r="GB44" s="440"/>
      <c r="GC44" s="440"/>
      <c r="GD44" s="440"/>
      <c r="GE44" s="440"/>
      <c r="GF44" s="440"/>
      <c r="GG44" s="440"/>
      <c r="GH44" s="440"/>
      <c r="GI44" s="440"/>
      <c r="GJ44" s="440"/>
      <c r="GK44" s="440"/>
      <c r="GL44" s="440"/>
      <c r="GM44" s="440"/>
      <c r="GN44" s="440"/>
      <c r="GO44" s="440"/>
      <c r="GP44" s="440"/>
      <c r="GQ44" s="440"/>
      <c r="GR44" s="440"/>
      <c r="GS44" s="440"/>
      <c r="GT44" s="440"/>
      <c r="GU44" s="440"/>
      <c r="GV44" s="440"/>
      <c r="GW44" s="440"/>
      <c r="GX44" s="440"/>
      <c r="GY44" s="440"/>
      <c r="GZ44" s="440"/>
      <c r="HA44" s="440"/>
      <c r="HB44" s="440"/>
      <c r="HC44" s="440"/>
      <c r="HD44" s="440"/>
      <c r="HE44" s="440"/>
      <c r="HF44" s="440"/>
      <c r="HG44" s="440"/>
      <c r="HH44" s="440"/>
      <c r="HI44" s="440"/>
      <c r="HJ44" s="440"/>
      <c r="HK44" s="440"/>
      <c r="HL44" s="440"/>
      <c r="HM44" s="440"/>
      <c r="HN44" s="440"/>
      <c r="HO44" s="440"/>
      <c r="HP44" s="440"/>
      <c r="HQ44" s="440"/>
      <c r="HR44" s="440"/>
      <c r="HS44" s="440"/>
      <c r="HT44" s="440"/>
      <c r="HU44" s="440"/>
      <c r="HV44" s="440"/>
      <c r="HW44" s="440"/>
      <c r="HX44" s="440"/>
      <c r="HY44" s="440"/>
      <c r="HZ44" s="440"/>
      <c r="IA44" s="440"/>
      <c r="IB44" s="440"/>
      <c r="IC44" s="440"/>
      <c r="ID44" s="440"/>
      <c r="IE44" s="440"/>
      <c r="IF44" s="440"/>
      <c r="IG44" s="440"/>
      <c r="IH44" s="440"/>
      <c r="II44" s="440"/>
      <c r="IJ44" s="440"/>
    </row>
    <row r="45" spans="1:244">
      <c r="A45" s="58"/>
      <c r="B45" s="58"/>
      <c r="C45" s="58"/>
      <c r="D45" s="74"/>
      <c r="E45" s="58"/>
      <c r="F45" s="74"/>
      <c r="G45" s="58"/>
      <c r="H45" s="74"/>
      <c r="I45" s="58"/>
      <c r="J45" s="58"/>
      <c r="K45" s="58"/>
      <c r="L45" s="58"/>
      <c r="M45" s="58"/>
      <c r="N45" s="58"/>
      <c r="O45" s="58"/>
      <c r="P45" s="58"/>
      <c r="Q45" s="58"/>
      <c r="R45" s="58"/>
      <c r="S45" s="58"/>
      <c r="T45" s="58"/>
      <c r="U45" s="58"/>
      <c r="V45" s="58"/>
      <c r="W45" s="58"/>
      <c r="X45" s="58"/>
      <c r="Y45" s="58"/>
      <c r="Z45" s="58"/>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0"/>
      <c r="CN45" s="440"/>
      <c r="CO45" s="440"/>
      <c r="CP45" s="440"/>
      <c r="CQ45" s="440"/>
      <c r="CR45" s="440"/>
      <c r="CS45" s="440"/>
      <c r="CT45" s="440"/>
      <c r="CU45" s="440"/>
      <c r="CV45" s="440"/>
      <c r="CW45" s="440"/>
      <c r="CX45" s="440"/>
      <c r="CY45" s="440"/>
      <c r="CZ45" s="440"/>
      <c r="DA45" s="440"/>
      <c r="DB45" s="440"/>
      <c r="DC45" s="440"/>
      <c r="DD45" s="440"/>
      <c r="DE45" s="440"/>
      <c r="DF45" s="440"/>
      <c r="DG45" s="440"/>
      <c r="DH45" s="440"/>
      <c r="DI45" s="440"/>
      <c r="DJ45" s="440"/>
      <c r="DK45" s="440"/>
      <c r="DL45" s="440"/>
      <c r="DM45" s="440"/>
      <c r="DN45" s="440"/>
      <c r="DO45" s="440"/>
      <c r="DP45" s="440"/>
      <c r="DQ45" s="440"/>
      <c r="DR45" s="440"/>
      <c r="DS45" s="440"/>
      <c r="DT45" s="440"/>
      <c r="DU45" s="440"/>
      <c r="DV45" s="440"/>
      <c r="DW45" s="440"/>
      <c r="DX45" s="440"/>
      <c r="DY45" s="440"/>
      <c r="DZ45" s="440"/>
      <c r="EA45" s="440"/>
      <c r="EB45" s="440"/>
      <c r="EC45" s="440"/>
      <c r="ED45" s="440"/>
      <c r="EE45" s="440"/>
      <c r="EF45" s="440"/>
      <c r="EG45" s="440"/>
      <c r="EH45" s="440"/>
      <c r="EI45" s="440"/>
      <c r="EJ45" s="440"/>
      <c r="EK45" s="440"/>
      <c r="EL45" s="440"/>
      <c r="EM45" s="440"/>
      <c r="EN45" s="440"/>
      <c r="EO45" s="440"/>
      <c r="EP45" s="440"/>
      <c r="EQ45" s="440"/>
      <c r="ER45" s="440"/>
      <c r="ES45" s="440"/>
      <c r="ET45" s="440"/>
      <c r="EU45" s="440"/>
      <c r="EV45" s="440"/>
      <c r="EW45" s="440"/>
      <c r="EX45" s="440"/>
      <c r="EY45" s="440"/>
      <c r="EZ45" s="440"/>
      <c r="FA45" s="440"/>
      <c r="FB45" s="440"/>
      <c r="FC45" s="440"/>
      <c r="FD45" s="440"/>
      <c r="FE45" s="440"/>
      <c r="FF45" s="440"/>
      <c r="FG45" s="440"/>
      <c r="FH45" s="440"/>
      <c r="FI45" s="440"/>
      <c r="FJ45" s="440"/>
      <c r="FK45" s="440"/>
      <c r="FL45" s="440"/>
      <c r="FM45" s="440"/>
      <c r="FN45" s="440"/>
      <c r="FO45" s="440"/>
      <c r="FP45" s="440"/>
      <c r="FQ45" s="440"/>
      <c r="FR45" s="440"/>
      <c r="FS45" s="440"/>
      <c r="FT45" s="440"/>
      <c r="FU45" s="440"/>
      <c r="FV45" s="440"/>
      <c r="FW45" s="440"/>
      <c r="FX45" s="440"/>
      <c r="FY45" s="440"/>
      <c r="FZ45" s="440"/>
      <c r="GA45" s="440"/>
      <c r="GB45" s="440"/>
      <c r="GC45" s="440"/>
      <c r="GD45" s="440"/>
      <c r="GE45" s="440"/>
      <c r="GF45" s="440"/>
      <c r="GG45" s="440"/>
      <c r="GH45" s="440"/>
      <c r="GI45" s="440"/>
      <c r="GJ45" s="440"/>
      <c r="GK45" s="440"/>
      <c r="GL45" s="440"/>
      <c r="GM45" s="440"/>
      <c r="GN45" s="440"/>
      <c r="GO45" s="440"/>
      <c r="GP45" s="440"/>
      <c r="GQ45" s="440"/>
      <c r="GR45" s="440"/>
      <c r="GS45" s="440"/>
      <c r="GT45" s="440"/>
      <c r="GU45" s="440"/>
      <c r="GV45" s="440"/>
      <c r="GW45" s="440"/>
      <c r="GX45" s="440"/>
      <c r="GY45" s="440"/>
      <c r="GZ45" s="440"/>
      <c r="HA45" s="440"/>
      <c r="HB45" s="440"/>
      <c r="HC45" s="440"/>
      <c r="HD45" s="440"/>
      <c r="HE45" s="440"/>
      <c r="HF45" s="440"/>
      <c r="HG45" s="440"/>
      <c r="HH45" s="440"/>
      <c r="HI45" s="440"/>
      <c r="HJ45" s="440"/>
      <c r="HK45" s="440"/>
      <c r="HL45" s="440"/>
      <c r="HM45" s="440"/>
      <c r="HN45" s="440"/>
      <c r="HO45" s="440"/>
      <c r="HP45" s="440"/>
      <c r="HQ45" s="440"/>
      <c r="HR45" s="440"/>
      <c r="HS45" s="440"/>
      <c r="HT45" s="440"/>
      <c r="HU45" s="440"/>
      <c r="HV45" s="440"/>
      <c r="HW45" s="440"/>
      <c r="HX45" s="440"/>
      <c r="HY45" s="440"/>
      <c r="HZ45" s="440"/>
      <c r="IA45" s="440"/>
      <c r="IB45" s="440"/>
      <c r="IC45" s="440"/>
      <c r="ID45" s="440"/>
      <c r="IE45" s="440"/>
      <c r="IF45" s="440"/>
      <c r="IG45" s="440"/>
      <c r="IH45" s="440"/>
      <c r="II45" s="440"/>
      <c r="IJ45" s="440"/>
    </row>
    <row r="46" spans="1:244">
      <c r="A46" s="58"/>
      <c r="B46" s="58"/>
      <c r="C46" s="58"/>
      <c r="D46" s="74"/>
      <c r="E46" s="58"/>
      <c r="F46" s="74"/>
      <c r="G46" s="58"/>
      <c r="H46" s="74"/>
      <c r="I46" s="58"/>
      <c r="J46" s="58"/>
      <c r="K46" s="58"/>
      <c r="L46" s="58"/>
      <c r="M46" s="58"/>
      <c r="N46" s="58"/>
      <c r="O46" s="58"/>
      <c r="P46" s="58"/>
      <c r="Q46" s="58"/>
      <c r="R46" s="58"/>
      <c r="S46" s="58"/>
      <c r="T46" s="58"/>
      <c r="U46" s="58"/>
      <c r="V46" s="58"/>
      <c r="W46" s="58"/>
      <c r="X46" s="58"/>
      <c r="Y46" s="58"/>
      <c r="Z46" s="58"/>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0"/>
      <c r="BC46" s="440"/>
      <c r="BD46" s="440"/>
      <c r="BE46" s="440"/>
      <c r="BF46" s="440"/>
      <c r="BG46" s="440"/>
      <c r="BH46" s="440"/>
      <c r="BI46" s="440"/>
      <c r="BJ46" s="440"/>
      <c r="BK46" s="440"/>
      <c r="BL46" s="440"/>
      <c r="BM46" s="440"/>
      <c r="BN46" s="440"/>
      <c r="BO46" s="440"/>
      <c r="BP46" s="440"/>
      <c r="BQ46" s="440"/>
      <c r="BR46" s="440"/>
      <c r="BS46" s="440"/>
      <c r="BT46" s="440"/>
      <c r="BU46" s="440"/>
      <c r="BV46" s="440"/>
      <c r="BW46" s="440"/>
      <c r="BX46" s="440"/>
      <c r="BY46" s="440"/>
      <c r="BZ46" s="440"/>
      <c r="CA46" s="440"/>
      <c r="CB46" s="440"/>
      <c r="CC46" s="440"/>
      <c r="CD46" s="440"/>
      <c r="CE46" s="440"/>
      <c r="CF46" s="440"/>
      <c r="CG46" s="440"/>
      <c r="CH46" s="440"/>
      <c r="CI46" s="440"/>
      <c r="CJ46" s="440"/>
      <c r="CK46" s="440"/>
      <c r="CL46" s="440"/>
      <c r="CM46" s="440"/>
      <c r="CN46" s="440"/>
      <c r="CO46" s="440"/>
      <c r="CP46" s="440"/>
      <c r="CQ46" s="440"/>
      <c r="CR46" s="440"/>
      <c r="CS46" s="440"/>
      <c r="CT46" s="440"/>
      <c r="CU46" s="440"/>
      <c r="CV46" s="440"/>
      <c r="CW46" s="440"/>
      <c r="CX46" s="440"/>
      <c r="CY46" s="440"/>
      <c r="CZ46" s="440"/>
      <c r="DA46" s="440"/>
      <c r="DB46" s="440"/>
      <c r="DC46" s="440"/>
      <c r="DD46" s="440"/>
      <c r="DE46" s="440"/>
      <c r="DF46" s="440"/>
      <c r="DG46" s="440"/>
      <c r="DH46" s="440"/>
      <c r="DI46" s="440"/>
      <c r="DJ46" s="440"/>
      <c r="DK46" s="440"/>
      <c r="DL46" s="440"/>
      <c r="DM46" s="440"/>
      <c r="DN46" s="440"/>
      <c r="DO46" s="440"/>
      <c r="DP46" s="440"/>
      <c r="DQ46" s="440"/>
      <c r="DR46" s="440"/>
      <c r="DS46" s="440"/>
      <c r="DT46" s="440"/>
      <c r="DU46" s="440"/>
      <c r="DV46" s="440"/>
      <c r="DW46" s="440"/>
      <c r="DX46" s="440"/>
      <c r="DY46" s="440"/>
      <c r="DZ46" s="440"/>
      <c r="EA46" s="440"/>
      <c r="EB46" s="440"/>
      <c r="EC46" s="440"/>
      <c r="ED46" s="440"/>
      <c r="EE46" s="440"/>
      <c r="EF46" s="440"/>
      <c r="EG46" s="440"/>
      <c r="EH46" s="440"/>
      <c r="EI46" s="440"/>
      <c r="EJ46" s="440"/>
      <c r="EK46" s="440"/>
      <c r="EL46" s="440"/>
      <c r="EM46" s="440"/>
      <c r="EN46" s="440"/>
      <c r="EO46" s="440"/>
      <c r="EP46" s="440"/>
      <c r="EQ46" s="440"/>
      <c r="ER46" s="440"/>
      <c r="ES46" s="440"/>
      <c r="ET46" s="440"/>
      <c r="EU46" s="440"/>
      <c r="EV46" s="440"/>
      <c r="EW46" s="440"/>
      <c r="EX46" s="440"/>
      <c r="EY46" s="440"/>
      <c r="EZ46" s="440"/>
      <c r="FA46" s="440"/>
      <c r="FB46" s="440"/>
      <c r="FC46" s="440"/>
      <c r="FD46" s="440"/>
      <c r="FE46" s="440"/>
      <c r="FF46" s="440"/>
      <c r="FG46" s="440"/>
      <c r="FH46" s="440"/>
      <c r="FI46" s="440"/>
      <c r="FJ46" s="440"/>
      <c r="FK46" s="440"/>
      <c r="FL46" s="440"/>
      <c r="FM46" s="440"/>
      <c r="FN46" s="440"/>
      <c r="FO46" s="440"/>
      <c r="FP46" s="440"/>
      <c r="FQ46" s="440"/>
      <c r="FR46" s="440"/>
      <c r="FS46" s="440"/>
      <c r="FT46" s="440"/>
      <c r="FU46" s="440"/>
      <c r="FV46" s="440"/>
      <c r="FW46" s="440"/>
      <c r="FX46" s="440"/>
      <c r="FY46" s="440"/>
      <c r="FZ46" s="440"/>
      <c r="GA46" s="440"/>
      <c r="GB46" s="440"/>
      <c r="GC46" s="440"/>
      <c r="GD46" s="440"/>
      <c r="GE46" s="440"/>
      <c r="GF46" s="440"/>
      <c r="GG46" s="440"/>
      <c r="GH46" s="440"/>
      <c r="GI46" s="440"/>
      <c r="GJ46" s="440"/>
      <c r="GK46" s="440"/>
      <c r="GL46" s="440"/>
      <c r="GM46" s="440"/>
      <c r="GN46" s="440"/>
      <c r="GO46" s="440"/>
      <c r="GP46" s="440"/>
      <c r="GQ46" s="440"/>
      <c r="GR46" s="440"/>
      <c r="GS46" s="440"/>
      <c r="GT46" s="440"/>
      <c r="GU46" s="440"/>
      <c r="GV46" s="440"/>
      <c r="GW46" s="440"/>
      <c r="GX46" s="440"/>
      <c r="GY46" s="440"/>
      <c r="GZ46" s="440"/>
      <c r="HA46" s="440"/>
      <c r="HB46" s="440"/>
      <c r="HC46" s="440"/>
      <c r="HD46" s="440"/>
      <c r="HE46" s="440"/>
      <c r="HF46" s="440"/>
      <c r="HG46" s="440"/>
      <c r="HH46" s="440"/>
      <c r="HI46" s="440"/>
      <c r="HJ46" s="440"/>
      <c r="HK46" s="440"/>
      <c r="HL46" s="440"/>
      <c r="HM46" s="440"/>
      <c r="HN46" s="440"/>
      <c r="HO46" s="440"/>
      <c r="HP46" s="440"/>
      <c r="HQ46" s="440"/>
      <c r="HR46" s="440"/>
      <c r="HS46" s="440"/>
      <c r="HT46" s="440"/>
      <c r="HU46" s="440"/>
      <c r="HV46" s="440"/>
      <c r="HW46" s="440"/>
      <c r="HX46" s="440"/>
      <c r="HY46" s="440"/>
      <c r="HZ46" s="440"/>
      <c r="IA46" s="440"/>
      <c r="IB46" s="440"/>
      <c r="IC46" s="440"/>
      <c r="ID46" s="440"/>
      <c r="IE46" s="440"/>
      <c r="IF46" s="440"/>
      <c r="IG46" s="440"/>
      <c r="IH46" s="440"/>
      <c r="II46" s="440"/>
      <c r="IJ46" s="440"/>
    </row>
    <row r="47" spans="1:244">
      <c r="A47" s="58"/>
      <c r="B47" s="58"/>
      <c r="C47" s="58"/>
      <c r="D47" s="74"/>
      <c r="E47" s="58"/>
      <c r="F47" s="74"/>
      <c r="G47" s="58"/>
      <c r="H47" s="74"/>
      <c r="I47" s="58"/>
      <c r="J47" s="58"/>
      <c r="K47" s="58"/>
      <c r="L47" s="58"/>
      <c r="M47" s="58"/>
      <c r="N47" s="58"/>
      <c r="O47" s="58"/>
      <c r="P47" s="58"/>
      <c r="Q47" s="58"/>
      <c r="R47" s="58"/>
      <c r="S47" s="58"/>
      <c r="T47" s="58"/>
      <c r="U47" s="58"/>
      <c r="V47" s="58"/>
      <c r="W47" s="58"/>
      <c r="X47" s="58"/>
      <c r="Y47" s="58"/>
      <c r="Z47" s="58"/>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c r="BH47" s="440"/>
      <c r="BI47" s="440"/>
      <c r="BJ47" s="440"/>
      <c r="BK47" s="440"/>
      <c r="BL47" s="440"/>
      <c r="BM47" s="440"/>
      <c r="BN47" s="440"/>
      <c r="BO47" s="440"/>
      <c r="BP47" s="440"/>
      <c r="BQ47" s="440"/>
      <c r="BR47" s="440"/>
      <c r="BS47" s="440"/>
      <c r="BT47" s="440"/>
      <c r="BU47" s="440"/>
      <c r="BV47" s="440"/>
      <c r="BW47" s="440"/>
      <c r="BX47" s="440"/>
      <c r="BY47" s="440"/>
      <c r="BZ47" s="440"/>
      <c r="CA47" s="440"/>
      <c r="CB47" s="440"/>
      <c r="CC47" s="440"/>
      <c r="CD47" s="440"/>
      <c r="CE47" s="440"/>
      <c r="CF47" s="440"/>
      <c r="CG47" s="440"/>
      <c r="CH47" s="440"/>
      <c r="CI47" s="440"/>
      <c r="CJ47" s="440"/>
      <c r="CK47" s="440"/>
      <c r="CL47" s="440"/>
      <c r="CM47" s="440"/>
      <c r="CN47" s="440"/>
      <c r="CO47" s="440"/>
      <c r="CP47" s="440"/>
      <c r="CQ47" s="440"/>
      <c r="CR47" s="440"/>
      <c r="CS47" s="440"/>
      <c r="CT47" s="440"/>
      <c r="CU47" s="440"/>
      <c r="CV47" s="440"/>
      <c r="CW47" s="440"/>
      <c r="CX47" s="440"/>
      <c r="CY47" s="440"/>
      <c r="CZ47" s="440"/>
      <c r="DA47" s="440"/>
      <c r="DB47" s="440"/>
      <c r="DC47" s="440"/>
      <c r="DD47" s="440"/>
      <c r="DE47" s="440"/>
      <c r="DF47" s="440"/>
      <c r="DG47" s="440"/>
      <c r="DH47" s="440"/>
      <c r="DI47" s="440"/>
      <c r="DJ47" s="440"/>
      <c r="DK47" s="440"/>
      <c r="DL47" s="440"/>
      <c r="DM47" s="440"/>
      <c r="DN47" s="440"/>
      <c r="DO47" s="440"/>
      <c r="DP47" s="440"/>
      <c r="DQ47" s="440"/>
      <c r="DR47" s="440"/>
      <c r="DS47" s="440"/>
      <c r="DT47" s="440"/>
      <c r="DU47" s="440"/>
      <c r="DV47" s="440"/>
      <c r="DW47" s="440"/>
      <c r="DX47" s="440"/>
      <c r="DY47" s="440"/>
      <c r="DZ47" s="440"/>
      <c r="EA47" s="440"/>
      <c r="EB47" s="440"/>
      <c r="EC47" s="440"/>
      <c r="ED47" s="440"/>
      <c r="EE47" s="440"/>
      <c r="EF47" s="440"/>
      <c r="EG47" s="440"/>
      <c r="EH47" s="440"/>
      <c r="EI47" s="440"/>
      <c r="EJ47" s="440"/>
      <c r="EK47" s="440"/>
      <c r="EL47" s="440"/>
      <c r="EM47" s="440"/>
      <c r="EN47" s="440"/>
      <c r="EO47" s="440"/>
      <c r="EP47" s="440"/>
      <c r="EQ47" s="440"/>
      <c r="ER47" s="440"/>
      <c r="ES47" s="440"/>
      <c r="ET47" s="440"/>
      <c r="EU47" s="440"/>
      <c r="EV47" s="440"/>
      <c r="EW47" s="440"/>
      <c r="EX47" s="440"/>
      <c r="EY47" s="440"/>
      <c r="EZ47" s="440"/>
      <c r="FA47" s="440"/>
      <c r="FB47" s="440"/>
      <c r="FC47" s="440"/>
      <c r="FD47" s="440"/>
      <c r="FE47" s="440"/>
      <c r="FF47" s="440"/>
      <c r="FG47" s="440"/>
      <c r="FH47" s="440"/>
      <c r="FI47" s="440"/>
      <c r="FJ47" s="440"/>
      <c r="FK47" s="440"/>
      <c r="FL47" s="440"/>
      <c r="FM47" s="440"/>
      <c r="FN47" s="440"/>
      <c r="FO47" s="440"/>
      <c r="FP47" s="440"/>
      <c r="FQ47" s="440"/>
      <c r="FR47" s="440"/>
      <c r="FS47" s="440"/>
      <c r="FT47" s="440"/>
      <c r="FU47" s="440"/>
      <c r="FV47" s="440"/>
      <c r="FW47" s="440"/>
      <c r="FX47" s="440"/>
      <c r="FY47" s="440"/>
      <c r="FZ47" s="440"/>
      <c r="GA47" s="440"/>
      <c r="GB47" s="440"/>
      <c r="GC47" s="440"/>
      <c r="GD47" s="440"/>
      <c r="GE47" s="440"/>
      <c r="GF47" s="440"/>
      <c r="GG47" s="440"/>
      <c r="GH47" s="440"/>
      <c r="GI47" s="440"/>
      <c r="GJ47" s="440"/>
      <c r="GK47" s="440"/>
      <c r="GL47" s="440"/>
      <c r="GM47" s="440"/>
      <c r="GN47" s="440"/>
      <c r="GO47" s="440"/>
      <c r="GP47" s="440"/>
      <c r="GQ47" s="440"/>
      <c r="GR47" s="440"/>
      <c r="GS47" s="440"/>
      <c r="GT47" s="440"/>
      <c r="GU47" s="440"/>
      <c r="GV47" s="440"/>
      <c r="GW47" s="440"/>
      <c r="GX47" s="440"/>
      <c r="GY47" s="440"/>
      <c r="GZ47" s="440"/>
      <c r="HA47" s="440"/>
      <c r="HB47" s="440"/>
      <c r="HC47" s="440"/>
      <c r="HD47" s="440"/>
      <c r="HE47" s="440"/>
      <c r="HF47" s="440"/>
      <c r="HG47" s="440"/>
      <c r="HH47" s="440"/>
      <c r="HI47" s="440"/>
      <c r="HJ47" s="440"/>
      <c r="HK47" s="440"/>
      <c r="HL47" s="440"/>
      <c r="HM47" s="440"/>
      <c r="HN47" s="440"/>
      <c r="HO47" s="440"/>
      <c r="HP47" s="440"/>
      <c r="HQ47" s="440"/>
      <c r="HR47" s="440"/>
      <c r="HS47" s="440"/>
      <c r="HT47" s="440"/>
      <c r="HU47" s="440"/>
      <c r="HV47" s="440"/>
      <c r="HW47" s="440"/>
      <c r="HX47" s="440"/>
      <c r="HY47" s="440"/>
      <c r="HZ47" s="440"/>
      <c r="IA47" s="440"/>
      <c r="IB47" s="440"/>
      <c r="IC47" s="440"/>
      <c r="ID47" s="440"/>
      <c r="IE47" s="440"/>
      <c r="IF47" s="440"/>
      <c r="IG47" s="440"/>
      <c r="IH47" s="440"/>
      <c r="II47" s="440"/>
      <c r="IJ47" s="440"/>
    </row>
    <row r="48" spans="1:244">
      <c r="A48" s="58"/>
      <c r="B48" s="58"/>
      <c r="C48" s="58"/>
      <c r="D48" s="74"/>
      <c r="E48" s="58"/>
      <c r="F48" s="74"/>
      <c r="G48" s="58"/>
      <c r="H48" s="74"/>
      <c r="I48" s="58"/>
      <c r="J48" s="58"/>
      <c r="K48" s="58"/>
      <c r="L48" s="58"/>
      <c r="M48" s="58"/>
      <c r="N48" s="58"/>
      <c r="O48" s="58"/>
      <c r="P48" s="58"/>
      <c r="Q48" s="58"/>
      <c r="R48" s="58"/>
      <c r="S48" s="58"/>
      <c r="T48" s="58"/>
      <c r="U48" s="58"/>
      <c r="V48" s="58"/>
      <c r="W48" s="58"/>
      <c r="X48" s="58"/>
      <c r="Y48" s="58"/>
      <c r="Z48" s="58"/>
      <c r="AA48" s="440"/>
      <c r="AB48" s="440"/>
      <c r="AC48" s="440"/>
      <c r="AD48" s="440"/>
      <c r="AE48" s="440"/>
      <c r="AF48" s="440"/>
      <c r="AG48" s="440"/>
      <c r="AH48" s="440"/>
      <c r="AI48" s="440"/>
      <c r="AJ48" s="440"/>
      <c r="AK48" s="440"/>
      <c r="AL48" s="440"/>
      <c r="AM48" s="440"/>
      <c r="AN48" s="440"/>
      <c r="AO48" s="440"/>
      <c r="AP48" s="440"/>
      <c r="AQ48" s="440"/>
      <c r="AR48" s="440"/>
      <c r="AS48" s="440"/>
      <c r="AT48" s="440"/>
      <c r="AU48" s="440"/>
      <c r="AV48" s="440"/>
      <c r="AW48" s="440"/>
      <c r="AX48" s="440"/>
      <c r="AY48" s="440"/>
      <c r="AZ48" s="440"/>
      <c r="BA48" s="440"/>
      <c r="BB48" s="440"/>
      <c r="BC48" s="440"/>
      <c r="BD48" s="440"/>
      <c r="BE48" s="440"/>
      <c r="BF48" s="440"/>
      <c r="BG48" s="440"/>
      <c r="BH48" s="440"/>
      <c r="BI48" s="440"/>
      <c r="BJ48" s="440"/>
      <c r="BK48" s="440"/>
      <c r="BL48" s="440"/>
      <c r="BM48" s="440"/>
      <c r="BN48" s="440"/>
      <c r="BO48" s="440"/>
      <c r="BP48" s="440"/>
      <c r="BQ48" s="440"/>
      <c r="BR48" s="440"/>
      <c r="BS48" s="440"/>
      <c r="BT48" s="440"/>
      <c r="BU48" s="440"/>
      <c r="BV48" s="440"/>
      <c r="BW48" s="440"/>
      <c r="BX48" s="440"/>
      <c r="BY48" s="440"/>
      <c r="BZ48" s="440"/>
      <c r="CA48" s="440"/>
      <c r="CB48" s="440"/>
      <c r="CC48" s="440"/>
      <c r="CD48" s="440"/>
      <c r="CE48" s="440"/>
      <c r="CF48" s="440"/>
      <c r="CG48" s="440"/>
      <c r="CH48" s="440"/>
      <c r="CI48" s="440"/>
      <c r="CJ48" s="440"/>
      <c r="CK48" s="440"/>
      <c r="CL48" s="440"/>
      <c r="CM48" s="440"/>
      <c r="CN48" s="440"/>
      <c r="CO48" s="440"/>
      <c r="CP48" s="440"/>
      <c r="CQ48" s="440"/>
      <c r="CR48" s="440"/>
      <c r="CS48" s="440"/>
      <c r="CT48" s="440"/>
      <c r="CU48" s="440"/>
      <c r="CV48" s="440"/>
      <c r="CW48" s="440"/>
      <c r="CX48" s="440"/>
      <c r="CY48" s="440"/>
      <c r="CZ48" s="440"/>
      <c r="DA48" s="440"/>
      <c r="DB48" s="440"/>
      <c r="DC48" s="440"/>
      <c r="DD48" s="440"/>
      <c r="DE48" s="440"/>
      <c r="DF48" s="440"/>
      <c r="DG48" s="440"/>
      <c r="DH48" s="440"/>
      <c r="DI48" s="440"/>
      <c r="DJ48" s="440"/>
      <c r="DK48" s="440"/>
      <c r="DL48" s="440"/>
      <c r="DM48" s="440"/>
      <c r="DN48" s="440"/>
      <c r="DO48" s="440"/>
      <c r="DP48" s="440"/>
      <c r="DQ48" s="440"/>
      <c r="DR48" s="440"/>
      <c r="DS48" s="440"/>
      <c r="DT48" s="440"/>
      <c r="DU48" s="440"/>
      <c r="DV48" s="440"/>
      <c r="DW48" s="440"/>
      <c r="DX48" s="440"/>
      <c r="DY48" s="440"/>
      <c r="DZ48" s="440"/>
      <c r="EA48" s="440"/>
      <c r="EB48" s="440"/>
      <c r="EC48" s="440"/>
      <c r="ED48" s="440"/>
      <c r="EE48" s="440"/>
      <c r="EF48" s="440"/>
      <c r="EG48" s="440"/>
      <c r="EH48" s="440"/>
      <c r="EI48" s="440"/>
      <c r="EJ48" s="440"/>
      <c r="EK48" s="440"/>
      <c r="EL48" s="440"/>
      <c r="EM48" s="440"/>
      <c r="EN48" s="440"/>
      <c r="EO48" s="440"/>
      <c r="EP48" s="440"/>
      <c r="EQ48" s="440"/>
      <c r="ER48" s="440"/>
      <c r="ES48" s="440"/>
      <c r="ET48" s="440"/>
      <c r="EU48" s="440"/>
      <c r="EV48" s="440"/>
      <c r="EW48" s="440"/>
      <c r="EX48" s="440"/>
      <c r="EY48" s="440"/>
      <c r="EZ48" s="440"/>
      <c r="FA48" s="440"/>
      <c r="FB48" s="440"/>
      <c r="FC48" s="440"/>
      <c r="FD48" s="440"/>
      <c r="FE48" s="440"/>
      <c r="FF48" s="440"/>
      <c r="FG48" s="440"/>
      <c r="FH48" s="440"/>
      <c r="FI48" s="440"/>
      <c r="FJ48" s="440"/>
      <c r="FK48" s="440"/>
      <c r="FL48" s="440"/>
      <c r="FM48" s="440"/>
      <c r="FN48" s="440"/>
      <c r="FO48" s="440"/>
      <c r="FP48" s="440"/>
      <c r="FQ48" s="440"/>
      <c r="FR48" s="440"/>
      <c r="FS48" s="440"/>
      <c r="FT48" s="440"/>
      <c r="FU48" s="440"/>
      <c r="FV48" s="440"/>
      <c r="FW48" s="440"/>
      <c r="FX48" s="440"/>
      <c r="FY48" s="440"/>
      <c r="FZ48" s="440"/>
      <c r="GA48" s="440"/>
      <c r="GB48" s="440"/>
      <c r="GC48" s="440"/>
      <c r="GD48" s="440"/>
      <c r="GE48" s="440"/>
      <c r="GF48" s="440"/>
      <c r="GG48" s="440"/>
      <c r="GH48" s="440"/>
      <c r="GI48" s="440"/>
      <c r="GJ48" s="440"/>
      <c r="GK48" s="440"/>
      <c r="GL48" s="440"/>
      <c r="GM48" s="440"/>
      <c r="GN48" s="440"/>
      <c r="GO48" s="440"/>
      <c r="GP48" s="440"/>
      <c r="GQ48" s="440"/>
      <c r="GR48" s="440"/>
      <c r="GS48" s="440"/>
      <c r="GT48" s="440"/>
      <c r="GU48" s="440"/>
      <c r="GV48" s="440"/>
      <c r="GW48" s="440"/>
      <c r="GX48" s="440"/>
      <c r="GY48" s="440"/>
      <c r="GZ48" s="440"/>
      <c r="HA48" s="440"/>
      <c r="HB48" s="440"/>
      <c r="HC48" s="440"/>
      <c r="HD48" s="440"/>
      <c r="HE48" s="440"/>
      <c r="HF48" s="440"/>
      <c r="HG48" s="440"/>
      <c r="HH48" s="440"/>
      <c r="HI48" s="440"/>
      <c r="HJ48" s="440"/>
      <c r="HK48" s="440"/>
      <c r="HL48" s="440"/>
      <c r="HM48" s="440"/>
      <c r="HN48" s="440"/>
      <c r="HO48" s="440"/>
      <c r="HP48" s="440"/>
      <c r="HQ48" s="440"/>
      <c r="HR48" s="440"/>
      <c r="HS48" s="440"/>
      <c r="HT48" s="440"/>
      <c r="HU48" s="440"/>
      <c r="HV48" s="440"/>
      <c r="HW48" s="440"/>
      <c r="HX48" s="440"/>
      <c r="HY48" s="440"/>
      <c r="HZ48" s="440"/>
      <c r="IA48" s="440"/>
      <c r="IB48" s="440"/>
      <c r="IC48" s="440"/>
      <c r="ID48" s="440"/>
      <c r="IE48" s="440"/>
      <c r="IF48" s="440"/>
      <c r="IG48" s="440"/>
      <c r="IH48" s="440"/>
      <c r="II48" s="440"/>
      <c r="IJ48" s="440"/>
    </row>
    <row r="49" spans="1:244">
      <c r="A49" s="58"/>
      <c r="B49" s="58"/>
      <c r="C49" s="58"/>
      <c r="D49" s="74"/>
      <c r="E49" s="58"/>
      <c r="F49" s="74"/>
      <c r="G49" s="58"/>
      <c r="H49" s="74"/>
      <c r="I49" s="58"/>
      <c r="J49" s="58"/>
      <c r="K49" s="58"/>
      <c r="L49" s="58"/>
      <c r="M49" s="58"/>
      <c r="N49" s="58"/>
      <c r="O49" s="58"/>
      <c r="P49" s="58"/>
      <c r="Q49" s="58"/>
      <c r="R49" s="58"/>
      <c r="S49" s="58"/>
      <c r="T49" s="58"/>
      <c r="U49" s="58"/>
      <c r="V49" s="58"/>
      <c r="W49" s="58"/>
      <c r="X49" s="58"/>
      <c r="Y49" s="58"/>
      <c r="Z49" s="58"/>
      <c r="AA49" s="440"/>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0"/>
      <c r="BE49" s="440"/>
      <c r="BF49" s="440"/>
      <c r="BG49" s="440"/>
      <c r="BH49" s="440"/>
      <c r="BI49" s="440"/>
      <c r="BJ49" s="440"/>
      <c r="BK49" s="440"/>
      <c r="BL49" s="440"/>
      <c r="BM49" s="440"/>
      <c r="BN49" s="440"/>
      <c r="BO49" s="440"/>
      <c r="BP49" s="440"/>
      <c r="BQ49" s="440"/>
      <c r="BR49" s="440"/>
      <c r="BS49" s="440"/>
      <c r="BT49" s="440"/>
      <c r="BU49" s="440"/>
      <c r="BV49" s="440"/>
      <c r="BW49" s="440"/>
      <c r="BX49" s="440"/>
      <c r="BY49" s="440"/>
      <c r="BZ49" s="440"/>
      <c r="CA49" s="440"/>
      <c r="CB49" s="440"/>
      <c r="CC49" s="440"/>
      <c r="CD49" s="440"/>
      <c r="CE49" s="440"/>
      <c r="CF49" s="440"/>
      <c r="CG49" s="440"/>
      <c r="CH49" s="440"/>
      <c r="CI49" s="440"/>
      <c r="CJ49" s="440"/>
      <c r="CK49" s="440"/>
      <c r="CL49" s="440"/>
      <c r="CM49" s="440"/>
      <c r="CN49" s="440"/>
      <c r="CO49" s="440"/>
      <c r="CP49" s="440"/>
      <c r="CQ49" s="440"/>
      <c r="CR49" s="440"/>
      <c r="CS49" s="440"/>
      <c r="CT49" s="440"/>
      <c r="CU49" s="440"/>
      <c r="CV49" s="440"/>
      <c r="CW49" s="440"/>
      <c r="CX49" s="440"/>
      <c r="CY49" s="440"/>
      <c r="CZ49" s="440"/>
      <c r="DA49" s="440"/>
      <c r="DB49" s="440"/>
      <c r="DC49" s="440"/>
      <c r="DD49" s="440"/>
      <c r="DE49" s="440"/>
      <c r="DF49" s="440"/>
      <c r="DG49" s="440"/>
      <c r="DH49" s="440"/>
      <c r="DI49" s="440"/>
      <c r="DJ49" s="440"/>
      <c r="DK49" s="440"/>
      <c r="DL49" s="440"/>
      <c r="DM49" s="440"/>
      <c r="DN49" s="440"/>
      <c r="DO49" s="440"/>
      <c r="DP49" s="440"/>
      <c r="DQ49" s="440"/>
      <c r="DR49" s="440"/>
      <c r="DS49" s="440"/>
      <c r="DT49" s="440"/>
      <c r="DU49" s="440"/>
      <c r="DV49" s="440"/>
      <c r="DW49" s="440"/>
      <c r="DX49" s="440"/>
      <c r="DY49" s="440"/>
      <c r="DZ49" s="440"/>
      <c r="EA49" s="440"/>
      <c r="EB49" s="440"/>
      <c r="EC49" s="440"/>
      <c r="ED49" s="440"/>
      <c r="EE49" s="440"/>
      <c r="EF49" s="440"/>
      <c r="EG49" s="440"/>
      <c r="EH49" s="440"/>
      <c r="EI49" s="440"/>
      <c r="EJ49" s="440"/>
      <c r="EK49" s="440"/>
      <c r="EL49" s="440"/>
      <c r="EM49" s="440"/>
      <c r="EN49" s="440"/>
      <c r="EO49" s="440"/>
      <c r="EP49" s="440"/>
      <c r="EQ49" s="440"/>
      <c r="ER49" s="440"/>
      <c r="ES49" s="440"/>
      <c r="ET49" s="440"/>
      <c r="EU49" s="440"/>
      <c r="EV49" s="440"/>
      <c r="EW49" s="440"/>
      <c r="EX49" s="440"/>
      <c r="EY49" s="440"/>
      <c r="EZ49" s="440"/>
      <c r="FA49" s="440"/>
      <c r="FB49" s="440"/>
      <c r="FC49" s="440"/>
      <c r="FD49" s="440"/>
      <c r="FE49" s="440"/>
      <c r="FF49" s="440"/>
      <c r="FG49" s="440"/>
      <c r="FH49" s="440"/>
      <c r="FI49" s="440"/>
      <c r="FJ49" s="440"/>
      <c r="FK49" s="440"/>
      <c r="FL49" s="440"/>
      <c r="FM49" s="440"/>
      <c r="FN49" s="440"/>
      <c r="FO49" s="440"/>
      <c r="FP49" s="440"/>
      <c r="FQ49" s="440"/>
      <c r="FR49" s="440"/>
      <c r="FS49" s="440"/>
      <c r="FT49" s="440"/>
      <c r="FU49" s="440"/>
      <c r="FV49" s="440"/>
      <c r="FW49" s="440"/>
      <c r="FX49" s="440"/>
      <c r="FY49" s="440"/>
      <c r="FZ49" s="440"/>
      <c r="GA49" s="440"/>
      <c r="GB49" s="440"/>
      <c r="GC49" s="440"/>
      <c r="GD49" s="440"/>
      <c r="GE49" s="440"/>
      <c r="GF49" s="440"/>
      <c r="GG49" s="440"/>
      <c r="GH49" s="440"/>
      <c r="GI49" s="440"/>
      <c r="GJ49" s="440"/>
      <c r="GK49" s="440"/>
      <c r="GL49" s="440"/>
      <c r="GM49" s="440"/>
      <c r="GN49" s="440"/>
      <c r="GO49" s="440"/>
      <c r="GP49" s="440"/>
      <c r="GQ49" s="440"/>
      <c r="GR49" s="440"/>
      <c r="GS49" s="440"/>
      <c r="GT49" s="440"/>
      <c r="GU49" s="440"/>
      <c r="GV49" s="440"/>
      <c r="GW49" s="440"/>
      <c r="GX49" s="440"/>
      <c r="GY49" s="440"/>
      <c r="GZ49" s="440"/>
      <c r="HA49" s="440"/>
      <c r="HB49" s="440"/>
      <c r="HC49" s="440"/>
      <c r="HD49" s="440"/>
      <c r="HE49" s="440"/>
      <c r="HF49" s="440"/>
      <c r="HG49" s="440"/>
      <c r="HH49" s="440"/>
      <c r="HI49" s="440"/>
      <c r="HJ49" s="440"/>
      <c r="HK49" s="440"/>
      <c r="HL49" s="440"/>
      <c r="HM49" s="440"/>
      <c r="HN49" s="440"/>
      <c r="HO49" s="440"/>
      <c r="HP49" s="440"/>
      <c r="HQ49" s="440"/>
      <c r="HR49" s="440"/>
      <c r="HS49" s="440"/>
      <c r="HT49" s="440"/>
      <c r="HU49" s="440"/>
      <c r="HV49" s="440"/>
      <c r="HW49" s="440"/>
      <c r="HX49" s="440"/>
      <c r="HY49" s="440"/>
      <c r="HZ49" s="440"/>
      <c r="IA49" s="440"/>
      <c r="IB49" s="440"/>
      <c r="IC49" s="440"/>
      <c r="ID49" s="440"/>
      <c r="IE49" s="440"/>
      <c r="IF49" s="440"/>
      <c r="IG49" s="440"/>
      <c r="IH49" s="440"/>
      <c r="II49" s="440"/>
      <c r="IJ49" s="440"/>
    </row>
    <row r="50" spans="1:244">
      <c r="A50" s="58"/>
      <c r="B50" s="58"/>
      <c r="C50" s="58"/>
      <c r="D50" s="74"/>
      <c r="E50" s="58"/>
      <c r="F50" s="74"/>
      <c r="G50" s="58"/>
      <c r="H50" s="74"/>
      <c r="I50" s="58"/>
      <c r="J50" s="58"/>
      <c r="K50" s="58"/>
      <c r="L50" s="58"/>
      <c r="M50" s="58"/>
      <c r="N50" s="58"/>
      <c r="O50" s="58"/>
      <c r="P50" s="58"/>
      <c r="Q50" s="58"/>
      <c r="R50" s="58"/>
      <c r="S50" s="58"/>
      <c r="T50" s="58"/>
      <c r="U50" s="58"/>
      <c r="V50" s="58"/>
      <c r="W50" s="58"/>
      <c r="X50" s="58"/>
      <c r="Y50" s="58"/>
      <c r="Z50" s="58"/>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0"/>
      <c r="BD50" s="440"/>
      <c r="BE50" s="440"/>
      <c r="BF50" s="440"/>
      <c r="BG50" s="440"/>
      <c r="BH50" s="440"/>
      <c r="BI50" s="440"/>
      <c r="BJ50" s="440"/>
      <c r="BK50" s="440"/>
      <c r="BL50" s="440"/>
      <c r="BM50" s="440"/>
      <c r="BN50" s="440"/>
      <c r="BO50" s="440"/>
      <c r="BP50" s="440"/>
      <c r="BQ50" s="440"/>
      <c r="BR50" s="440"/>
      <c r="BS50" s="440"/>
      <c r="BT50" s="440"/>
      <c r="BU50" s="440"/>
      <c r="BV50" s="440"/>
      <c r="BW50" s="440"/>
      <c r="BX50" s="440"/>
      <c r="BY50" s="440"/>
      <c r="BZ50" s="440"/>
      <c r="CA50" s="440"/>
      <c r="CB50" s="440"/>
      <c r="CC50" s="440"/>
      <c r="CD50" s="440"/>
      <c r="CE50" s="440"/>
      <c r="CF50" s="440"/>
      <c r="CG50" s="440"/>
      <c r="CH50" s="440"/>
      <c r="CI50" s="440"/>
      <c r="CJ50" s="440"/>
      <c r="CK50" s="440"/>
      <c r="CL50" s="440"/>
      <c r="CM50" s="440"/>
      <c r="CN50" s="440"/>
      <c r="CO50" s="440"/>
      <c r="CP50" s="440"/>
      <c r="CQ50" s="440"/>
      <c r="CR50" s="440"/>
      <c r="CS50" s="440"/>
      <c r="CT50" s="440"/>
      <c r="CU50" s="440"/>
      <c r="CV50" s="440"/>
      <c r="CW50" s="440"/>
      <c r="CX50" s="440"/>
      <c r="CY50" s="440"/>
      <c r="CZ50" s="440"/>
      <c r="DA50" s="440"/>
      <c r="DB50" s="440"/>
      <c r="DC50" s="440"/>
      <c r="DD50" s="440"/>
      <c r="DE50" s="440"/>
      <c r="DF50" s="440"/>
      <c r="DG50" s="440"/>
      <c r="DH50" s="440"/>
      <c r="DI50" s="440"/>
      <c r="DJ50" s="440"/>
      <c r="DK50" s="440"/>
      <c r="DL50" s="440"/>
      <c r="DM50" s="440"/>
      <c r="DN50" s="440"/>
      <c r="DO50" s="440"/>
      <c r="DP50" s="440"/>
      <c r="DQ50" s="440"/>
      <c r="DR50" s="440"/>
      <c r="DS50" s="440"/>
      <c r="DT50" s="440"/>
      <c r="DU50" s="440"/>
      <c r="DV50" s="440"/>
      <c r="DW50" s="440"/>
      <c r="DX50" s="440"/>
      <c r="DY50" s="440"/>
      <c r="DZ50" s="440"/>
      <c r="EA50" s="440"/>
      <c r="EB50" s="440"/>
      <c r="EC50" s="440"/>
      <c r="ED50" s="440"/>
      <c r="EE50" s="440"/>
      <c r="EF50" s="440"/>
      <c r="EG50" s="440"/>
      <c r="EH50" s="440"/>
      <c r="EI50" s="440"/>
      <c r="EJ50" s="440"/>
      <c r="EK50" s="440"/>
      <c r="EL50" s="440"/>
      <c r="EM50" s="440"/>
      <c r="EN50" s="440"/>
      <c r="EO50" s="440"/>
      <c r="EP50" s="440"/>
      <c r="EQ50" s="440"/>
      <c r="ER50" s="440"/>
      <c r="ES50" s="440"/>
      <c r="ET50" s="440"/>
      <c r="EU50" s="440"/>
      <c r="EV50" s="440"/>
      <c r="EW50" s="440"/>
      <c r="EX50" s="440"/>
      <c r="EY50" s="440"/>
      <c r="EZ50" s="440"/>
      <c r="FA50" s="440"/>
      <c r="FB50" s="440"/>
      <c r="FC50" s="440"/>
      <c r="FD50" s="440"/>
      <c r="FE50" s="440"/>
      <c r="FF50" s="440"/>
      <c r="FG50" s="440"/>
      <c r="FH50" s="440"/>
      <c r="FI50" s="440"/>
      <c r="FJ50" s="440"/>
      <c r="FK50" s="440"/>
      <c r="FL50" s="440"/>
      <c r="FM50" s="440"/>
      <c r="FN50" s="440"/>
      <c r="FO50" s="440"/>
      <c r="FP50" s="440"/>
      <c r="FQ50" s="440"/>
      <c r="FR50" s="440"/>
      <c r="FS50" s="440"/>
      <c r="FT50" s="440"/>
      <c r="FU50" s="440"/>
      <c r="FV50" s="440"/>
      <c r="FW50" s="440"/>
      <c r="FX50" s="440"/>
      <c r="FY50" s="440"/>
      <c r="FZ50" s="440"/>
      <c r="GA50" s="440"/>
      <c r="GB50" s="440"/>
      <c r="GC50" s="440"/>
      <c r="GD50" s="440"/>
      <c r="GE50" s="440"/>
      <c r="GF50" s="440"/>
      <c r="GG50" s="440"/>
      <c r="GH50" s="440"/>
      <c r="GI50" s="440"/>
      <c r="GJ50" s="440"/>
      <c r="GK50" s="440"/>
      <c r="GL50" s="440"/>
      <c r="GM50" s="440"/>
      <c r="GN50" s="440"/>
      <c r="GO50" s="440"/>
      <c r="GP50" s="440"/>
      <c r="GQ50" s="440"/>
      <c r="GR50" s="440"/>
      <c r="GS50" s="440"/>
      <c r="GT50" s="440"/>
      <c r="GU50" s="440"/>
      <c r="GV50" s="440"/>
      <c r="GW50" s="440"/>
      <c r="GX50" s="440"/>
      <c r="GY50" s="440"/>
      <c r="GZ50" s="440"/>
      <c r="HA50" s="440"/>
      <c r="HB50" s="440"/>
      <c r="HC50" s="440"/>
      <c r="HD50" s="440"/>
      <c r="HE50" s="440"/>
      <c r="HF50" s="440"/>
      <c r="HG50" s="440"/>
      <c r="HH50" s="440"/>
      <c r="HI50" s="440"/>
      <c r="HJ50" s="440"/>
      <c r="HK50" s="440"/>
      <c r="HL50" s="440"/>
      <c r="HM50" s="440"/>
      <c r="HN50" s="440"/>
      <c r="HO50" s="440"/>
      <c r="HP50" s="440"/>
      <c r="HQ50" s="440"/>
      <c r="HR50" s="440"/>
      <c r="HS50" s="440"/>
      <c r="HT50" s="440"/>
      <c r="HU50" s="440"/>
      <c r="HV50" s="440"/>
      <c r="HW50" s="440"/>
      <c r="HX50" s="440"/>
      <c r="HY50" s="440"/>
      <c r="HZ50" s="440"/>
      <c r="IA50" s="440"/>
      <c r="IB50" s="440"/>
      <c r="IC50" s="440"/>
      <c r="ID50" s="440"/>
      <c r="IE50" s="440"/>
      <c r="IF50" s="440"/>
      <c r="IG50" s="440"/>
      <c r="IH50" s="440"/>
      <c r="II50" s="440"/>
      <c r="IJ50" s="440"/>
    </row>
    <row r="51" spans="1:244">
      <c r="A51" s="58"/>
      <c r="B51" s="58"/>
      <c r="C51" s="58"/>
      <c r="D51" s="74"/>
      <c r="E51" s="58"/>
      <c r="F51" s="74"/>
      <c r="G51" s="58"/>
      <c r="H51" s="74"/>
      <c r="I51" s="58"/>
      <c r="J51" s="58"/>
      <c r="K51" s="58"/>
      <c r="L51" s="58"/>
      <c r="M51" s="58"/>
      <c r="N51" s="58"/>
      <c r="O51" s="58"/>
      <c r="P51" s="58"/>
      <c r="Q51" s="58"/>
      <c r="R51" s="58"/>
      <c r="S51" s="58"/>
      <c r="T51" s="58"/>
      <c r="U51" s="58"/>
      <c r="V51" s="58"/>
      <c r="W51" s="58"/>
      <c r="X51" s="58"/>
      <c r="Y51" s="58"/>
      <c r="Z51" s="58"/>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0"/>
      <c r="BR51" s="440"/>
      <c r="BS51" s="440"/>
      <c r="BT51" s="440"/>
      <c r="BU51" s="440"/>
      <c r="BV51" s="440"/>
      <c r="BW51" s="440"/>
      <c r="BX51" s="440"/>
      <c r="BY51" s="440"/>
      <c r="BZ51" s="440"/>
      <c r="CA51" s="440"/>
      <c r="CB51" s="440"/>
      <c r="CC51" s="440"/>
      <c r="CD51" s="440"/>
      <c r="CE51" s="440"/>
      <c r="CF51" s="440"/>
      <c r="CG51" s="440"/>
      <c r="CH51" s="440"/>
      <c r="CI51" s="440"/>
      <c r="CJ51" s="440"/>
      <c r="CK51" s="440"/>
      <c r="CL51" s="440"/>
      <c r="CM51" s="440"/>
      <c r="CN51" s="440"/>
      <c r="CO51" s="440"/>
      <c r="CP51" s="440"/>
      <c r="CQ51" s="440"/>
      <c r="CR51" s="440"/>
      <c r="CS51" s="440"/>
      <c r="CT51" s="440"/>
      <c r="CU51" s="440"/>
      <c r="CV51" s="440"/>
      <c r="CW51" s="440"/>
      <c r="CX51" s="440"/>
      <c r="CY51" s="440"/>
      <c r="CZ51" s="440"/>
      <c r="DA51" s="440"/>
      <c r="DB51" s="440"/>
      <c r="DC51" s="440"/>
      <c r="DD51" s="440"/>
      <c r="DE51" s="440"/>
      <c r="DF51" s="440"/>
      <c r="DG51" s="440"/>
      <c r="DH51" s="440"/>
      <c r="DI51" s="440"/>
      <c r="DJ51" s="440"/>
      <c r="DK51" s="440"/>
      <c r="DL51" s="440"/>
      <c r="DM51" s="440"/>
      <c r="DN51" s="440"/>
      <c r="DO51" s="440"/>
      <c r="DP51" s="440"/>
      <c r="DQ51" s="440"/>
      <c r="DR51" s="440"/>
      <c r="DS51" s="440"/>
      <c r="DT51" s="440"/>
      <c r="DU51" s="440"/>
      <c r="DV51" s="440"/>
      <c r="DW51" s="440"/>
      <c r="DX51" s="440"/>
      <c r="DY51" s="440"/>
      <c r="DZ51" s="440"/>
      <c r="EA51" s="440"/>
      <c r="EB51" s="440"/>
      <c r="EC51" s="440"/>
      <c r="ED51" s="440"/>
      <c r="EE51" s="440"/>
      <c r="EF51" s="440"/>
      <c r="EG51" s="440"/>
      <c r="EH51" s="440"/>
      <c r="EI51" s="440"/>
      <c r="EJ51" s="440"/>
      <c r="EK51" s="440"/>
      <c r="EL51" s="440"/>
      <c r="EM51" s="440"/>
      <c r="EN51" s="440"/>
      <c r="EO51" s="440"/>
      <c r="EP51" s="440"/>
      <c r="EQ51" s="440"/>
      <c r="ER51" s="440"/>
      <c r="ES51" s="440"/>
      <c r="ET51" s="440"/>
      <c r="EU51" s="440"/>
      <c r="EV51" s="440"/>
      <c r="EW51" s="440"/>
      <c r="EX51" s="440"/>
      <c r="EY51" s="440"/>
      <c r="EZ51" s="440"/>
      <c r="FA51" s="440"/>
      <c r="FB51" s="440"/>
      <c r="FC51" s="440"/>
      <c r="FD51" s="440"/>
      <c r="FE51" s="440"/>
      <c r="FF51" s="440"/>
      <c r="FG51" s="440"/>
      <c r="FH51" s="440"/>
      <c r="FI51" s="440"/>
      <c r="FJ51" s="440"/>
      <c r="FK51" s="440"/>
      <c r="FL51" s="440"/>
      <c r="FM51" s="440"/>
      <c r="FN51" s="440"/>
      <c r="FO51" s="440"/>
      <c r="FP51" s="440"/>
      <c r="FQ51" s="440"/>
      <c r="FR51" s="440"/>
      <c r="FS51" s="440"/>
      <c r="FT51" s="440"/>
      <c r="FU51" s="440"/>
      <c r="FV51" s="440"/>
      <c r="FW51" s="440"/>
      <c r="FX51" s="440"/>
      <c r="FY51" s="440"/>
      <c r="FZ51" s="440"/>
      <c r="GA51" s="440"/>
      <c r="GB51" s="440"/>
      <c r="GC51" s="440"/>
      <c r="GD51" s="440"/>
      <c r="GE51" s="440"/>
      <c r="GF51" s="440"/>
      <c r="GG51" s="440"/>
      <c r="GH51" s="440"/>
      <c r="GI51" s="440"/>
      <c r="GJ51" s="440"/>
      <c r="GK51" s="440"/>
      <c r="GL51" s="440"/>
      <c r="GM51" s="440"/>
      <c r="GN51" s="440"/>
      <c r="GO51" s="440"/>
      <c r="GP51" s="440"/>
      <c r="GQ51" s="440"/>
      <c r="GR51" s="440"/>
      <c r="GS51" s="440"/>
      <c r="GT51" s="440"/>
      <c r="GU51" s="440"/>
      <c r="GV51" s="440"/>
      <c r="GW51" s="440"/>
      <c r="GX51" s="440"/>
      <c r="GY51" s="440"/>
      <c r="GZ51" s="440"/>
      <c r="HA51" s="440"/>
      <c r="HB51" s="440"/>
      <c r="HC51" s="440"/>
      <c r="HD51" s="440"/>
      <c r="HE51" s="440"/>
      <c r="HF51" s="440"/>
      <c r="HG51" s="440"/>
      <c r="HH51" s="440"/>
      <c r="HI51" s="440"/>
      <c r="HJ51" s="440"/>
      <c r="HK51" s="440"/>
      <c r="HL51" s="440"/>
      <c r="HM51" s="440"/>
      <c r="HN51" s="440"/>
      <c r="HO51" s="440"/>
      <c r="HP51" s="440"/>
      <c r="HQ51" s="440"/>
      <c r="HR51" s="440"/>
      <c r="HS51" s="440"/>
      <c r="HT51" s="440"/>
      <c r="HU51" s="440"/>
      <c r="HV51" s="440"/>
      <c r="HW51" s="440"/>
      <c r="HX51" s="440"/>
      <c r="HY51" s="440"/>
      <c r="HZ51" s="440"/>
      <c r="IA51" s="440"/>
      <c r="IB51" s="440"/>
      <c r="IC51" s="440"/>
      <c r="ID51" s="440"/>
      <c r="IE51" s="440"/>
      <c r="IF51" s="440"/>
      <c r="IG51" s="440"/>
      <c r="IH51" s="440"/>
      <c r="II51" s="440"/>
      <c r="IJ51" s="440"/>
    </row>
    <row r="52" spans="1:244">
      <c r="A52" s="58"/>
      <c r="B52" s="58"/>
      <c r="C52" s="58"/>
      <c r="D52" s="74"/>
      <c r="E52" s="58"/>
      <c r="F52" s="74"/>
      <c r="G52" s="58"/>
      <c r="H52" s="74"/>
      <c r="I52" s="58"/>
      <c r="J52" s="58"/>
      <c r="K52" s="58"/>
      <c r="L52" s="58"/>
      <c r="M52" s="58"/>
      <c r="N52" s="58"/>
      <c r="O52" s="58"/>
      <c r="P52" s="58"/>
      <c r="Q52" s="58"/>
      <c r="R52" s="58"/>
      <c r="S52" s="58"/>
      <c r="T52" s="58"/>
      <c r="U52" s="58"/>
      <c r="V52" s="58"/>
      <c r="W52" s="58"/>
      <c r="X52" s="58"/>
      <c r="Y52" s="58"/>
      <c r="Z52" s="58"/>
      <c r="AA52" s="440"/>
      <c r="AB52" s="440"/>
      <c r="AC52" s="440"/>
      <c r="AD52" s="440"/>
      <c r="AE52" s="440"/>
      <c r="AF52" s="440"/>
      <c r="AG52" s="440"/>
      <c r="AH52" s="440"/>
      <c r="AI52" s="440"/>
      <c r="AJ52" s="440"/>
      <c r="AK52" s="440"/>
      <c r="AL52" s="440"/>
      <c r="AM52" s="440"/>
      <c r="AN52" s="440"/>
      <c r="AO52" s="440"/>
      <c r="AP52" s="440"/>
      <c r="AQ52" s="440"/>
      <c r="AR52" s="440"/>
      <c r="AS52" s="440"/>
      <c r="AT52" s="440"/>
      <c r="AU52" s="440"/>
      <c r="AV52" s="440"/>
      <c r="AW52" s="440"/>
      <c r="AX52" s="440"/>
      <c r="AY52" s="440"/>
      <c r="AZ52" s="440"/>
      <c r="BA52" s="440"/>
      <c r="BB52" s="440"/>
      <c r="BC52" s="440"/>
      <c r="BD52" s="440"/>
      <c r="BE52" s="440"/>
      <c r="BF52" s="440"/>
      <c r="BG52" s="440"/>
      <c r="BH52" s="440"/>
      <c r="BI52" s="440"/>
      <c r="BJ52" s="440"/>
      <c r="BK52" s="440"/>
      <c r="BL52" s="440"/>
      <c r="BM52" s="440"/>
      <c r="BN52" s="440"/>
      <c r="BO52" s="440"/>
      <c r="BP52" s="440"/>
      <c r="BQ52" s="440"/>
      <c r="BR52" s="440"/>
      <c r="BS52" s="440"/>
      <c r="BT52" s="440"/>
      <c r="BU52" s="440"/>
      <c r="BV52" s="440"/>
      <c r="BW52" s="440"/>
      <c r="BX52" s="440"/>
      <c r="BY52" s="440"/>
      <c r="BZ52" s="440"/>
      <c r="CA52" s="440"/>
      <c r="CB52" s="440"/>
      <c r="CC52" s="440"/>
      <c r="CD52" s="440"/>
      <c r="CE52" s="440"/>
      <c r="CF52" s="440"/>
      <c r="CG52" s="440"/>
      <c r="CH52" s="440"/>
      <c r="CI52" s="440"/>
      <c r="CJ52" s="440"/>
      <c r="CK52" s="440"/>
      <c r="CL52" s="440"/>
      <c r="CM52" s="440"/>
      <c r="CN52" s="440"/>
      <c r="CO52" s="440"/>
      <c r="CP52" s="440"/>
      <c r="CQ52" s="440"/>
      <c r="CR52" s="440"/>
      <c r="CS52" s="440"/>
      <c r="CT52" s="440"/>
      <c r="CU52" s="440"/>
      <c r="CV52" s="440"/>
      <c r="CW52" s="440"/>
      <c r="CX52" s="440"/>
      <c r="CY52" s="440"/>
      <c r="CZ52" s="440"/>
      <c r="DA52" s="440"/>
      <c r="DB52" s="440"/>
      <c r="DC52" s="440"/>
      <c r="DD52" s="440"/>
      <c r="DE52" s="440"/>
      <c r="DF52" s="440"/>
      <c r="DG52" s="440"/>
      <c r="DH52" s="440"/>
      <c r="DI52" s="440"/>
      <c r="DJ52" s="440"/>
      <c r="DK52" s="440"/>
      <c r="DL52" s="440"/>
      <c r="DM52" s="440"/>
      <c r="DN52" s="440"/>
      <c r="DO52" s="440"/>
      <c r="DP52" s="440"/>
      <c r="DQ52" s="440"/>
      <c r="DR52" s="440"/>
      <c r="DS52" s="440"/>
      <c r="DT52" s="440"/>
      <c r="DU52" s="440"/>
      <c r="DV52" s="440"/>
      <c r="DW52" s="440"/>
      <c r="DX52" s="440"/>
      <c r="DY52" s="440"/>
      <c r="DZ52" s="440"/>
      <c r="EA52" s="440"/>
      <c r="EB52" s="440"/>
      <c r="EC52" s="440"/>
      <c r="ED52" s="440"/>
      <c r="EE52" s="440"/>
      <c r="EF52" s="440"/>
      <c r="EG52" s="440"/>
      <c r="EH52" s="440"/>
      <c r="EI52" s="440"/>
      <c r="EJ52" s="440"/>
      <c r="EK52" s="440"/>
      <c r="EL52" s="440"/>
      <c r="EM52" s="440"/>
      <c r="EN52" s="440"/>
      <c r="EO52" s="440"/>
      <c r="EP52" s="440"/>
      <c r="EQ52" s="440"/>
      <c r="ER52" s="440"/>
      <c r="ES52" s="440"/>
      <c r="ET52" s="440"/>
      <c r="EU52" s="440"/>
      <c r="EV52" s="440"/>
      <c r="EW52" s="440"/>
      <c r="EX52" s="440"/>
      <c r="EY52" s="440"/>
      <c r="EZ52" s="440"/>
      <c r="FA52" s="440"/>
      <c r="FB52" s="440"/>
      <c r="FC52" s="440"/>
      <c r="FD52" s="440"/>
      <c r="FE52" s="440"/>
      <c r="FF52" s="440"/>
      <c r="FG52" s="440"/>
      <c r="FH52" s="440"/>
      <c r="FI52" s="440"/>
      <c r="FJ52" s="440"/>
      <c r="FK52" s="440"/>
      <c r="FL52" s="440"/>
      <c r="FM52" s="440"/>
      <c r="FN52" s="440"/>
      <c r="FO52" s="440"/>
      <c r="FP52" s="440"/>
      <c r="FQ52" s="440"/>
      <c r="FR52" s="440"/>
      <c r="FS52" s="440"/>
      <c r="FT52" s="440"/>
      <c r="FU52" s="440"/>
      <c r="FV52" s="440"/>
      <c r="FW52" s="440"/>
      <c r="FX52" s="440"/>
      <c r="FY52" s="440"/>
      <c r="FZ52" s="440"/>
      <c r="GA52" s="440"/>
      <c r="GB52" s="440"/>
      <c r="GC52" s="440"/>
      <c r="GD52" s="440"/>
      <c r="GE52" s="440"/>
      <c r="GF52" s="440"/>
      <c r="GG52" s="440"/>
      <c r="GH52" s="440"/>
      <c r="GI52" s="440"/>
      <c r="GJ52" s="440"/>
      <c r="GK52" s="440"/>
      <c r="GL52" s="440"/>
      <c r="GM52" s="440"/>
      <c r="GN52" s="440"/>
      <c r="GO52" s="440"/>
      <c r="GP52" s="440"/>
      <c r="GQ52" s="440"/>
      <c r="GR52" s="440"/>
      <c r="GS52" s="440"/>
      <c r="GT52" s="440"/>
      <c r="GU52" s="440"/>
      <c r="GV52" s="440"/>
      <c r="GW52" s="440"/>
      <c r="GX52" s="440"/>
      <c r="GY52" s="440"/>
      <c r="GZ52" s="440"/>
      <c r="HA52" s="440"/>
      <c r="HB52" s="440"/>
      <c r="HC52" s="440"/>
      <c r="HD52" s="440"/>
      <c r="HE52" s="440"/>
      <c r="HF52" s="440"/>
      <c r="HG52" s="440"/>
      <c r="HH52" s="440"/>
      <c r="HI52" s="440"/>
      <c r="HJ52" s="440"/>
      <c r="HK52" s="440"/>
      <c r="HL52" s="440"/>
      <c r="HM52" s="440"/>
      <c r="HN52" s="440"/>
      <c r="HO52" s="440"/>
      <c r="HP52" s="440"/>
      <c r="HQ52" s="440"/>
      <c r="HR52" s="440"/>
      <c r="HS52" s="440"/>
      <c r="HT52" s="440"/>
      <c r="HU52" s="440"/>
      <c r="HV52" s="440"/>
      <c r="HW52" s="440"/>
      <c r="HX52" s="440"/>
      <c r="HY52" s="440"/>
      <c r="HZ52" s="440"/>
      <c r="IA52" s="440"/>
      <c r="IB52" s="440"/>
      <c r="IC52" s="440"/>
      <c r="ID52" s="440"/>
      <c r="IE52" s="440"/>
      <c r="IF52" s="440"/>
      <c r="IG52" s="440"/>
      <c r="IH52" s="440"/>
      <c r="II52" s="440"/>
      <c r="IJ52" s="440"/>
    </row>
    <row r="53" spans="1:244">
      <c r="A53" s="58"/>
      <c r="B53" s="58"/>
      <c r="C53" s="58"/>
      <c r="D53" s="74"/>
      <c r="E53" s="58"/>
      <c r="F53" s="74"/>
      <c r="G53" s="58"/>
      <c r="H53" s="74"/>
      <c r="I53" s="58"/>
      <c r="J53" s="58"/>
      <c r="K53" s="58"/>
      <c r="L53" s="58"/>
      <c r="M53" s="58"/>
      <c r="N53" s="58"/>
      <c r="O53" s="58"/>
      <c r="P53" s="58"/>
      <c r="Q53" s="58"/>
      <c r="R53" s="58"/>
      <c r="S53" s="58"/>
      <c r="T53" s="58"/>
      <c r="U53" s="58"/>
      <c r="V53" s="58"/>
      <c r="W53" s="58"/>
      <c r="X53" s="58"/>
      <c r="Y53" s="58"/>
      <c r="Z53" s="58"/>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0"/>
      <c r="AY53" s="440"/>
      <c r="AZ53" s="440"/>
      <c r="BA53" s="440"/>
      <c r="BB53" s="440"/>
      <c r="BC53" s="440"/>
      <c r="BD53" s="440"/>
      <c r="BE53" s="440"/>
      <c r="BF53" s="440"/>
      <c r="BG53" s="440"/>
      <c r="BH53" s="440"/>
      <c r="BI53" s="440"/>
      <c r="BJ53" s="440"/>
      <c r="BK53" s="440"/>
      <c r="BL53" s="440"/>
      <c r="BM53" s="440"/>
      <c r="BN53" s="440"/>
      <c r="BO53" s="440"/>
      <c r="BP53" s="440"/>
      <c r="BQ53" s="440"/>
      <c r="BR53" s="440"/>
      <c r="BS53" s="440"/>
      <c r="BT53" s="440"/>
      <c r="BU53" s="440"/>
      <c r="BV53" s="440"/>
      <c r="BW53" s="440"/>
      <c r="BX53" s="440"/>
      <c r="BY53" s="440"/>
      <c r="BZ53" s="440"/>
      <c r="CA53" s="440"/>
      <c r="CB53" s="440"/>
      <c r="CC53" s="440"/>
      <c r="CD53" s="440"/>
      <c r="CE53" s="440"/>
      <c r="CF53" s="440"/>
      <c r="CG53" s="440"/>
      <c r="CH53" s="440"/>
      <c r="CI53" s="440"/>
      <c r="CJ53" s="440"/>
      <c r="CK53" s="440"/>
      <c r="CL53" s="440"/>
      <c r="CM53" s="440"/>
      <c r="CN53" s="440"/>
      <c r="CO53" s="440"/>
      <c r="CP53" s="440"/>
      <c r="CQ53" s="440"/>
      <c r="CR53" s="440"/>
      <c r="CS53" s="440"/>
      <c r="CT53" s="440"/>
      <c r="CU53" s="440"/>
      <c r="CV53" s="440"/>
      <c r="CW53" s="440"/>
      <c r="CX53" s="440"/>
      <c r="CY53" s="440"/>
      <c r="CZ53" s="440"/>
      <c r="DA53" s="440"/>
      <c r="DB53" s="440"/>
      <c r="DC53" s="440"/>
      <c r="DD53" s="440"/>
      <c r="DE53" s="440"/>
      <c r="DF53" s="440"/>
      <c r="DG53" s="440"/>
      <c r="DH53" s="440"/>
      <c r="DI53" s="440"/>
      <c r="DJ53" s="440"/>
      <c r="DK53" s="440"/>
      <c r="DL53" s="440"/>
      <c r="DM53" s="440"/>
      <c r="DN53" s="440"/>
      <c r="DO53" s="440"/>
      <c r="DP53" s="440"/>
      <c r="DQ53" s="440"/>
      <c r="DR53" s="440"/>
      <c r="DS53" s="440"/>
      <c r="DT53" s="440"/>
      <c r="DU53" s="440"/>
      <c r="DV53" s="440"/>
      <c r="DW53" s="440"/>
      <c r="DX53" s="440"/>
      <c r="DY53" s="440"/>
      <c r="DZ53" s="440"/>
      <c r="EA53" s="440"/>
      <c r="EB53" s="440"/>
      <c r="EC53" s="440"/>
      <c r="ED53" s="440"/>
      <c r="EE53" s="440"/>
      <c r="EF53" s="440"/>
      <c r="EG53" s="440"/>
      <c r="EH53" s="440"/>
      <c r="EI53" s="440"/>
      <c r="EJ53" s="440"/>
      <c r="EK53" s="440"/>
      <c r="EL53" s="440"/>
      <c r="EM53" s="440"/>
      <c r="EN53" s="440"/>
      <c r="EO53" s="440"/>
      <c r="EP53" s="440"/>
      <c r="EQ53" s="440"/>
      <c r="ER53" s="440"/>
      <c r="ES53" s="440"/>
      <c r="ET53" s="440"/>
      <c r="EU53" s="440"/>
      <c r="EV53" s="440"/>
      <c r="EW53" s="440"/>
      <c r="EX53" s="440"/>
      <c r="EY53" s="440"/>
      <c r="EZ53" s="440"/>
      <c r="FA53" s="440"/>
      <c r="FB53" s="440"/>
      <c r="FC53" s="440"/>
      <c r="FD53" s="440"/>
      <c r="FE53" s="440"/>
      <c r="FF53" s="440"/>
      <c r="FG53" s="440"/>
      <c r="FH53" s="440"/>
      <c r="FI53" s="440"/>
      <c r="FJ53" s="440"/>
      <c r="FK53" s="440"/>
      <c r="FL53" s="440"/>
      <c r="FM53" s="440"/>
      <c r="FN53" s="440"/>
      <c r="FO53" s="440"/>
      <c r="FP53" s="440"/>
      <c r="FQ53" s="440"/>
      <c r="FR53" s="440"/>
      <c r="FS53" s="440"/>
      <c r="FT53" s="440"/>
      <c r="FU53" s="440"/>
      <c r="FV53" s="440"/>
      <c r="FW53" s="440"/>
      <c r="FX53" s="440"/>
      <c r="FY53" s="440"/>
      <c r="FZ53" s="440"/>
      <c r="GA53" s="440"/>
      <c r="GB53" s="440"/>
      <c r="GC53" s="440"/>
      <c r="GD53" s="440"/>
      <c r="GE53" s="440"/>
      <c r="GF53" s="440"/>
      <c r="GG53" s="440"/>
      <c r="GH53" s="440"/>
      <c r="GI53" s="440"/>
      <c r="GJ53" s="440"/>
      <c r="GK53" s="440"/>
      <c r="GL53" s="440"/>
      <c r="GM53" s="440"/>
      <c r="GN53" s="440"/>
      <c r="GO53" s="440"/>
      <c r="GP53" s="440"/>
      <c r="GQ53" s="440"/>
      <c r="GR53" s="440"/>
      <c r="GS53" s="440"/>
      <c r="GT53" s="440"/>
      <c r="GU53" s="440"/>
      <c r="GV53" s="440"/>
      <c r="GW53" s="440"/>
      <c r="GX53" s="440"/>
      <c r="GY53" s="440"/>
      <c r="GZ53" s="440"/>
      <c r="HA53" s="440"/>
      <c r="HB53" s="440"/>
      <c r="HC53" s="440"/>
      <c r="HD53" s="440"/>
      <c r="HE53" s="440"/>
      <c r="HF53" s="440"/>
      <c r="HG53" s="440"/>
      <c r="HH53" s="440"/>
      <c r="HI53" s="440"/>
      <c r="HJ53" s="440"/>
      <c r="HK53" s="440"/>
      <c r="HL53" s="440"/>
      <c r="HM53" s="440"/>
      <c r="HN53" s="440"/>
      <c r="HO53" s="440"/>
      <c r="HP53" s="440"/>
      <c r="HQ53" s="440"/>
      <c r="HR53" s="440"/>
      <c r="HS53" s="440"/>
      <c r="HT53" s="440"/>
      <c r="HU53" s="440"/>
      <c r="HV53" s="440"/>
      <c r="HW53" s="440"/>
      <c r="HX53" s="440"/>
      <c r="HY53" s="440"/>
      <c r="HZ53" s="440"/>
      <c r="IA53" s="440"/>
      <c r="IB53" s="440"/>
      <c r="IC53" s="440"/>
      <c r="ID53" s="440"/>
      <c r="IE53" s="440"/>
      <c r="IF53" s="440"/>
      <c r="IG53" s="440"/>
      <c r="IH53" s="440"/>
      <c r="II53" s="440"/>
      <c r="IJ53" s="440"/>
    </row>
    <row r="54" spans="1:244">
      <c r="A54" s="58"/>
      <c r="B54" s="58"/>
      <c r="C54" s="58"/>
      <c r="D54" s="74"/>
      <c r="E54" s="58"/>
      <c r="F54" s="74"/>
      <c r="G54" s="58"/>
      <c r="H54" s="74"/>
      <c r="I54" s="58"/>
      <c r="J54" s="58"/>
      <c r="K54" s="58"/>
      <c r="L54" s="58"/>
      <c r="M54" s="58"/>
      <c r="N54" s="58"/>
      <c r="O54" s="58"/>
      <c r="P54" s="58"/>
      <c r="Q54" s="58"/>
      <c r="R54" s="58"/>
      <c r="S54" s="58"/>
      <c r="T54" s="58"/>
      <c r="U54" s="58"/>
      <c r="V54" s="58"/>
      <c r="W54" s="58"/>
      <c r="X54" s="58"/>
      <c r="Y54" s="58"/>
      <c r="Z54" s="58"/>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0"/>
      <c r="BE54" s="440"/>
      <c r="BF54" s="440"/>
      <c r="BG54" s="440"/>
      <c r="BH54" s="440"/>
      <c r="BI54" s="440"/>
      <c r="BJ54" s="440"/>
      <c r="BK54" s="440"/>
      <c r="BL54" s="440"/>
      <c r="BM54" s="440"/>
      <c r="BN54" s="440"/>
      <c r="BO54" s="440"/>
      <c r="BP54" s="440"/>
      <c r="BQ54" s="440"/>
      <c r="BR54" s="440"/>
      <c r="BS54" s="440"/>
      <c r="BT54" s="440"/>
      <c r="BU54" s="440"/>
      <c r="BV54" s="440"/>
      <c r="BW54" s="440"/>
      <c r="BX54" s="440"/>
      <c r="BY54" s="440"/>
      <c r="BZ54" s="440"/>
      <c r="CA54" s="440"/>
      <c r="CB54" s="440"/>
      <c r="CC54" s="440"/>
      <c r="CD54" s="440"/>
      <c r="CE54" s="440"/>
      <c r="CF54" s="440"/>
      <c r="CG54" s="440"/>
      <c r="CH54" s="440"/>
      <c r="CI54" s="440"/>
      <c r="CJ54" s="440"/>
      <c r="CK54" s="440"/>
      <c r="CL54" s="440"/>
      <c r="CM54" s="440"/>
      <c r="CN54" s="440"/>
      <c r="CO54" s="440"/>
      <c r="CP54" s="440"/>
      <c r="CQ54" s="440"/>
      <c r="CR54" s="440"/>
      <c r="CS54" s="440"/>
      <c r="CT54" s="440"/>
      <c r="CU54" s="440"/>
      <c r="CV54" s="440"/>
      <c r="CW54" s="440"/>
      <c r="CX54" s="440"/>
      <c r="CY54" s="440"/>
      <c r="CZ54" s="440"/>
      <c r="DA54" s="440"/>
      <c r="DB54" s="440"/>
      <c r="DC54" s="440"/>
      <c r="DD54" s="440"/>
      <c r="DE54" s="440"/>
      <c r="DF54" s="440"/>
      <c r="DG54" s="440"/>
      <c r="DH54" s="440"/>
      <c r="DI54" s="440"/>
      <c r="DJ54" s="440"/>
      <c r="DK54" s="440"/>
      <c r="DL54" s="440"/>
      <c r="DM54" s="440"/>
      <c r="DN54" s="440"/>
      <c r="DO54" s="440"/>
      <c r="DP54" s="440"/>
      <c r="DQ54" s="440"/>
      <c r="DR54" s="440"/>
      <c r="DS54" s="440"/>
      <c r="DT54" s="440"/>
      <c r="DU54" s="440"/>
      <c r="DV54" s="440"/>
      <c r="DW54" s="440"/>
      <c r="DX54" s="440"/>
      <c r="DY54" s="440"/>
      <c r="DZ54" s="440"/>
      <c r="EA54" s="440"/>
      <c r="EB54" s="440"/>
      <c r="EC54" s="440"/>
      <c r="ED54" s="440"/>
      <c r="EE54" s="440"/>
      <c r="EF54" s="440"/>
      <c r="EG54" s="440"/>
      <c r="EH54" s="440"/>
      <c r="EI54" s="440"/>
      <c r="EJ54" s="440"/>
      <c r="EK54" s="440"/>
      <c r="EL54" s="440"/>
      <c r="EM54" s="440"/>
      <c r="EN54" s="440"/>
      <c r="EO54" s="440"/>
      <c r="EP54" s="440"/>
      <c r="EQ54" s="440"/>
      <c r="ER54" s="440"/>
      <c r="ES54" s="440"/>
      <c r="ET54" s="440"/>
      <c r="EU54" s="440"/>
      <c r="EV54" s="440"/>
      <c r="EW54" s="440"/>
      <c r="EX54" s="440"/>
      <c r="EY54" s="440"/>
      <c r="EZ54" s="440"/>
      <c r="FA54" s="440"/>
      <c r="FB54" s="440"/>
      <c r="FC54" s="440"/>
      <c r="FD54" s="440"/>
      <c r="FE54" s="440"/>
      <c r="FF54" s="440"/>
      <c r="FG54" s="440"/>
      <c r="FH54" s="440"/>
      <c r="FI54" s="440"/>
      <c r="FJ54" s="440"/>
      <c r="FK54" s="440"/>
      <c r="FL54" s="440"/>
      <c r="FM54" s="440"/>
      <c r="FN54" s="440"/>
      <c r="FO54" s="440"/>
      <c r="FP54" s="440"/>
      <c r="FQ54" s="440"/>
      <c r="FR54" s="440"/>
      <c r="FS54" s="440"/>
      <c r="FT54" s="440"/>
      <c r="FU54" s="440"/>
      <c r="FV54" s="440"/>
      <c r="FW54" s="440"/>
      <c r="FX54" s="440"/>
      <c r="FY54" s="440"/>
      <c r="FZ54" s="440"/>
      <c r="GA54" s="440"/>
      <c r="GB54" s="440"/>
      <c r="GC54" s="440"/>
      <c r="GD54" s="440"/>
      <c r="GE54" s="440"/>
      <c r="GF54" s="440"/>
      <c r="GG54" s="440"/>
      <c r="GH54" s="440"/>
      <c r="GI54" s="440"/>
      <c r="GJ54" s="440"/>
      <c r="GK54" s="440"/>
      <c r="GL54" s="440"/>
      <c r="GM54" s="440"/>
      <c r="GN54" s="440"/>
      <c r="GO54" s="440"/>
      <c r="GP54" s="440"/>
      <c r="GQ54" s="440"/>
      <c r="GR54" s="440"/>
      <c r="GS54" s="440"/>
      <c r="GT54" s="440"/>
      <c r="GU54" s="440"/>
      <c r="GV54" s="440"/>
      <c r="GW54" s="440"/>
      <c r="GX54" s="440"/>
      <c r="GY54" s="440"/>
      <c r="GZ54" s="440"/>
      <c r="HA54" s="440"/>
      <c r="HB54" s="440"/>
      <c r="HC54" s="440"/>
      <c r="HD54" s="440"/>
      <c r="HE54" s="440"/>
      <c r="HF54" s="440"/>
      <c r="HG54" s="440"/>
      <c r="HH54" s="440"/>
      <c r="HI54" s="440"/>
      <c r="HJ54" s="440"/>
      <c r="HK54" s="440"/>
      <c r="HL54" s="440"/>
      <c r="HM54" s="440"/>
      <c r="HN54" s="440"/>
      <c r="HO54" s="440"/>
      <c r="HP54" s="440"/>
      <c r="HQ54" s="440"/>
      <c r="HR54" s="440"/>
      <c r="HS54" s="440"/>
      <c r="HT54" s="440"/>
      <c r="HU54" s="440"/>
      <c r="HV54" s="440"/>
      <c r="HW54" s="440"/>
      <c r="HX54" s="440"/>
      <c r="HY54" s="440"/>
      <c r="HZ54" s="440"/>
      <c r="IA54" s="440"/>
      <c r="IB54" s="440"/>
      <c r="IC54" s="440"/>
      <c r="ID54" s="440"/>
      <c r="IE54" s="440"/>
      <c r="IF54" s="440"/>
      <c r="IG54" s="440"/>
      <c r="IH54" s="440"/>
      <c r="II54" s="440"/>
      <c r="IJ54" s="440"/>
    </row>
    <row r="55" spans="1:244">
      <c r="A55" s="58"/>
      <c r="B55" s="58"/>
      <c r="C55" s="58"/>
      <c r="D55" s="74"/>
      <c r="E55" s="58"/>
      <c r="F55" s="74"/>
      <c r="G55" s="58"/>
      <c r="H55" s="74"/>
      <c r="I55" s="58"/>
      <c r="J55" s="58"/>
      <c r="K55" s="58"/>
      <c r="L55" s="58"/>
      <c r="M55" s="58"/>
      <c r="N55" s="58"/>
      <c r="O55" s="58"/>
      <c r="P55" s="58"/>
      <c r="Q55" s="58"/>
      <c r="R55" s="58"/>
      <c r="S55" s="58"/>
      <c r="T55" s="58"/>
      <c r="U55" s="58"/>
      <c r="V55" s="58"/>
      <c r="W55" s="58"/>
      <c r="X55" s="58"/>
      <c r="Y55" s="58"/>
      <c r="Z55" s="58"/>
      <c r="AA55" s="440"/>
      <c r="AB55" s="440"/>
      <c r="AC55" s="440"/>
      <c r="AD55" s="440"/>
      <c r="AE55" s="440"/>
      <c r="AF55" s="440"/>
      <c r="AG55" s="440"/>
      <c r="AH55" s="440"/>
      <c r="AI55" s="440"/>
      <c r="AJ55" s="440"/>
      <c r="AK55" s="440"/>
      <c r="AL55" s="440"/>
      <c r="AM55" s="440"/>
      <c r="AN55" s="440"/>
      <c r="AO55" s="440"/>
      <c r="AP55" s="440"/>
      <c r="AQ55" s="440"/>
      <c r="AR55" s="440"/>
      <c r="AS55" s="440"/>
      <c r="AT55" s="440"/>
      <c r="AU55" s="440"/>
      <c r="AV55" s="440"/>
      <c r="AW55" s="440"/>
      <c r="AX55" s="440"/>
      <c r="AY55" s="440"/>
      <c r="AZ55" s="440"/>
      <c r="BA55" s="440"/>
      <c r="BB55" s="440"/>
      <c r="BC55" s="440"/>
      <c r="BD55" s="440"/>
      <c r="BE55" s="440"/>
      <c r="BF55" s="440"/>
      <c r="BG55" s="440"/>
      <c r="BH55" s="440"/>
      <c r="BI55" s="440"/>
      <c r="BJ55" s="440"/>
      <c r="BK55" s="440"/>
      <c r="BL55" s="440"/>
      <c r="BM55" s="440"/>
      <c r="BN55" s="440"/>
      <c r="BO55" s="440"/>
      <c r="BP55" s="440"/>
      <c r="BQ55" s="440"/>
      <c r="BR55" s="440"/>
      <c r="BS55" s="440"/>
      <c r="BT55" s="440"/>
      <c r="BU55" s="440"/>
      <c r="BV55" s="440"/>
      <c r="BW55" s="440"/>
      <c r="BX55" s="440"/>
      <c r="BY55" s="440"/>
      <c r="BZ55" s="440"/>
      <c r="CA55" s="440"/>
      <c r="CB55" s="440"/>
      <c r="CC55" s="440"/>
      <c r="CD55" s="440"/>
      <c r="CE55" s="440"/>
      <c r="CF55" s="440"/>
      <c r="CG55" s="440"/>
      <c r="CH55" s="440"/>
      <c r="CI55" s="440"/>
      <c r="CJ55" s="440"/>
      <c r="CK55" s="440"/>
      <c r="CL55" s="440"/>
      <c r="CM55" s="440"/>
      <c r="CN55" s="440"/>
      <c r="CO55" s="440"/>
      <c r="CP55" s="440"/>
      <c r="CQ55" s="440"/>
      <c r="CR55" s="440"/>
      <c r="CS55" s="440"/>
      <c r="CT55" s="440"/>
      <c r="CU55" s="440"/>
      <c r="CV55" s="440"/>
      <c r="CW55" s="440"/>
      <c r="CX55" s="440"/>
      <c r="CY55" s="440"/>
      <c r="CZ55" s="440"/>
      <c r="DA55" s="440"/>
      <c r="DB55" s="440"/>
      <c r="DC55" s="440"/>
      <c r="DD55" s="440"/>
      <c r="DE55" s="440"/>
      <c r="DF55" s="440"/>
      <c r="DG55" s="440"/>
      <c r="DH55" s="440"/>
      <c r="DI55" s="440"/>
      <c r="DJ55" s="440"/>
      <c r="DK55" s="440"/>
      <c r="DL55" s="440"/>
      <c r="DM55" s="440"/>
      <c r="DN55" s="440"/>
      <c r="DO55" s="440"/>
      <c r="DP55" s="440"/>
      <c r="DQ55" s="440"/>
      <c r="DR55" s="440"/>
      <c r="DS55" s="440"/>
      <c r="DT55" s="440"/>
      <c r="DU55" s="440"/>
      <c r="DV55" s="440"/>
      <c r="DW55" s="440"/>
      <c r="DX55" s="440"/>
      <c r="DY55" s="440"/>
      <c r="DZ55" s="440"/>
      <c r="EA55" s="440"/>
      <c r="EB55" s="440"/>
      <c r="EC55" s="440"/>
      <c r="ED55" s="440"/>
      <c r="EE55" s="440"/>
      <c r="EF55" s="440"/>
      <c r="EG55" s="440"/>
      <c r="EH55" s="440"/>
      <c r="EI55" s="440"/>
      <c r="EJ55" s="440"/>
      <c r="EK55" s="440"/>
      <c r="EL55" s="440"/>
      <c r="EM55" s="440"/>
      <c r="EN55" s="440"/>
      <c r="EO55" s="440"/>
      <c r="EP55" s="440"/>
      <c r="EQ55" s="440"/>
      <c r="ER55" s="440"/>
      <c r="ES55" s="440"/>
      <c r="ET55" s="440"/>
      <c r="EU55" s="440"/>
      <c r="EV55" s="440"/>
      <c r="EW55" s="440"/>
      <c r="EX55" s="440"/>
      <c r="EY55" s="440"/>
      <c r="EZ55" s="440"/>
      <c r="FA55" s="440"/>
      <c r="FB55" s="440"/>
      <c r="FC55" s="440"/>
      <c r="FD55" s="440"/>
      <c r="FE55" s="440"/>
      <c r="FF55" s="440"/>
      <c r="FG55" s="440"/>
      <c r="FH55" s="440"/>
      <c r="FI55" s="440"/>
      <c r="FJ55" s="440"/>
      <c r="FK55" s="440"/>
      <c r="FL55" s="440"/>
      <c r="FM55" s="440"/>
      <c r="FN55" s="440"/>
      <c r="FO55" s="440"/>
      <c r="FP55" s="440"/>
      <c r="FQ55" s="440"/>
      <c r="FR55" s="440"/>
      <c r="FS55" s="440"/>
      <c r="FT55" s="440"/>
      <c r="FU55" s="440"/>
      <c r="FV55" s="440"/>
      <c r="FW55" s="440"/>
      <c r="FX55" s="440"/>
      <c r="FY55" s="440"/>
      <c r="FZ55" s="440"/>
      <c r="GA55" s="440"/>
      <c r="GB55" s="440"/>
      <c r="GC55" s="440"/>
      <c r="GD55" s="440"/>
      <c r="GE55" s="440"/>
      <c r="GF55" s="440"/>
      <c r="GG55" s="440"/>
      <c r="GH55" s="440"/>
      <c r="GI55" s="440"/>
      <c r="GJ55" s="440"/>
      <c r="GK55" s="440"/>
      <c r="GL55" s="440"/>
      <c r="GM55" s="440"/>
      <c r="GN55" s="440"/>
      <c r="GO55" s="440"/>
      <c r="GP55" s="440"/>
      <c r="GQ55" s="440"/>
      <c r="GR55" s="440"/>
      <c r="GS55" s="440"/>
      <c r="GT55" s="440"/>
      <c r="GU55" s="440"/>
      <c r="GV55" s="440"/>
      <c r="GW55" s="440"/>
      <c r="GX55" s="440"/>
      <c r="GY55" s="440"/>
      <c r="GZ55" s="440"/>
      <c r="HA55" s="440"/>
      <c r="HB55" s="440"/>
      <c r="HC55" s="440"/>
      <c r="HD55" s="440"/>
      <c r="HE55" s="440"/>
      <c r="HF55" s="440"/>
      <c r="HG55" s="440"/>
      <c r="HH55" s="440"/>
      <c r="HI55" s="440"/>
      <c r="HJ55" s="440"/>
      <c r="HK55" s="440"/>
      <c r="HL55" s="440"/>
      <c r="HM55" s="440"/>
      <c r="HN55" s="440"/>
      <c r="HO55" s="440"/>
      <c r="HP55" s="440"/>
      <c r="HQ55" s="440"/>
      <c r="HR55" s="440"/>
      <c r="HS55" s="440"/>
      <c r="HT55" s="440"/>
      <c r="HU55" s="440"/>
      <c r="HV55" s="440"/>
      <c r="HW55" s="440"/>
      <c r="HX55" s="440"/>
      <c r="HY55" s="440"/>
      <c r="HZ55" s="440"/>
      <c r="IA55" s="440"/>
      <c r="IB55" s="440"/>
      <c r="IC55" s="440"/>
      <c r="ID55" s="440"/>
      <c r="IE55" s="440"/>
      <c r="IF55" s="440"/>
      <c r="IG55" s="440"/>
      <c r="IH55" s="440"/>
      <c r="II55" s="440"/>
      <c r="IJ55" s="440"/>
    </row>
    <row r="56" spans="1:244">
      <c r="A56" s="58"/>
      <c r="B56" s="58"/>
      <c r="C56" s="58"/>
      <c r="D56" s="74"/>
      <c r="E56" s="58"/>
      <c r="F56" s="74"/>
      <c r="G56" s="58"/>
      <c r="H56" s="74"/>
      <c r="I56" s="58"/>
      <c r="J56" s="58"/>
      <c r="K56" s="58"/>
      <c r="L56" s="58"/>
      <c r="M56" s="58"/>
      <c r="N56" s="58"/>
      <c r="O56" s="58"/>
      <c r="P56" s="58"/>
      <c r="Q56" s="58"/>
      <c r="R56" s="58"/>
      <c r="S56" s="58"/>
      <c r="T56" s="58"/>
      <c r="U56" s="58"/>
      <c r="V56" s="58"/>
      <c r="W56" s="58"/>
      <c r="X56" s="58"/>
      <c r="Y56" s="58"/>
      <c r="Z56" s="58"/>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c r="BW56" s="440"/>
      <c r="BX56" s="440"/>
      <c r="BY56" s="440"/>
      <c r="BZ56" s="440"/>
      <c r="CA56" s="440"/>
      <c r="CB56" s="440"/>
      <c r="CC56" s="440"/>
      <c r="CD56" s="440"/>
      <c r="CE56" s="440"/>
      <c r="CF56" s="440"/>
      <c r="CG56" s="440"/>
      <c r="CH56" s="440"/>
      <c r="CI56" s="440"/>
      <c r="CJ56" s="440"/>
      <c r="CK56" s="440"/>
      <c r="CL56" s="440"/>
      <c r="CM56" s="440"/>
      <c r="CN56" s="440"/>
      <c r="CO56" s="440"/>
      <c r="CP56" s="440"/>
      <c r="CQ56" s="440"/>
      <c r="CR56" s="440"/>
      <c r="CS56" s="440"/>
      <c r="CT56" s="440"/>
      <c r="CU56" s="440"/>
      <c r="CV56" s="440"/>
      <c r="CW56" s="440"/>
      <c r="CX56" s="440"/>
      <c r="CY56" s="440"/>
      <c r="CZ56" s="440"/>
      <c r="DA56" s="440"/>
      <c r="DB56" s="440"/>
      <c r="DC56" s="440"/>
      <c r="DD56" s="440"/>
      <c r="DE56" s="440"/>
      <c r="DF56" s="440"/>
      <c r="DG56" s="440"/>
      <c r="DH56" s="440"/>
      <c r="DI56" s="440"/>
      <c r="DJ56" s="440"/>
      <c r="DK56" s="440"/>
      <c r="DL56" s="440"/>
      <c r="DM56" s="440"/>
      <c r="DN56" s="440"/>
      <c r="DO56" s="440"/>
      <c r="DP56" s="440"/>
      <c r="DQ56" s="440"/>
      <c r="DR56" s="440"/>
      <c r="DS56" s="440"/>
      <c r="DT56" s="440"/>
      <c r="DU56" s="440"/>
      <c r="DV56" s="440"/>
      <c r="DW56" s="440"/>
      <c r="DX56" s="440"/>
      <c r="DY56" s="440"/>
      <c r="DZ56" s="440"/>
      <c r="EA56" s="440"/>
      <c r="EB56" s="440"/>
      <c r="EC56" s="440"/>
      <c r="ED56" s="440"/>
      <c r="EE56" s="440"/>
      <c r="EF56" s="440"/>
      <c r="EG56" s="440"/>
      <c r="EH56" s="440"/>
      <c r="EI56" s="440"/>
      <c r="EJ56" s="440"/>
      <c r="EK56" s="440"/>
      <c r="EL56" s="440"/>
      <c r="EM56" s="440"/>
      <c r="EN56" s="440"/>
      <c r="EO56" s="440"/>
      <c r="EP56" s="440"/>
      <c r="EQ56" s="440"/>
      <c r="ER56" s="440"/>
      <c r="ES56" s="440"/>
      <c r="ET56" s="440"/>
      <c r="EU56" s="440"/>
      <c r="EV56" s="440"/>
      <c r="EW56" s="440"/>
      <c r="EX56" s="440"/>
      <c r="EY56" s="440"/>
      <c r="EZ56" s="440"/>
      <c r="FA56" s="440"/>
      <c r="FB56" s="440"/>
      <c r="FC56" s="440"/>
      <c r="FD56" s="440"/>
      <c r="FE56" s="440"/>
      <c r="FF56" s="440"/>
      <c r="FG56" s="440"/>
      <c r="FH56" s="440"/>
      <c r="FI56" s="440"/>
      <c r="FJ56" s="440"/>
      <c r="FK56" s="440"/>
      <c r="FL56" s="440"/>
      <c r="FM56" s="440"/>
      <c r="FN56" s="440"/>
      <c r="FO56" s="440"/>
      <c r="FP56" s="440"/>
      <c r="FQ56" s="440"/>
      <c r="FR56" s="440"/>
      <c r="FS56" s="440"/>
      <c r="FT56" s="440"/>
      <c r="FU56" s="440"/>
      <c r="FV56" s="440"/>
      <c r="FW56" s="440"/>
      <c r="FX56" s="440"/>
      <c r="FY56" s="440"/>
      <c r="FZ56" s="440"/>
      <c r="GA56" s="440"/>
      <c r="GB56" s="440"/>
      <c r="GC56" s="440"/>
      <c r="GD56" s="440"/>
      <c r="GE56" s="440"/>
      <c r="GF56" s="440"/>
      <c r="GG56" s="440"/>
      <c r="GH56" s="440"/>
      <c r="GI56" s="440"/>
      <c r="GJ56" s="440"/>
      <c r="GK56" s="440"/>
      <c r="GL56" s="440"/>
      <c r="GM56" s="440"/>
      <c r="GN56" s="440"/>
      <c r="GO56" s="440"/>
      <c r="GP56" s="440"/>
      <c r="GQ56" s="440"/>
      <c r="GR56" s="440"/>
      <c r="GS56" s="440"/>
      <c r="GT56" s="440"/>
      <c r="GU56" s="440"/>
      <c r="GV56" s="440"/>
      <c r="GW56" s="440"/>
      <c r="GX56" s="440"/>
      <c r="GY56" s="440"/>
      <c r="GZ56" s="440"/>
      <c r="HA56" s="440"/>
      <c r="HB56" s="440"/>
      <c r="HC56" s="440"/>
      <c r="HD56" s="440"/>
      <c r="HE56" s="440"/>
      <c r="HF56" s="440"/>
      <c r="HG56" s="440"/>
      <c r="HH56" s="440"/>
      <c r="HI56" s="440"/>
      <c r="HJ56" s="440"/>
      <c r="HK56" s="440"/>
      <c r="HL56" s="440"/>
      <c r="HM56" s="440"/>
      <c r="HN56" s="440"/>
      <c r="HO56" s="440"/>
      <c r="HP56" s="440"/>
      <c r="HQ56" s="440"/>
      <c r="HR56" s="440"/>
      <c r="HS56" s="440"/>
      <c r="HT56" s="440"/>
      <c r="HU56" s="440"/>
      <c r="HV56" s="440"/>
      <c r="HW56" s="440"/>
      <c r="HX56" s="440"/>
      <c r="HY56" s="440"/>
      <c r="HZ56" s="440"/>
      <c r="IA56" s="440"/>
      <c r="IB56" s="440"/>
      <c r="IC56" s="440"/>
      <c r="ID56" s="440"/>
      <c r="IE56" s="440"/>
      <c r="IF56" s="440"/>
      <c r="IG56" s="440"/>
      <c r="IH56" s="440"/>
      <c r="II56" s="440"/>
      <c r="IJ56" s="440"/>
    </row>
    <row r="57" spans="1:244">
      <c r="A57" s="58"/>
      <c r="B57" s="58"/>
      <c r="C57" s="58"/>
      <c r="D57" s="74"/>
      <c r="E57" s="58"/>
      <c r="F57" s="74"/>
      <c r="G57" s="58"/>
      <c r="H57" s="74"/>
      <c r="I57" s="58"/>
      <c r="J57" s="58"/>
      <c r="K57" s="58"/>
      <c r="L57" s="58"/>
      <c r="M57" s="58"/>
      <c r="N57" s="58"/>
      <c r="O57" s="58"/>
      <c r="P57" s="58"/>
      <c r="Q57" s="58"/>
      <c r="R57" s="58"/>
      <c r="S57" s="58"/>
      <c r="T57" s="58"/>
      <c r="U57" s="58"/>
      <c r="V57" s="58"/>
      <c r="W57" s="58"/>
      <c r="X57" s="58"/>
      <c r="Y57" s="58"/>
      <c r="Z57" s="58"/>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c r="AY57" s="440"/>
      <c r="AZ57" s="440"/>
      <c r="BA57" s="440"/>
      <c r="BB57" s="440"/>
      <c r="BC57" s="440"/>
      <c r="BD57" s="440"/>
      <c r="BE57" s="440"/>
      <c r="BF57" s="440"/>
      <c r="BG57" s="440"/>
      <c r="BH57" s="440"/>
      <c r="BI57" s="440"/>
      <c r="BJ57" s="440"/>
      <c r="BK57" s="440"/>
      <c r="BL57" s="440"/>
      <c r="BM57" s="440"/>
      <c r="BN57" s="440"/>
      <c r="BO57" s="440"/>
      <c r="BP57" s="440"/>
      <c r="BQ57" s="440"/>
      <c r="BR57" s="440"/>
      <c r="BS57" s="440"/>
      <c r="BT57" s="440"/>
      <c r="BU57" s="440"/>
      <c r="BV57" s="440"/>
      <c r="BW57" s="440"/>
      <c r="BX57" s="440"/>
      <c r="BY57" s="440"/>
      <c r="BZ57" s="440"/>
      <c r="CA57" s="440"/>
      <c r="CB57" s="440"/>
      <c r="CC57" s="440"/>
      <c r="CD57" s="440"/>
      <c r="CE57" s="440"/>
      <c r="CF57" s="440"/>
      <c r="CG57" s="440"/>
      <c r="CH57" s="440"/>
      <c r="CI57" s="440"/>
      <c r="CJ57" s="440"/>
      <c r="CK57" s="440"/>
      <c r="CL57" s="440"/>
      <c r="CM57" s="440"/>
      <c r="CN57" s="440"/>
      <c r="CO57" s="440"/>
      <c r="CP57" s="440"/>
      <c r="CQ57" s="440"/>
      <c r="CR57" s="440"/>
      <c r="CS57" s="440"/>
      <c r="CT57" s="440"/>
      <c r="CU57" s="440"/>
      <c r="CV57" s="440"/>
      <c r="CW57" s="440"/>
      <c r="CX57" s="440"/>
      <c r="CY57" s="440"/>
      <c r="CZ57" s="440"/>
      <c r="DA57" s="440"/>
      <c r="DB57" s="440"/>
      <c r="DC57" s="440"/>
      <c r="DD57" s="440"/>
      <c r="DE57" s="440"/>
      <c r="DF57" s="440"/>
      <c r="DG57" s="440"/>
      <c r="DH57" s="440"/>
      <c r="DI57" s="440"/>
      <c r="DJ57" s="440"/>
      <c r="DK57" s="440"/>
      <c r="DL57" s="440"/>
      <c r="DM57" s="440"/>
      <c r="DN57" s="440"/>
      <c r="DO57" s="440"/>
      <c r="DP57" s="440"/>
      <c r="DQ57" s="440"/>
      <c r="DR57" s="440"/>
      <c r="DS57" s="440"/>
      <c r="DT57" s="440"/>
      <c r="DU57" s="440"/>
      <c r="DV57" s="440"/>
      <c r="DW57" s="440"/>
      <c r="DX57" s="440"/>
      <c r="DY57" s="440"/>
      <c r="DZ57" s="440"/>
      <c r="EA57" s="440"/>
      <c r="EB57" s="440"/>
      <c r="EC57" s="440"/>
      <c r="ED57" s="440"/>
      <c r="EE57" s="440"/>
      <c r="EF57" s="440"/>
      <c r="EG57" s="440"/>
      <c r="EH57" s="440"/>
      <c r="EI57" s="440"/>
      <c r="EJ57" s="440"/>
      <c r="EK57" s="440"/>
      <c r="EL57" s="440"/>
      <c r="EM57" s="440"/>
      <c r="EN57" s="440"/>
      <c r="EO57" s="440"/>
      <c r="EP57" s="440"/>
      <c r="EQ57" s="440"/>
      <c r="ER57" s="440"/>
      <c r="ES57" s="440"/>
      <c r="ET57" s="440"/>
      <c r="EU57" s="440"/>
      <c r="EV57" s="440"/>
      <c r="EW57" s="440"/>
      <c r="EX57" s="440"/>
      <c r="EY57" s="440"/>
      <c r="EZ57" s="440"/>
      <c r="FA57" s="440"/>
      <c r="FB57" s="440"/>
      <c r="FC57" s="440"/>
      <c r="FD57" s="440"/>
      <c r="FE57" s="440"/>
      <c r="FF57" s="440"/>
      <c r="FG57" s="440"/>
      <c r="FH57" s="440"/>
      <c r="FI57" s="440"/>
      <c r="FJ57" s="440"/>
      <c r="FK57" s="440"/>
      <c r="FL57" s="440"/>
      <c r="FM57" s="440"/>
      <c r="FN57" s="440"/>
      <c r="FO57" s="440"/>
      <c r="FP57" s="440"/>
      <c r="FQ57" s="440"/>
      <c r="FR57" s="440"/>
      <c r="FS57" s="440"/>
      <c r="FT57" s="440"/>
      <c r="FU57" s="440"/>
      <c r="FV57" s="440"/>
      <c r="FW57" s="440"/>
      <c r="FX57" s="440"/>
      <c r="FY57" s="440"/>
      <c r="FZ57" s="440"/>
      <c r="GA57" s="440"/>
      <c r="GB57" s="440"/>
      <c r="GC57" s="440"/>
      <c r="GD57" s="440"/>
      <c r="GE57" s="440"/>
      <c r="GF57" s="440"/>
      <c r="GG57" s="440"/>
      <c r="GH57" s="440"/>
      <c r="GI57" s="440"/>
      <c r="GJ57" s="440"/>
      <c r="GK57" s="440"/>
      <c r="GL57" s="440"/>
      <c r="GM57" s="440"/>
      <c r="GN57" s="440"/>
      <c r="GO57" s="440"/>
      <c r="GP57" s="440"/>
      <c r="GQ57" s="440"/>
      <c r="GR57" s="440"/>
      <c r="GS57" s="440"/>
      <c r="GT57" s="440"/>
      <c r="GU57" s="440"/>
      <c r="GV57" s="440"/>
      <c r="GW57" s="440"/>
      <c r="GX57" s="440"/>
      <c r="GY57" s="440"/>
      <c r="GZ57" s="440"/>
      <c r="HA57" s="440"/>
      <c r="HB57" s="440"/>
      <c r="HC57" s="440"/>
      <c r="HD57" s="440"/>
      <c r="HE57" s="440"/>
      <c r="HF57" s="440"/>
      <c r="HG57" s="440"/>
      <c r="HH57" s="440"/>
      <c r="HI57" s="440"/>
      <c r="HJ57" s="440"/>
      <c r="HK57" s="440"/>
      <c r="HL57" s="440"/>
      <c r="HM57" s="440"/>
      <c r="HN57" s="440"/>
      <c r="HO57" s="440"/>
      <c r="HP57" s="440"/>
      <c r="HQ57" s="440"/>
      <c r="HR57" s="440"/>
      <c r="HS57" s="440"/>
      <c r="HT57" s="440"/>
      <c r="HU57" s="440"/>
      <c r="HV57" s="440"/>
      <c r="HW57" s="440"/>
      <c r="HX57" s="440"/>
      <c r="HY57" s="440"/>
      <c r="HZ57" s="440"/>
      <c r="IA57" s="440"/>
      <c r="IB57" s="440"/>
      <c r="IC57" s="440"/>
      <c r="ID57" s="440"/>
      <c r="IE57" s="440"/>
      <c r="IF57" s="440"/>
      <c r="IG57" s="440"/>
      <c r="IH57" s="440"/>
      <c r="II57" s="440"/>
      <c r="IJ57" s="440"/>
    </row>
    <row r="58" spans="1:244">
      <c r="A58" s="58"/>
      <c r="B58" s="58"/>
      <c r="C58" s="58"/>
      <c r="D58" s="74"/>
      <c r="E58" s="58"/>
      <c r="F58" s="74"/>
      <c r="G58" s="58"/>
      <c r="H58" s="74"/>
      <c r="I58" s="58"/>
      <c r="J58" s="58"/>
      <c r="K58" s="58"/>
      <c r="L58" s="58"/>
      <c r="M58" s="58"/>
      <c r="N58" s="58"/>
      <c r="O58" s="58"/>
      <c r="P58" s="58"/>
      <c r="Q58" s="58"/>
      <c r="R58" s="58"/>
      <c r="S58" s="58"/>
      <c r="T58" s="58"/>
      <c r="U58" s="58"/>
      <c r="V58" s="58"/>
      <c r="W58" s="58"/>
      <c r="X58" s="58"/>
      <c r="Y58" s="58"/>
      <c r="Z58" s="58"/>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0"/>
      <c r="AY58" s="440"/>
      <c r="AZ58" s="440"/>
      <c r="BA58" s="440"/>
      <c r="BB58" s="440"/>
      <c r="BC58" s="440"/>
      <c r="BD58" s="440"/>
      <c r="BE58" s="440"/>
      <c r="BF58" s="440"/>
      <c r="BG58" s="440"/>
      <c r="BH58" s="440"/>
      <c r="BI58" s="440"/>
      <c r="BJ58" s="440"/>
      <c r="BK58" s="440"/>
      <c r="BL58" s="440"/>
      <c r="BM58" s="440"/>
      <c r="BN58" s="440"/>
      <c r="BO58" s="440"/>
      <c r="BP58" s="440"/>
      <c r="BQ58" s="440"/>
      <c r="BR58" s="440"/>
      <c r="BS58" s="440"/>
      <c r="BT58" s="440"/>
      <c r="BU58" s="440"/>
      <c r="BV58" s="440"/>
      <c r="BW58" s="440"/>
      <c r="BX58" s="440"/>
      <c r="BY58" s="440"/>
      <c r="BZ58" s="440"/>
      <c r="CA58" s="440"/>
      <c r="CB58" s="440"/>
      <c r="CC58" s="440"/>
      <c r="CD58" s="440"/>
      <c r="CE58" s="440"/>
      <c r="CF58" s="440"/>
      <c r="CG58" s="440"/>
      <c r="CH58" s="440"/>
      <c r="CI58" s="440"/>
      <c r="CJ58" s="440"/>
      <c r="CK58" s="440"/>
      <c r="CL58" s="440"/>
      <c r="CM58" s="440"/>
      <c r="CN58" s="440"/>
      <c r="CO58" s="440"/>
      <c r="CP58" s="440"/>
      <c r="CQ58" s="440"/>
      <c r="CR58" s="440"/>
      <c r="CS58" s="440"/>
      <c r="CT58" s="440"/>
      <c r="CU58" s="440"/>
      <c r="CV58" s="440"/>
      <c r="CW58" s="440"/>
      <c r="CX58" s="440"/>
      <c r="CY58" s="440"/>
      <c r="CZ58" s="440"/>
      <c r="DA58" s="440"/>
      <c r="DB58" s="440"/>
      <c r="DC58" s="440"/>
      <c r="DD58" s="440"/>
      <c r="DE58" s="440"/>
      <c r="DF58" s="440"/>
      <c r="DG58" s="440"/>
      <c r="DH58" s="440"/>
      <c r="DI58" s="440"/>
      <c r="DJ58" s="440"/>
      <c r="DK58" s="440"/>
      <c r="DL58" s="440"/>
      <c r="DM58" s="440"/>
      <c r="DN58" s="440"/>
      <c r="DO58" s="440"/>
      <c r="DP58" s="440"/>
      <c r="DQ58" s="440"/>
      <c r="DR58" s="440"/>
      <c r="DS58" s="440"/>
      <c r="DT58" s="440"/>
      <c r="DU58" s="440"/>
      <c r="DV58" s="440"/>
      <c r="DW58" s="440"/>
      <c r="DX58" s="440"/>
      <c r="DY58" s="440"/>
      <c r="DZ58" s="440"/>
      <c r="EA58" s="440"/>
      <c r="EB58" s="440"/>
      <c r="EC58" s="440"/>
      <c r="ED58" s="440"/>
      <c r="EE58" s="440"/>
      <c r="EF58" s="440"/>
      <c r="EG58" s="440"/>
      <c r="EH58" s="440"/>
      <c r="EI58" s="440"/>
      <c r="EJ58" s="440"/>
      <c r="EK58" s="440"/>
      <c r="EL58" s="440"/>
      <c r="EM58" s="440"/>
      <c r="EN58" s="440"/>
      <c r="EO58" s="440"/>
      <c r="EP58" s="440"/>
      <c r="EQ58" s="440"/>
      <c r="ER58" s="440"/>
      <c r="ES58" s="440"/>
      <c r="ET58" s="440"/>
      <c r="EU58" s="440"/>
      <c r="EV58" s="440"/>
      <c r="EW58" s="440"/>
      <c r="EX58" s="440"/>
      <c r="EY58" s="440"/>
      <c r="EZ58" s="440"/>
      <c r="FA58" s="440"/>
      <c r="FB58" s="440"/>
      <c r="FC58" s="440"/>
      <c r="FD58" s="440"/>
      <c r="FE58" s="440"/>
      <c r="FF58" s="440"/>
      <c r="FG58" s="440"/>
      <c r="FH58" s="440"/>
      <c r="FI58" s="440"/>
      <c r="FJ58" s="440"/>
      <c r="FK58" s="440"/>
      <c r="FL58" s="440"/>
      <c r="FM58" s="440"/>
      <c r="FN58" s="440"/>
      <c r="FO58" s="440"/>
      <c r="FP58" s="440"/>
      <c r="FQ58" s="440"/>
      <c r="FR58" s="440"/>
      <c r="FS58" s="440"/>
      <c r="FT58" s="440"/>
      <c r="FU58" s="440"/>
      <c r="FV58" s="440"/>
      <c r="FW58" s="440"/>
      <c r="FX58" s="440"/>
      <c r="FY58" s="440"/>
      <c r="FZ58" s="440"/>
      <c r="GA58" s="440"/>
      <c r="GB58" s="440"/>
      <c r="GC58" s="440"/>
      <c r="GD58" s="440"/>
      <c r="GE58" s="440"/>
      <c r="GF58" s="440"/>
      <c r="GG58" s="440"/>
      <c r="GH58" s="440"/>
      <c r="GI58" s="440"/>
      <c r="GJ58" s="440"/>
      <c r="GK58" s="440"/>
      <c r="GL58" s="440"/>
      <c r="GM58" s="440"/>
      <c r="GN58" s="440"/>
      <c r="GO58" s="440"/>
      <c r="GP58" s="440"/>
      <c r="GQ58" s="440"/>
      <c r="GR58" s="440"/>
      <c r="GS58" s="440"/>
      <c r="GT58" s="440"/>
      <c r="GU58" s="440"/>
      <c r="GV58" s="440"/>
      <c r="GW58" s="440"/>
      <c r="GX58" s="440"/>
      <c r="GY58" s="440"/>
      <c r="GZ58" s="440"/>
      <c r="HA58" s="440"/>
      <c r="HB58" s="440"/>
      <c r="HC58" s="440"/>
      <c r="HD58" s="440"/>
      <c r="HE58" s="440"/>
      <c r="HF58" s="440"/>
      <c r="HG58" s="440"/>
      <c r="HH58" s="440"/>
      <c r="HI58" s="440"/>
      <c r="HJ58" s="440"/>
      <c r="HK58" s="440"/>
      <c r="HL58" s="440"/>
      <c r="HM58" s="440"/>
      <c r="HN58" s="440"/>
      <c r="HO58" s="440"/>
      <c r="HP58" s="440"/>
      <c r="HQ58" s="440"/>
      <c r="HR58" s="440"/>
      <c r="HS58" s="440"/>
      <c r="HT58" s="440"/>
      <c r="HU58" s="440"/>
      <c r="HV58" s="440"/>
      <c r="HW58" s="440"/>
      <c r="HX58" s="440"/>
      <c r="HY58" s="440"/>
      <c r="HZ58" s="440"/>
      <c r="IA58" s="440"/>
      <c r="IB58" s="440"/>
      <c r="IC58" s="440"/>
      <c r="ID58" s="440"/>
      <c r="IE58" s="440"/>
      <c r="IF58" s="440"/>
      <c r="IG58" s="440"/>
      <c r="IH58" s="440"/>
      <c r="II58" s="440"/>
      <c r="IJ58" s="440"/>
    </row>
    <row r="59" spans="1:244">
      <c r="A59" s="58"/>
      <c r="B59" s="58"/>
      <c r="C59" s="58"/>
      <c r="D59" s="74"/>
      <c r="E59" s="58"/>
      <c r="F59" s="74"/>
      <c r="G59" s="58"/>
      <c r="H59" s="74"/>
      <c r="I59" s="58"/>
      <c r="J59" s="58"/>
      <c r="K59" s="58"/>
      <c r="L59" s="58"/>
      <c r="M59" s="58"/>
      <c r="N59" s="58"/>
      <c r="O59" s="58"/>
      <c r="P59" s="58"/>
      <c r="Q59" s="58"/>
      <c r="R59" s="58"/>
      <c r="S59" s="58"/>
      <c r="T59" s="58"/>
      <c r="U59" s="58"/>
      <c r="V59" s="58"/>
      <c r="W59" s="58"/>
      <c r="X59" s="58"/>
      <c r="Y59" s="58"/>
      <c r="Z59" s="58"/>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0"/>
      <c r="CF59" s="440"/>
      <c r="CG59" s="440"/>
      <c r="CH59" s="440"/>
      <c r="CI59" s="440"/>
      <c r="CJ59" s="440"/>
      <c r="CK59" s="440"/>
      <c r="CL59" s="440"/>
      <c r="CM59" s="440"/>
      <c r="CN59" s="440"/>
      <c r="CO59" s="440"/>
      <c r="CP59" s="440"/>
      <c r="CQ59" s="440"/>
      <c r="CR59" s="440"/>
      <c r="CS59" s="440"/>
      <c r="CT59" s="440"/>
      <c r="CU59" s="440"/>
      <c r="CV59" s="440"/>
      <c r="CW59" s="440"/>
      <c r="CX59" s="440"/>
      <c r="CY59" s="440"/>
      <c r="CZ59" s="440"/>
      <c r="DA59" s="440"/>
      <c r="DB59" s="440"/>
      <c r="DC59" s="440"/>
      <c r="DD59" s="440"/>
      <c r="DE59" s="440"/>
      <c r="DF59" s="440"/>
      <c r="DG59" s="440"/>
      <c r="DH59" s="440"/>
      <c r="DI59" s="440"/>
      <c r="DJ59" s="440"/>
      <c r="DK59" s="440"/>
      <c r="DL59" s="440"/>
      <c r="DM59" s="440"/>
      <c r="DN59" s="440"/>
      <c r="DO59" s="440"/>
      <c r="DP59" s="440"/>
      <c r="DQ59" s="440"/>
      <c r="DR59" s="440"/>
      <c r="DS59" s="440"/>
      <c r="DT59" s="440"/>
      <c r="DU59" s="440"/>
      <c r="DV59" s="440"/>
      <c r="DW59" s="440"/>
      <c r="DX59" s="440"/>
      <c r="DY59" s="440"/>
      <c r="DZ59" s="440"/>
      <c r="EA59" s="440"/>
      <c r="EB59" s="440"/>
      <c r="EC59" s="440"/>
      <c r="ED59" s="440"/>
      <c r="EE59" s="440"/>
      <c r="EF59" s="440"/>
      <c r="EG59" s="440"/>
      <c r="EH59" s="440"/>
      <c r="EI59" s="440"/>
      <c r="EJ59" s="440"/>
      <c r="EK59" s="440"/>
      <c r="EL59" s="440"/>
      <c r="EM59" s="440"/>
      <c r="EN59" s="440"/>
      <c r="EO59" s="440"/>
      <c r="EP59" s="440"/>
      <c r="EQ59" s="440"/>
      <c r="ER59" s="440"/>
      <c r="ES59" s="440"/>
      <c r="ET59" s="440"/>
      <c r="EU59" s="440"/>
      <c r="EV59" s="440"/>
      <c r="EW59" s="440"/>
      <c r="EX59" s="440"/>
      <c r="EY59" s="440"/>
      <c r="EZ59" s="440"/>
      <c r="FA59" s="440"/>
      <c r="FB59" s="440"/>
      <c r="FC59" s="440"/>
      <c r="FD59" s="440"/>
      <c r="FE59" s="440"/>
      <c r="FF59" s="440"/>
      <c r="FG59" s="440"/>
      <c r="FH59" s="440"/>
      <c r="FI59" s="440"/>
      <c r="FJ59" s="440"/>
      <c r="FK59" s="440"/>
      <c r="FL59" s="440"/>
      <c r="FM59" s="440"/>
      <c r="FN59" s="440"/>
      <c r="FO59" s="440"/>
      <c r="FP59" s="440"/>
      <c r="FQ59" s="440"/>
      <c r="FR59" s="440"/>
      <c r="FS59" s="440"/>
      <c r="FT59" s="440"/>
      <c r="FU59" s="440"/>
      <c r="FV59" s="440"/>
      <c r="FW59" s="440"/>
      <c r="FX59" s="440"/>
      <c r="FY59" s="440"/>
      <c r="FZ59" s="440"/>
      <c r="GA59" s="440"/>
      <c r="GB59" s="440"/>
      <c r="GC59" s="440"/>
      <c r="GD59" s="440"/>
      <c r="GE59" s="440"/>
      <c r="GF59" s="440"/>
      <c r="GG59" s="440"/>
      <c r="GH59" s="440"/>
      <c r="GI59" s="440"/>
      <c r="GJ59" s="440"/>
      <c r="GK59" s="440"/>
      <c r="GL59" s="440"/>
      <c r="GM59" s="440"/>
      <c r="GN59" s="440"/>
      <c r="GO59" s="440"/>
      <c r="GP59" s="440"/>
      <c r="GQ59" s="440"/>
      <c r="GR59" s="440"/>
      <c r="GS59" s="440"/>
      <c r="GT59" s="440"/>
      <c r="GU59" s="440"/>
      <c r="GV59" s="440"/>
      <c r="GW59" s="440"/>
      <c r="GX59" s="440"/>
      <c r="GY59" s="440"/>
      <c r="GZ59" s="440"/>
      <c r="HA59" s="440"/>
      <c r="HB59" s="440"/>
      <c r="HC59" s="440"/>
      <c r="HD59" s="440"/>
      <c r="HE59" s="440"/>
      <c r="HF59" s="440"/>
      <c r="HG59" s="440"/>
      <c r="HH59" s="440"/>
      <c r="HI59" s="440"/>
      <c r="HJ59" s="440"/>
      <c r="HK59" s="440"/>
      <c r="HL59" s="440"/>
      <c r="HM59" s="440"/>
      <c r="HN59" s="440"/>
      <c r="HO59" s="440"/>
      <c r="HP59" s="440"/>
      <c r="HQ59" s="440"/>
      <c r="HR59" s="440"/>
      <c r="HS59" s="440"/>
      <c r="HT59" s="440"/>
      <c r="HU59" s="440"/>
      <c r="HV59" s="440"/>
      <c r="HW59" s="440"/>
      <c r="HX59" s="440"/>
      <c r="HY59" s="440"/>
      <c r="HZ59" s="440"/>
      <c r="IA59" s="440"/>
      <c r="IB59" s="440"/>
      <c r="IC59" s="440"/>
      <c r="ID59" s="440"/>
      <c r="IE59" s="440"/>
      <c r="IF59" s="440"/>
      <c r="IG59" s="440"/>
      <c r="IH59" s="440"/>
      <c r="II59" s="440"/>
      <c r="IJ59" s="440"/>
    </row>
    <row r="60" spans="1:244">
      <c r="A60" s="58"/>
      <c r="B60" s="58"/>
      <c r="C60" s="58"/>
      <c r="D60" s="74"/>
      <c r="E60" s="58"/>
      <c r="F60" s="74"/>
      <c r="G60" s="58"/>
      <c r="H60" s="74"/>
      <c r="I60" s="58"/>
      <c r="J60" s="58"/>
      <c r="K60" s="58"/>
      <c r="L60" s="58"/>
      <c r="M60" s="58"/>
      <c r="N60" s="58"/>
      <c r="O60" s="58"/>
      <c r="P60" s="58"/>
      <c r="Q60" s="58"/>
      <c r="R60" s="58"/>
      <c r="S60" s="58"/>
      <c r="T60" s="58"/>
      <c r="U60" s="58"/>
      <c r="V60" s="58"/>
      <c r="W60" s="58"/>
      <c r="X60" s="58"/>
      <c r="Y60" s="58"/>
      <c r="Z60" s="58"/>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0"/>
      <c r="CF60" s="440"/>
      <c r="CG60" s="440"/>
      <c r="CH60" s="440"/>
      <c r="CI60" s="440"/>
      <c r="CJ60" s="440"/>
      <c r="CK60" s="440"/>
      <c r="CL60" s="440"/>
      <c r="CM60" s="440"/>
      <c r="CN60" s="440"/>
      <c r="CO60" s="440"/>
      <c r="CP60" s="440"/>
      <c r="CQ60" s="440"/>
      <c r="CR60" s="440"/>
      <c r="CS60" s="440"/>
      <c r="CT60" s="440"/>
      <c r="CU60" s="440"/>
      <c r="CV60" s="440"/>
      <c r="CW60" s="440"/>
      <c r="CX60" s="440"/>
      <c r="CY60" s="440"/>
      <c r="CZ60" s="440"/>
      <c r="DA60" s="440"/>
      <c r="DB60" s="440"/>
      <c r="DC60" s="440"/>
      <c r="DD60" s="440"/>
      <c r="DE60" s="440"/>
      <c r="DF60" s="440"/>
      <c r="DG60" s="440"/>
      <c r="DH60" s="440"/>
      <c r="DI60" s="440"/>
      <c r="DJ60" s="440"/>
      <c r="DK60" s="440"/>
      <c r="DL60" s="440"/>
      <c r="DM60" s="440"/>
      <c r="DN60" s="440"/>
      <c r="DO60" s="440"/>
      <c r="DP60" s="440"/>
      <c r="DQ60" s="440"/>
      <c r="DR60" s="440"/>
      <c r="DS60" s="440"/>
      <c r="DT60" s="440"/>
      <c r="DU60" s="440"/>
      <c r="DV60" s="440"/>
      <c r="DW60" s="440"/>
      <c r="DX60" s="440"/>
      <c r="DY60" s="440"/>
      <c r="DZ60" s="440"/>
      <c r="EA60" s="440"/>
      <c r="EB60" s="440"/>
      <c r="EC60" s="440"/>
      <c r="ED60" s="440"/>
      <c r="EE60" s="440"/>
      <c r="EF60" s="440"/>
      <c r="EG60" s="440"/>
      <c r="EH60" s="440"/>
      <c r="EI60" s="440"/>
      <c r="EJ60" s="440"/>
      <c r="EK60" s="440"/>
      <c r="EL60" s="440"/>
      <c r="EM60" s="440"/>
      <c r="EN60" s="440"/>
      <c r="EO60" s="440"/>
      <c r="EP60" s="440"/>
      <c r="EQ60" s="440"/>
      <c r="ER60" s="440"/>
      <c r="ES60" s="440"/>
      <c r="ET60" s="440"/>
      <c r="EU60" s="440"/>
      <c r="EV60" s="440"/>
      <c r="EW60" s="440"/>
      <c r="EX60" s="440"/>
      <c r="EY60" s="440"/>
      <c r="EZ60" s="440"/>
      <c r="FA60" s="440"/>
      <c r="FB60" s="440"/>
      <c r="FC60" s="440"/>
      <c r="FD60" s="440"/>
      <c r="FE60" s="440"/>
      <c r="FF60" s="440"/>
      <c r="FG60" s="440"/>
      <c r="FH60" s="440"/>
      <c r="FI60" s="440"/>
      <c r="FJ60" s="440"/>
      <c r="FK60" s="440"/>
      <c r="FL60" s="440"/>
      <c r="FM60" s="440"/>
      <c r="FN60" s="440"/>
      <c r="FO60" s="440"/>
      <c r="FP60" s="440"/>
      <c r="FQ60" s="440"/>
      <c r="FR60" s="440"/>
      <c r="FS60" s="440"/>
      <c r="FT60" s="440"/>
      <c r="FU60" s="440"/>
      <c r="FV60" s="440"/>
      <c r="FW60" s="440"/>
      <c r="FX60" s="440"/>
      <c r="FY60" s="440"/>
      <c r="FZ60" s="440"/>
      <c r="GA60" s="440"/>
      <c r="GB60" s="440"/>
      <c r="GC60" s="440"/>
      <c r="GD60" s="440"/>
      <c r="GE60" s="440"/>
      <c r="GF60" s="440"/>
      <c r="GG60" s="440"/>
      <c r="GH60" s="440"/>
      <c r="GI60" s="440"/>
      <c r="GJ60" s="440"/>
      <c r="GK60" s="440"/>
      <c r="GL60" s="440"/>
      <c r="GM60" s="440"/>
      <c r="GN60" s="440"/>
      <c r="GO60" s="440"/>
      <c r="GP60" s="440"/>
      <c r="GQ60" s="440"/>
      <c r="GR60" s="440"/>
      <c r="GS60" s="440"/>
      <c r="GT60" s="440"/>
      <c r="GU60" s="440"/>
      <c r="GV60" s="440"/>
      <c r="GW60" s="440"/>
      <c r="GX60" s="440"/>
      <c r="GY60" s="440"/>
      <c r="GZ60" s="440"/>
      <c r="HA60" s="440"/>
      <c r="HB60" s="440"/>
      <c r="HC60" s="440"/>
      <c r="HD60" s="440"/>
      <c r="HE60" s="440"/>
      <c r="HF60" s="440"/>
      <c r="HG60" s="440"/>
      <c r="HH60" s="440"/>
      <c r="HI60" s="440"/>
      <c r="HJ60" s="440"/>
      <c r="HK60" s="440"/>
      <c r="HL60" s="440"/>
      <c r="HM60" s="440"/>
      <c r="HN60" s="440"/>
      <c r="HO60" s="440"/>
      <c r="HP60" s="440"/>
      <c r="HQ60" s="440"/>
      <c r="HR60" s="440"/>
      <c r="HS60" s="440"/>
      <c r="HT60" s="440"/>
      <c r="HU60" s="440"/>
      <c r="HV60" s="440"/>
      <c r="HW60" s="440"/>
      <c r="HX60" s="440"/>
      <c r="HY60" s="440"/>
      <c r="HZ60" s="440"/>
      <c r="IA60" s="440"/>
      <c r="IB60" s="440"/>
      <c r="IC60" s="440"/>
      <c r="ID60" s="440"/>
      <c r="IE60" s="440"/>
      <c r="IF60" s="440"/>
      <c r="IG60" s="440"/>
      <c r="IH60" s="440"/>
      <c r="II60" s="440"/>
      <c r="IJ60" s="440"/>
    </row>
    <row r="61" spans="1:244">
      <c r="A61" s="58"/>
      <c r="B61" s="58"/>
      <c r="C61" s="58"/>
      <c r="D61" s="74"/>
      <c r="E61" s="58"/>
      <c r="F61" s="74"/>
      <c r="G61" s="58"/>
      <c r="H61" s="74"/>
      <c r="I61" s="58"/>
      <c r="J61" s="58"/>
      <c r="K61" s="58"/>
      <c r="L61" s="58"/>
      <c r="M61" s="58"/>
      <c r="N61" s="58"/>
      <c r="O61" s="58"/>
      <c r="P61" s="58"/>
      <c r="Q61" s="58"/>
      <c r="R61" s="58"/>
      <c r="S61" s="58"/>
      <c r="T61" s="58"/>
      <c r="U61" s="58"/>
      <c r="V61" s="58"/>
      <c r="W61" s="58"/>
      <c r="X61" s="58"/>
      <c r="Y61" s="58"/>
      <c r="Z61" s="58"/>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0"/>
      <c r="CF61" s="440"/>
      <c r="CG61" s="440"/>
      <c r="CH61" s="440"/>
      <c r="CI61" s="440"/>
      <c r="CJ61" s="440"/>
      <c r="CK61" s="440"/>
      <c r="CL61" s="440"/>
      <c r="CM61" s="440"/>
      <c r="CN61" s="440"/>
      <c r="CO61" s="440"/>
      <c r="CP61" s="440"/>
      <c r="CQ61" s="440"/>
      <c r="CR61" s="440"/>
      <c r="CS61" s="440"/>
      <c r="CT61" s="440"/>
      <c r="CU61" s="440"/>
      <c r="CV61" s="440"/>
      <c r="CW61" s="440"/>
      <c r="CX61" s="440"/>
      <c r="CY61" s="440"/>
      <c r="CZ61" s="440"/>
      <c r="DA61" s="440"/>
      <c r="DB61" s="440"/>
      <c r="DC61" s="440"/>
      <c r="DD61" s="440"/>
      <c r="DE61" s="440"/>
      <c r="DF61" s="440"/>
      <c r="DG61" s="440"/>
      <c r="DH61" s="440"/>
      <c r="DI61" s="440"/>
      <c r="DJ61" s="440"/>
      <c r="DK61" s="440"/>
      <c r="DL61" s="440"/>
      <c r="DM61" s="440"/>
      <c r="DN61" s="440"/>
      <c r="DO61" s="440"/>
      <c r="DP61" s="440"/>
      <c r="DQ61" s="440"/>
      <c r="DR61" s="440"/>
      <c r="DS61" s="440"/>
      <c r="DT61" s="440"/>
      <c r="DU61" s="440"/>
      <c r="DV61" s="440"/>
      <c r="DW61" s="440"/>
      <c r="DX61" s="440"/>
      <c r="DY61" s="440"/>
      <c r="DZ61" s="440"/>
      <c r="EA61" s="440"/>
      <c r="EB61" s="440"/>
      <c r="EC61" s="440"/>
      <c r="ED61" s="440"/>
      <c r="EE61" s="440"/>
      <c r="EF61" s="440"/>
      <c r="EG61" s="440"/>
      <c r="EH61" s="440"/>
      <c r="EI61" s="440"/>
      <c r="EJ61" s="440"/>
      <c r="EK61" s="440"/>
      <c r="EL61" s="440"/>
      <c r="EM61" s="440"/>
      <c r="EN61" s="440"/>
      <c r="EO61" s="440"/>
      <c r="EP61" s="440"/>
      <c r="EQ61" s="440"/>
      <c r="ER61" s="440"/>
      <c r="ES61" s="440"/>
      <c r="ET61" s="440"/>
      <c r="EU61" s="440"/>
      <c r="EV61" s="440"/>
      <c r="EW61" s="440"/>
      <c r="EX61" s="440"/>
      <c r="EY61" s="440"/>
      <c r="EZ61" s="440"/>
      <c r="FA61" s="440"/>
      <c r="FB61" s="440"/>
      <c r="FC61" s="440"/>
      <c r="FD61" s="440"/>
      <c r="FE61" s="440"/>
      <c r="FF61" s="440"/>
      <c r="FG61" s="440"/>
      <c r="FH61" s="440"/>
      <c r="FI61" s="440"/>
      <c r="FJ61" s="440"/>
      <c r="FK61" s="440"/>
      <c r="FL61" s="440"/>
      <c r="FM61" s="440"/>
      <c r="FN61" s="440"/>
      <c r="FO61" s="440"/>
      <c r="FP61" s="440"/>
      <c r="FQ61" s="440"/>
      <c r="FR61" s="440"/>
      <c r="FS61" s="440"/>
      <c r="FT61" s="440"/>
      <c r="FU61" s="440"/>
      <c r="FV61" s="440"/>
      <c r="FW61" s="440"/>
      <c r="FX61" s="440"/>
      <c r="FY61" s="440"/>
      <c r="FZ61" s="440"/>
      <c r="GA61" s="440"/>
      <c r="GB61" s="440"/>
      <c r="GC61" s="440"/>
      <c r="GD61" s="440"/>
      <c r="GE61" s="440"/>
      <c r="GF61" s="440"/>
      <c r="GG61" s="440"/>
      <c r="GH61" s="440"/>
      <c r="GI61" s="440"/>
      <c r="GJ61" s="440"/>
      <c r="GK61" s="440"/>
      <c r="GL61" s="440"/>
      <c r="GM61" s="440"/>
      <c r="GN61" s="440"/>
      <c r="GO61" s="440"/>
      <c r="GP61" s="440"/>
      <c r="GQ61" s="440"/>
      <c r="GR61" s="440"/>
      <c r="GS61" s="440"/>
      <c r="GT61" s="440"/>
      <c r="GU61" s="440"/>
      <c r="GV61" s="440"/>
      <c r="GW61" s="440"/>
      <c r="GX61" s="440"/>
      <c r="GY61" s="440"/>
      <c r="GZ61" s="440"/>
      <c r="HA61" s="440"/>
      <c r="HB61" s="440"/>
      <c r="HC61" s="440"/>
      <c r="HD61" s="440"/>
      <c r="HE61" s="440"/>
      <c r="HF61" s="440"/>
      <c r="HG61" s="440"/>
      <c r="HH61" s="440"/>
      <c r="HI61" s="440"/>
      <c r="HJ61" s="440"/>
      <c r="HK61" s="440"/>
      <c r="HL61" s="440"/>
      <c r="HM61" s="440"/>
      <c r="HN61" s="440"/>
      <c r="HO61" s="440"/>
      <c r="HP61" s="440"/>
      <c r="HQ61" s="440"/>
      <c r="HR61" s="440"/>
      <c r="HS61" s="440"/>
      <c r="HT61" s="440"/>
      <c r="HU61" s="440"/>
      <c r="HV61" s="440"/>
      <c r="HW61" s="440"/>
      <c r="HX61" s="440"/>
      <c r="HY61" s="440"/>
      <c r="HZ61" s="440"/>
      <c r="IA61" s="440"/>
      <c r="IB61" s="440"/>
      <c r="IC61" s="440"/>
      <c r="ID61" s="440"/>
      <c r="IE61" s="440"/>
      <c r="IF61" s="440"/>
      <c r="IG61" s="440"/>
      <c r="IH61" s="440"/>
      <c r="II61" s="440"/>
      <c r="IJ61" s="440"/>
    </row>
    <row r="62" spans="1:244">
      <c r="A62" s="58"/>
      <c r="B62" s="58"/>
      <c r="C62" s="58"/>
      <c r="D62" s="74"/>
      <c r="E62" s="58"/>
      <c r="F62" s="74"/>
      <c r="G62" s="58"/>
      <c r="H62" s="74"/>
      <c r="I62" s="58"/>
      <c r="J62" s="58"/>
      <c r="K62" s="58"/>
      <c r="L62" s="58"/>
      <c r="M62" s="58"/>
      <c r="N62" s="58"/>
      <c r="O62" s="58"/>
      <c r="P62" s="58"/>
      <c r="Q62" s="58"/>
      <c r="R62" s="58"/>
      <c r="S62" s="58"/>
      <c r="T62" s="58"/>
      <c r="U62" s="58"/>
      <c r="V62" s="58"/>
      <c r="W62" s="58"/>
      <c r="X62" s="58"/>
      <c r="Y62" s="58"/>
      <c r="Z62" s="58"/>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0"/>
      <c r="CF62" s="440"/>
      <c r="CG62" s="440"/>
      <c r="CH62" s="440"/>
      <c r="CI62" s="440"/>
      <c r="CJ62" s="440"/>
      <c r="CK62" s="440"/>
      <c r="CL62" s="440"/>
      <c r="CM62" s="440"/>
      <c r="CN62" s="440"/>
      <c r="CO62" s="440"/>
      <c r="CP62" s="440"/>
      <c r="CQ62" s="440"/>
      <c r="CR62" s="440"/>
      <c r="CS62" s="440"/>
      <c r="CT62" s="440"/>
      <c r="CU62" s="440"/>
      <c r="CV62" s="440"/>
      <c r="CW62" s="440"/>
      <c r="CX62" s="440"/>
      <c r="CY62" s="440"/>
      <c r="CZ62" s="440"/>
      <c r="DA62" s="440"/>
      <c r="DB62" s="440"/>
      <c r="DC62" s="440"/>
      <c r="DD62" s="440"/>
      <c r="DE62" s="440"/>
      <c r="DF62" s="440"/>
      <c r="DG62" s="440"/>
      <c r="DH62" s="440"/>
      <c r="DI62" s="440"/>
      <c r="DJ62" s="440"/>
      <c r="DK62" s="440"/>
      <c r="DL62" s="440"/>
      <c r="DM62" s="440"/>
      <c r="DN62" s="440"/>
      <c r="DO62" s="440"/>
      <c r="DP62" s="440"/>
      <c r="DQ62" s="440"/>
      <c r="DR62" s="440"/>
      <c r="DS62" s="440"/>
      <c r="DT62" s="440"/>
      <c r="DU62" s="440"/>
      <c r="DV62" s="440"/>
      <c r="DW62" s="440"/>
      <c r="DX62" s="440"/>
      <c r="DY62" s="440"/>
      <c r="DZ62" s="440"/>
      <c r="EA62" s="440"/>
      <c r="EB62" s="440"/>
      <c r="EC62" s="440"/>
      <c r="ED62" s="440"/>
      <c r="EE62" s="440"/>
      <c r="EF62" s="440"/>
      <c r="EG62" s="440"/>
      <c r="EH62" s="440"/>
      <c r="EI62" s="440"/>
      <c r="EJ62" s="440"/>
      <c r="EK62" s="440"/>
      <c r="EL62" s="440"/>
      <c r="EM62" s="440"/>
      <c r="EN62" s="440"/>
      <c r="EO62" s="440"/>
      <c r="EP62" s="440"/>
      <c r="EQ62" s="440"/>
      <c r="ER62" s="440"/>
      <c r="ES62" s="440"/>
      <c r="ET62" s="440"/>
      <c r="EU62" s="440"/>
      <c r="EV62" s="440"/>
      <c r="EW62" s="440"/>
      <c r="EX62" s="440"/>
      <c r="EY62" s="440"/>
      <c r="EZ62" s="440"/>
      <c r="FA62" s="440"/>
      <c r="FB62" s="440"/>
      <c r="FC62" s="440"/>
      <c r="FD62" s="440"/>
      <c r="FE62" s="440"/>
      <c r="FF62" s="440"/>
      <c r="FG62" s="440"/>
      <c r="FH62" s="440"/>
      <c r="FI62" s="440"/>
      <c r="FJ62" s="440"/>
      <c r="FK62" s="440"/>
      <c r="FL62" s="440"/>
      <c r="FM62" s="440"/>
      <c r="FN62" s="440"/>
      <c r="FO62" s="440"/>
      <c r="FP62" s="440"/>
      <c r="FQ62" s="440"/>
      <c r="FR62" s="440"/>
      <c r="FS62" s="440"/>
      <c r="FT62" s="440"/>
      <c r="FU62" s="440"/>
      <c r="FV62" s="440"/>
      <c r="FW62" s="440"/>
      <c r="FX62" s="440"/>
      <c r="FY62" s="440"/>
      <c r="FZ62" s="440"/>
      <c r="GA62" s="440"/>
      <c r="GB62" s="440"/>
      <c r="GC62" s="440"/>
      <c r="GD62" s="440"/>
      <c r="GE62" s="440"/>
      <c r="GF62" s="440"/>
      <c r="GG62" s="440"/>
      <c r="GH62" s="440"/>
      <c r="GI62" s="440"/>
      <c r="GJ62" s="440"/>
      <c r="GK62" s="440"/>
      <c r="GL62" s="440"/>
      <c r="GM62" s="440"/>
      <c r="GN62" s="440"/>
      <c r="GO62" s="440"/>
      <c r="GP62" s="440"/>
      <c r="GQ62" s="440"/>
      <c r="GR62" s="440"/>
      <c r="GS62" s="440"/>
      <c r="GT62" s="440"/>
      <c r="GU62" s="440"/>
      <c r="GV62" s="440"/>
      <c r="GW62" s="440"/>
      <c r="GX62" s="440"/>
      <c r="GY62" s="440"/>
      <c r="GZ62" s="440"/>
      <c r="HA62" s="440"/>
      <c r="HB62" s="440"/>
      <c r="HC62" s="440"/>
      <c r="HD62" s="440"/>
      <c r="HE62" s="440"/>
      <c r="HF62" s="440"/>
      <c r="HG62" s="440"/>
      <c r="HH62" s="440"/>
      <c r="HI62" s="440"/>
      <c r="HJ62" s="440"/>
      <c r="HK62" s="440"/>
      <c r="HL62" s="440"/>
      <c r="HM62" s="440"/>
      <c r="HN62" s="440"/>
      <c r="HO62" s="440"/>
      <c r="HP62" s="440"/>
      <c r="HQ62" s="440"/>
      <c r="HR62" s="440"/>
      <c r="HS62" s="440"/>
      <c r="HT62" s="440"/>
      <c r="HU62" s="440"/>
      <c r="HV62" s="440"/>
      <c r="HW62" s="440"/>
      <c r="HX62" s="440"/>
      <c r="HY62" s="440"/>
      <c r="HZ62" s="440"/>
      <c r="IA62" s="440"/>
      <c r="IB62" s="440"/>
      <c r="IC62" s="440"/>
      <c r="ID62" s="440"/>
      <c r="IE62" s="440"/>
      <c r="IF62" s="440"/>
      <c r="IG62" s="440"/>
      <c r="IH62" s="440"/>
      <c r="II62" s="440"/>
      <c r="IJ62" s="440"/>
    </row>
    <row r="63" spans="1:244">
      <c r="A63" s="58"/>
      <c r="B63" s="58"/>
      <c r="C63" s="58"/>
      <c r="D63" s="74"/>
      <c r="E63" s="58"/>
      <c r="F63" s="74"/>
      <c r="G63" s="58"/>
      <c r="H63" s="74"/>
      <c r="I63" s="58"/>
      <c r="J63" s="58"/>
      <c r="K63" s="58"/>
      <c r="L63" s="58"/>
      <c r="M63" s="58"/>
      <c r="N63" s="58"/>
      <c r="O63" s="58"/>
      <c r="P63" s="58"/>
      <c r="Q63" s="58"/>
      <c r="R63" s="58"/>
      <c r="S63" s="58"/>
      <c r="T63" s="58"/>
      <c r="U63" s="58"/>
      <c r="V63" s="58"/>
      <c r="W63" s="58"/>
      <c r="X63" s="58"/>
      <c r="Y63" s="58"/>
      <c r="Z63" s="58"/>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0"/>
      <c r="CF63" s="440"/>
      <c r="CG63" s="440"/>
      <c r="CH63" s="440"/>
      <c r="CI63" s="440"/>
      <c r="CJ63" s="440"/>
      <c r="CK63" s="440"/>
      <c r="CL63" s="440"/>
      <c r="CM63" s="440"/>
      <c r="CN63" s="440"/>
      <c r="CO63" s="440"/>
      <c r="CP63" s="440"/>
      <c r="CQ63" s="440"/>
      <c r="CR63" s="440"/>
      <c r="CS63" s="440"/>
      <c r="CT63" s="440"/>
      <c r="CU63" s="440"/>
      <c r="CV63" s="440"/>
      <c r="CW63" s="440"/>
      <c r="CX63" s="440"/>
      <c r="CY63" s="440"/>
      <c r="CZ63" s="440"/>
      <c r="DA63" s="440"/>
      <c r="DB63" s="440"/>
      <c r="DC63" s="440"/>
      <c r="DD63" s="440"/>
      <c r="DE63" s="440"/>
      <c r="DF63" s="440"/>
      <c r="DG63" s="440"/>
      <c r="DH63" s="440"/>
      <c r="DI63" s="440"/>
      <c r="DJ63" s="440"/>
      <c r="DK63" s="440"/>
      <c r="DL63" s="440"/>
      <c r="DM63" s="440"/>
      <c r="DN63" s="440"/>
      <c r="DO63" s="440"/>
      <c r="DP63" s="440"/>
      <c r="DQ63" s="440"/>
      <c r="DR63" s="440"/>
      <c r="DS63" s="440"/>
      <c r="DT63" s="440"/>
      <c r="DU63" s="440"/>
      <c r="DV63" s="440"/>
      <c r="DW63" s="440"/>
      <c r="DX63" s="440"/>
      <c r="DY63" s="440"/>
      <c r="DZ63" s="440"/>
      <c r="EA63" s="440"/>
      <c r="EB63" s="440"/>
      <c r="EC63" s="440"/>
      <c r="ED63" s="440"/>
      <c r="EE63" s="440"/>
      <c r="EF63" s="440"/>
      <c r="EG63" s="440"/>
      <c r="EH63" s="440"/>
      <c r="EI63" s="440"/>
      <c r="EJ63" s="440"/>
      <c r="EK63" s="440"/>
      <c r="EL63" s="440"/>
      <c r="EM63" s="440"/>
      <c r="EN63" s="440"/>
      <c r="EO63" s="440"/>
      <c r="EP63" s="440"/>
      <c r="EQ63" s="440"/>
      <c r="ER63" s="440"/>
      <c r="ES63" s="440"/>
      <c r="ET63" s="440"/>
      <c r="EU63" s="440"/>
      <c r="EV63" s="440"/>
      <c r="EW63" s="440"/>
      <c r="EX63" s="440"/>
      <c r="EY63" s="440"/>
      <c r="EZ63" s="440"/>
      <c r="FA63" s="440"/>
      <c r="FB63" s="440"/>
      <c r="FC63" s="440"/>
      <c r="FD63" s="440"/>
      <c r="FE63" s="440"/>
      <c r="FF63" s="440"/>
      <c r="FG63" s="440"/>
      <c r="FH63" s="440"/>
      <c r="FI63" s="440"/>
      <c r="FJ63" s="440"/>
      <c r="FK63" s="440"/>
      <c r="FL63" s="440"/>
      <c r="FM63" s="440"/>
      <c r="FN63" s="440"/>
      <c r="FO63" s="440"/>
      <c r="FP63" s="440"/>
      <c r="FQ63" s="440"/>
      <c r="FR63" s="440"/>
      <c r="FS63" s="440"/>
      <c r="FT63" s="440"/>
      <c r="FU63" s="440"/>
      <c r="FV63" s="440"/>
      <c r="FW63" s="440"/>
      <c r="FX63" s="440"/>
      <c r="FY63" s="440"/>
      <c r="FZ63" s="440"/>
      <c r="GA63" s="440"/>
      <c r="GB63" s="440"/>
      <c r="GC63" s="440"/>
      <c r="GD63" s="440"/>
      <c r="GE63" s="440"/>
      <c r="GF63" s="440"/>
      <c r="GG63" s="440"/>
      <c r="GH63" s="440"/>
      <c r="GI63" s="440"/>
      <c r="GJ63" s="440"/>
      <c r="GK63" s="440"/>
      <c r="GL63" s="440"/>
      <c r="GM63" s="440"/>
      <c r="GN63" s="440"/>
      <c r="GO63" s="440"/>
      <c r="GP63" s="440"/>
      <c r="GQ63" s="440"/>
      <c r="GR63" s="440"/>
      <c r="GS63" s="440"/>
      <c r="GT63" s="440"/>
      <c r="GU63" s="440"/>
      <c r="GV63" s="440"/>
      <c r="GW63" s="440"/>
      <c r="GX63" s="440"/>
      <c r="GY63" s="440"/>
      <c r="GZ63" s="440"/>
      <c r="HA63" s="440"/>
      <c r="HB63" s="440"/>
      <c r="HC63" s="440"/>
      <c r="HD63" s="440"/>
      <c r="HE63" s="440"/>
      <c r="HF63" s="440"/>
      <c r="HG63" s="440"/>
      <c r="HH63" s="440"/>
      <c r="HI63" s="440"/>
      <c r="HJ63" s="440"/>
      <c r="HK63" s="440"/>
      <c r="HL63" s="440"/>
      <c r="HM63" s="440"/>
      <c r="HN63" s="440"/>
      <c r="HO63" s="440"/>
      <c r="HP63" s="440"/>
      <c r="HQ63" s="440"/>
      <c r="HR63" s="440"/>
      <c r="HS63" s="440"/>
      <c r="HT63" s="440"/>
      <c r="HU63" s="440"/>
      <c r="HV63" s="440"/>
      <c r="HW63" s="440"/>
      <c r="HX63" s="440"/>
      <c r="HY63" s="440"/>
      <c r="HZ63" s="440"/>
      <c r="IA63" s="440"/>
      <c r="IB63" s="440"/>
      <c r="IC63" s="440"/>
      <c r="ID63" s="440"/>
      <c r="IE63" s="440"/>
      <c r="IF63" s="440"/>
      <c r="IG63" s="440"/>
      <c r="IH63" s="440"/>
      <c r="II63" s="440"/>
      <c r="IJ63" s="440"/>
    </row>
    <row r="64" spans="1:244">
      <c r="A64" s="58"/>
      <c r="B64" s="58"/>
      <c r="C64" s="58"/>
      <c r="D64" s="74"/>
      <c r="E64" s="58"/>
      <c r="F64" s="74"/>
      <c r="G64" s="58"/>
      <c r="H64" s="74"/>
      <c r="I64" s="58"/>
      <c r="J64" s="58"/>
      <c r="K64" s="58"/>
      <c r="L64" s="58"/>
      <c r="M64" s="58"/>
      <c r="N64" s="58"/>
      <c r="O64" s="58"/>
      <c r="P64" s="58"/>
      <c r="Q64" s="58"/>
      <c r="R64" s="58"/>
      <c r="S64" s="58"/>
      <c r="T64" s="58"/>
      <c r="U64" s="58"/>
      <c r="V64" s="58"/>
      <c r="W64" s="58"/>
      <c r="X64" s="58"/>
      <c r="Y64" s="58"/>
      <c r="Z64" s="58"/>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X64" s="440"/>
      <c r="CY64" s="440"/>
      <c r="CZ64" s="440"/>
      <c r="DA64" s="440"/>
      <c r="DB64" s="440"/>
      <c r="DC64" s="440"/>
      <c r="DD64" s="440"/>
      <c r="DE64" s="440"/>
      <c r="DF64" s="440"/>
      <c r="DG64" s="440"/>
      <c r="DH64" s="440"/>
      <c r="DI64" s="440"/>
      <c r="DJ64" s="440"/>
      <c r="DK64" s="440"/>
      <c r="DL64" s="440"/>
      <c r="DM64" s="440"/>
      <c r="DN64" s="440"/>
      <c r="DO64" s="440"/>
      <c r="DP64" s="440"/>
      <c r="DQ64" s="440"/>
      <c r="DR64" s="440"/>
      <c r="DS64" s="440"/>
      <c r="DT64" s="440"/>
      <c r="DU64" s="440"/>
      <c r="DV64" s="440"/>
      <c r="DW64" s="440"/>
      <c r="DX64" s="440"/>
      <c r="DY64" s="440"/>
      <c r="DZ64" s="440"/>
      <c r="EA64" s="440"/>
      <c r="EB64" s="440"/>
      <c r="EC64" s="440"/>
      <c r="ED64" s="440"/>
      <c r="EE64" s="440"/>
      <c r="EF64" s="440"/>
      <c r="EG64" s="440"/>
      <c r="EH64" s="440"/>
      <c r="EI64" s="440"/>
      <c r="EJ64" s="440"/>
      <c r="EK64" s="440"/>
      <c r="EL64" s="440"/>
      <c r="EM64" s="440"/>
      <c r="EN64" s="440"/>
      <c r="EO64" s="440"/>
      <c r="EP64" s="440"/>
      <c r="EQ64" s="440"/>
      <c r="ER64" s="440"/>
      <c r="ES64" s="440"/>
      <c r="ET64" s="440"/>
      <c r="EU64" s="440"/>
      <c r="EV64" s="440"/>
      <c r="EW64" s="440"/>
      <c r="EX64" s="440"/>
      <c r="EY64" s="440"/>
      <c r="EZ64" s="440"/>
      <c r="FA64" s="440"/>
      <c r="FB64" s="440"/>
      <c r="FC64" s="440"/>
      <c r="FD64" s="440"/>
      <c r="FE64" s="440"/>
      <c r="FF64" s="440"/>
      <c r="FG64" s="440"/>
      <c r="FH64" s="440"/>
      <c r="FI64" s="440"/>
      <c r="FJ64" s="440"/>
      <c r="FK64" s="440"/>
      <c r="FL64" s="440"/>
      <c r="FM64" s="440"/>
      <c r="FN64" s="440"/>
      <c r="FO64" s="440"/>
      <c r="FP64" s="440"/>
      <c r="FQ64" s="440"/>
      <c r="FR64" s="440"/>
      <c r="FS64" s="440"/>
      <c r="FT64" s="440"/>
      <c r="FU64" s="440"/>
      <c r="FV64" s="440"/>
      <c r="FW64" s="440"/>
      <c r="FX64" s="440"/>
      <c r="FY64" s="440"/>
      <c r="FZ64" s="440"/>
      <c r="GA64" s="440"/>
      <c r="GB64" s="440"/>
      <c r="GC64" s="440"/>
      <c r="GD64" s="440"/>
      <c r="GE64" s="440"/>
      <c r="GF64" s="440"/>
      <c r="GG64" s="440"/>
      <c r="GH64" s="440"/>
      <c r="GI64" s="440"/>
      <c r="GJ64" s="440"/>
      <c r="GK64" s="440"/>
      <c r="GL64" s="440"/>
      <c r="GM64" s="440"/>
      <c r="GN64" s="440"/>
      <c r="GO64" s="440"/>
      <c r="GP64" s="440"/>
      <c r="GQ64" s="440"/>
      <c r="GR64" s="440"/>
      <c r="GS64" s="440"/>
      <c r="GT64" s="440"/>
      <c r="GU64" s="440"/>
      <c r="GV64" s="440"/>
      <c r="GW64" s="440"/>
      <c r="GX64" s="440"/>
      <c r="GY64" s="440"/>
      <c r="GZ64" s="440"/>
      <c r="HA64" s="440"/>
      <c r="HB64" s="440"/>
      <c r="HC64" s="440"/>
      <c r="HD64" s="440"/>
      <c r="HE64" s="440"/>
      <c r="HF64" s="440"/>
      <c r="HG64" s="440"/>
      <c r="HH64" s="440"/>
      <c r="HI64" s="440"/>
      <c r="HJ64" s="440"/>
      <c r="HK64" s="440"/>
      <c r="HL64" s="440"/>
      <c r="HM64" s="440"/>
      <c r="HN64" s="440"/>
      <c r="HO64" s="440"/>
      <c r="HP64" s="440"/>
      <c r="HQ64" s="440"/>
      <c r="HR64" s="440"/>
      <c r="HS64" s="440"/>
      <c r="HT64" s="440"/>
      <c r="HU64" s="440"/>
      <c r="HV64" s="440"/>
      <c r="HW64" s="440"/>
      <c r="HX64" s="440"/>
      <c r="HY64" s="440"/>
      <c r="HZ64" s="440"/>
      <c r="IA64" s="440"/>
      <c r="IB64" s="440"/>
      <c r="IC64" s="440"/>
      <c r="ID64" s="440"/>
      <c r="IE64" s="440"/>
      <c r="IF64" s="440"/>
      <c r="IG64" s="440"/>
      <c r="IH64" s="440"/>
      <c r="II64" s="440"/>
      <c r="IJ64" s="440"/>
    </row>
    <row r="65" spans="1:244">
      <c r="A65" s="58"/>
      <c r="B65" s="58"/>
      <c r="C65" s="58"/>
      <c r="D65" s="74"/>
      <c r="E65" s="58"/>
      <c r="F65" s="74"/>
      <c r="G65" s="58"/>
      <c r="H65" s="74"/>
      <c r="I65" s="58"/>
      <c r="J65" s="58"/>
      <c r="K65" s="58"/>
      <c r="L65" s="58"/>
      <c r="M65" s="58"/>
      <c r="N65" s="58"/>
      <c r="O65" s="58"/>
      <c r="P65" s="58"/>
      <c r="Q65" s="58"/>
      <c r="R65" s="58"/>
      <c r="S65" s="58"/>
      <c r="T65" s="58"/>
      <c r="U65" s="58"/>
      <c r="V65" s="58"/>
      <c r="W65" s="58"/>
      <c r="X65" s="58"/>
      <c r="Y65" s="58"/>
      <c r="Z65" s="58"/>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0"/>
      <c r="CF65" s="440"/>
      <c r="CG65" s="440"/>
      <c r="CH65" s="440"/>
      <c r="CI65" s="440"/>
      <c r="CJ65" s="440"/>
      <c r="CK65" s="440"/>
      <c r="CL65" s="440"/>
      <c r="CM65" s="440"/>
      <c r="CN65" s="440"/>
      <c r="CO65" s="440"/>
      <c r="CP65" s="440"/>
      <c r="CQ65" s="440"/>
      <c r="CR65" s="440"/>
      <c r="CS65" s="440"/>
      <c r="CT65" s="440"/>
      <c r="CU65" s="440"/>
      <c r="CV65" s="440"/>
      <c r="CW65" s="440"/>
      <c r="CX65" s="440"/>
      <c r="CY65" s="440"/>
      <c r="CZ65" s="440"/>
      <c r="DA65" s="440"/>
      <c r="DB65" s="440"/>
      <c r="DC65" s="440"/>
      <c r="DD65" s="440"/>
      <c r="DE65" s="440"/>
      <c r="DF65" s="440"/>
      <c r="DG65" s="440"/>
      <c r="DH65" s="440"/>
      <c r="DI65" s="440"/>
      <c r="DJ65" s="440"/>
      <c r="DK65" s="440"/>
      <c r="DL65" s="440"/>
      <c r="DM65" s="440"/>
      <c r="DN65" s="440"/>
      <c r="DO65" s="440"/>
      <c r="DP65" s="440"/>
      <c r="DQ65" s="440"/>
      <c r="DR65" s="440"/>
      <c r="DS65" s="440"/>
      <c r="DT65" s="440"/>
      <c r="DU65" s="440"/>
      <c r="DV65" s="440"/>
      <c r="DW65" s="440"/>
      <c r="DX65" s="440"/>
      <c r="DY65" s="440"/>
      <c r="DZ65" s="440"/>
      <c r="EA65" s="440"/>
      <c r="EB65" s="440"/>
      <c r="EC65" s="440"/>
      <c r="ED65" s="440"/>
      <c r="EE65" s="440"/>
      <c r="EF65" s="440"/>
      <c r="EG65" s="440"/>
      <c r="EH65" s="440"/>
      <c r="EI65" s="440"/>
      <c r="EJ65" s="440"/>
      <c r="EK65" s="440"/>
      <c r="EL65" s="440"/>
      <c r="EM65" s="440"/>
      <c r="EN65" s="440"/>
      <c r="EO65" s="440"/>
      <c r="EP65" s="440"/>
      <c r="EQ65" s="440"/>
      <c r="ER65" s="440"/>
      <c r="ES65" s="440"/>
      <c r="ET65" s="440"/>
      <c r="EU65" s="440"/>
      <c r="EV65" s="440"/>
      <c r="EW65" s="440"/>
      <c r="EX65" s="440"/>
      <c r="EY65" s="440"/>
      <c r="EZ65" s="440"/>
      <c r="FA65" s="440"/>
      <c r="FB65" s="440"/>
      <c r="FC65" s="440"/>
      <c r="FD65" s="440"/>
      <c r="FE65" s="440"/>
      <c r="FF65" s="440"/>
      <c r="FG65" s="440"/>
      <c r="FH65" s="440"/>
      <c r="FI65" s="440"/>
      <c r="FJ65" s="440"/>
      <c r="FK65" s="440"/>
      <c r="FL65" s="440"/>
      <c r="FM65" s="440"/>
      <c r="FN65" s="440"/>
      <c r="FO65" s="440"/>
      <c r="FP65" s="440"/>
      <c r="FQ65" s="440"/>
      <c r="FR65" s="440"/>
      <c r="FS65" s="440"/>
      <c r="FT65" s="440"/>
      <c r="FU65" s="440"/>
      <c r="FV65" s="440"/>
      <c r="FW65" s="440"/>
      <c r="FX65" s="440"/>
      <c r="FY65" s="440"/>
      <c r="FZ65" s="440"/>
      <c r="GA65" s="440"/>
      <c r="GB65" s="440"/>
      <c r="GC65" s="440"/>
      <c r="GD65" s="440"/>
      <c r="GE65" s="440"/>
      <c r="GF65" s="440"/>
      <c r="GG65" s="440"/>
      <c r="GH65" s="440"/>
      <c r="GI65" s="440"/>
      <c r="GJ65" s="440"/>
      <c r="GK65" s="440"/>
      <c r="GL65" s="440"/>
      <c r="GM65" s="440"/>
      <c r="GN65" s="440"/>
      <c r="GO65" s="440"/>
      <c r="GP65" s="440"/>
      <c r="GQ65" s="440"/>
      <c r="GR65" s="440"/>
      <c r="GS65" s="440"/>
      <c r="GT65" s="440"/>
      <c r="GU65" s="440"/>
      <c r="GV65" s="440"/>
      <c r="GW65" s="440"/>
      <c r="GX65" s="440"/>
      <c r="GY65" s="440"/>
      <c r="GZ65" s="440"/>
      <c r="HA65" s="440"/>
      <c r="HB65" s="440"/>
      <c r="HC65" s="440"/>
      <c r="HD65" s="440"/>
      <c r="HE65" s="440"/>
      <c r="HF65" s="440"/>
      <c r="HG65" s="440"/>
      <c r="HH65" s="440"/>
      <c r="HI65" s="440"/>
      <c r="HJ65" s="440"/>
      <c r="HK65" s="440"/>
      <c r="HL65" s="440"/>
      <c r="HM65" s="440"/>
      <c r="HN65" s="440"/>
      <c r="HO65" s="440"/>
      <c r="HP65" s="440"/>
      <c r="HQ65" s="440"/>
      <c r="HR65" s="440"/>
      <c r="HS65" s="440"/>
      <c r="HT65" s="440"/>
      <c r="HU65" s="440"/>
      <c r="HV65" s="440"/>
      <c r="HW65" s="440"/>
      <c r="HX65" s="440"/>
      <c r="HY65" s="440"/>
      <c r="HZ65" s="440"/>
      <c r="IA65" s="440"/>
      <c r="IB65" s="440"/>
      <c r="IC65" s="440"/>
      <c r="ID65" s="440"/>
      <c r="IE65" s="440"/>
      <c r="IF65" s="440"/>
      <c r="IG65" s="440"/>
      <c r="IH65" s="440"/>
      <c r="II65" s="440"/>
      <c r="IJ65" s="440"/>
    </row>
    <row r="66" spans="1:244">
      <c r="A66" s="58"/>
      <c r="B66" s="58"/>
      <c r="C66" s="58"/>
      <c r="D66" s="74"/>
      <c r="E66" s="58"/>
      <c r="F66" s="74"/>
      <c r="G66" s="58"/>
      <c r="H66" s="74"/>
      <c r="I66" s="58"/>
      <c r="J66" s="58"/>
      <c r="K66" s="58"/>
      <c r="L66" s="58"/>
      <c r="M66" s="58"/>
      <c r="N66" s="58"/>
      <c r="O66" s="58"/>
      <c r="P66" s="58"/>
      <c r="Q66" s="58"/>
      <c r="R66" s="58"/>
      <c r="S66" s="58"/>
      <c r="T66" s="58"/>
      <c r="U66" s="58"/>
      <c r="V66" s="58"/>
      <c r="W66" s="58"/>
      <c r="X66" s="58"/>
      <c r="Y66" s="58"/>
      <c r="Z66" s="58"/>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0"/>
      <c r="AY66" s="440"/>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0"/>
      <c r="CF66" s="440"/>
      <c r="CG66" s="440"/>
      <c r="CH66" s="440"/>
      <c r="CI66" s="440"/>
      <c r="CJ66" s="440"/>
      <c r="CK66" s="440"/>
      <c r="CL66" s="440"/>
      <c r="CM66" s="440"/>
      <c r="CN66" s="440"/>
      <c r="CO66" s="440"/>
      <c r="CP66" s="440"/>
      <c r="CQ66" s="440"/>
      <c r="CR66" s="440"/>
      <c r="CS66" s="440"/>
      <c r="CT66" s="440"/>
      <c r="CU66" s="440"/>
      <c r="CV66" s="440"/>
      <c r="CW66" s="440"/>
      <c r="CX66" s="440"/>
      <c r="CY66" s="440"/>
      <c r="CZ66" s="440"/>
      <c r="DA66" s="440"/>
      <c r="DB66" s="440"/>
      <c r="DC66" s="440"/>
      <c r="DD66" s="440"/>
      <c r="DE66" s="440"/>
      <c r="DF66" s="440"/>
      <c r="DG66" s="440"/>
      <c r="DH66" s="440"/>
      <c r="DI66" s="440"/>
      <c r="DJ66" s="440"/>
      <c r="DK66" s="440"/>
      <c r="DL66" s="440"/>
      <c r="DM66" s="440"/>
      <c r="DN66" s="440"/>
      <c r="DO66" s="440"/>
      <c r="DP66" s="440"/>
      <c r="DQ66" s="440"/>
      <c r="DR66" s="440"/>
      <c r="DS66" s="440"/>
      <c r="DT66" s="440"/>
      <c r="DU66" s="440"/>
      <c r="DV66" s="440"/>
      <c r="DW66" s="440"/>
      <c r="DX66" s="440"/>
      <c r="DY66" s="440"/>
      <c r="DZ66" s="440"/>
      <c r="EA66" s="440"/>
      <c r="EB66" s="440"/>
      <c r="EC66" s="440"/>
      <c r="ED66" s="440"/>
      <c r="EE66" s="440"/>
      <c r="EF66" s="440"/>
      <c r="EG66" s="440"/>
      <c r="EH66" s="440"/>
      <c r="EI66" s="440"/>
      <c r="EJ66" s="440"/>
      <c r="EK66" s="440"/>
      <c r="EL66" s="440"/>
      <c r="EM66" s="440"/>
      <c r="EN66" s="440"/>
      <c r="EO66" s="440"/>
      <c r="EP66" s="440"/>
      <c r="EQ66" s="440"/>
      <c r="ER66" s="440"/>
      <c r="ES66" s="440"/>
      <c r="ET66" s="440"/>
      <c r="EU66" s="440"/>
      <c r="EV66" s="440"/>
      <c r="EW66" s="440"/>
      <c r="EX66" s="440"/>
      <c r="EY66" s="440"/>
      <c r="EZ66" s="440"/>
      <c r="FA66" s="440"/>
      <c r="FB66" s="440"/>
      <c r="FC66" s="440"/>
      <c r="FD66" s="440"/>
      <c r="FE66" s="440"/>
      <c r="FF66" s="440"/>
      <c r="FG66" s="440"/>
      <c r="FH66" s="440"/>
      <c r="FI66" s="440"/>
      <c r="FJ66" s="440"/>
      <c r="FK66" s="440"/>
      <c r="FL66" s="440"/>
      <c r="FM66" s="440"/>
      <c r="FN66" s="440"/>
      <c r="FO66" s="440"/>
      <c r="FP66" s="440"/>
      <c r="FQ66" s="440"/>
      <c r="FR66" s="440"/>
      <c r="FS66" s="440"/>
      <c r="FT66" s="440"/>
      <c r="FU66" s="440"/>
      <c r="FV66" s="440"/>
      <c r="FW66" s="440"/>
      <c r="FX66" s="440"/>
      <c r="FY66" s="440"/>
      <c r="FZ66" s="440"/>
      <c r="GA66" s="440"/>
      <c r="GB66" s="440"/>
      <c r="GC66" s="440"/>
      <c r="GD66" s="440"/>
      <c r="GE66" s="440"/>
      <c r="GF66" s="440"/>
      <c r="GG66" s="440"/>
      <c r="GH66" s="440"/>
      <c r="GI66" s="440"/>
      <c r="GJ66" s="440"/>
      <c r="GK66" s="440"/>
      <c r="GL66" s="440"/>
      <c r="GM66" s="440"/>
      <c r="GN66" s="440"/>
      <c r="GO66" s="440"/>
      <c r="GP66" s="440"/>
      <c r="GQ66" s="440"/>
      <c r="GR66" s="440"/>
      <c r="GS66" s="440"/>
      <c r="GT66" s="440"/>
      <c r="GU66" s="440"/>
      <c r="GV66" s="440"/>
      <c r="GW66" s="440"/>
      <c r="GX66" s="440"/>
      <c r="GY66" s="440"/>
      <c r="GZ66" s="440"/>
      <c r="HA66" s="440"/>
      <c r="HB66" s="440"/>
      <c r="HC66" s="440"/>
      <c r="HD66" s="440"/>
      <c r="HE66" s="440"/>
      <c r="HF66" s="440"/>
      <c r="HG66" s="440"/>
      <c r="HH66" s="440"/>
      <c r="HI66" s="440"/>
      <c r="HJ66" s="440"/>
      <c r="HK66" s="440"/>
      <c r="HL66" s="440"/>
      <c r="HM66" s="440"/>
      <c r="HN66" s="440"/>
      <c r="HO66" s="440"/>
      <c r="HP66" s="440"/>
      <c r="HQ66" s="440"/>
      <c r="HR66" s="440"/>
      <c r="HS66" s="440"/>
      <c r="HT66" s="440"/>
      <c r="HU66" s="440"/>
      <c r="HV66" s="440"/>
      <c r="HW66" s="440"/>
      <c r="HX66" s="440"/>
      <c r="HY66" s="440"/>
      <c r="HZ66" s="440"/>
      <c r="IA66" s="440"/>
      <c r="IB66" s="440"/>
      <c r="IC66" s="440"/>
      <c r="ID66" s="440"/>
      <c r="IE66" s="440"/>
      <c r="IF66" s="440"/>
      <c r="IG66" s="440"/>
      <c r="IH66" s="440"/>
      <c r="II66" s="440"/>
      <c r="IJ66" s="440"/>
    </row>
    <row r="67" spans="1:244">
      <c r="A67" s="58"/>
      <c r="B67" s="58"/>
      <c r="C67" s="58"/>
      <c r="D67" s="74"/>
      <c r="E67" s="58"/>
      <c r="F67" s="74"/>
      <c r="G67" s="58"/>
      <c r="H67" s="74"/>
      <c r="I67" s="58"/>
      <c r="J67" s="58"/>
      <c r="K67" s="58"/>
      <c r="L67" s="58"/>
      <c r="M67" s="58"/>
      <c r="N67" s="58"/>
      <c r="O67" s="58"/>
      <c r="P67" s="58"/>
      <c r="Q67" s="58"/>
      <c r="R67" s="58"/>
      <c r="S67" s="58"/>
      <c r="T67" s="58"/>
      <c r="U67" s="58"/>
      <c r="V67" s="58"/>
      <c r="W67" s="58"/>
      <c r="X67" s="58"/>
      <c r="Y67" s="58"/>
      <c r="Z67" s="58"/>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0"/>
      <c r="AY67" s="440"/>
      <c r="AZ67" s="440"/>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0"/>
      <c r="CF67" s="440"/>
      <c r="CG67" s="440"/>
      <c r="CH67" s="440"/>
      <c r="CI67" s="440"/>
      <c r="CJ67" s="440"/>
      <c r="CK67" s="440"/>
      <c r="CL67" s="440"/>
      <c r="CM67" s="440"/>
      <c r="CN67" s="440"/>
      <c r="CO67" s="440"/>
      <c r="CP67" s="440"/>
      <c r="CQ67" s="440"/>
      <c r="CR67" s="440"/>
      <c r="CS67" s="440"/>
      <c r="CT67" s="440"/>
      <c r="CU67" s="440"/>
      <c r="CV67" s="440"/>
      <c r="CW67" s="440"/>
      <c r="CX67" s="440"/>
      <c r="CY67" s="440"/>
      <c r="CZ67" s="440"/>
      <c r="DA67" s="440"/>
      <c r="DB67" s="440"/>
      <c r="DC67" s="440"/>
      <c r="DD67" s="440"/>
      <c r="DE67" s="440"/>
      <c r="DF67" s="440"/>
      <c r="DG67" s="440"/>
      <c r="DH67" s="440"/>
      <c r="DI67" s="440"/>
      <c r="DJ67" s="440"/>
      <c r="DK67" s="440"/>
      <c r="DL67" s="440"/>
      <c r="DM67" s="440"/>
      <c r="DN67" s="440"/>
      <c r="DO67" s="440"/>
      <c r="DP67" s="440"/>
      <c r="DQ67" s="440"/>
      <c r="DR67" s="440"/>
      <c r="DS67" s="440"/>
      <c r="DT67" s="440"/>
      <c r="DU67" s="440"/>
      <c r="DV67" s="440"/>
      <c r="DW67" s="440"/>
      <c r="DX67" s="440"/>
      <c r="DY67" s="440"/>
      <c r="DZ67" s="440"/>
      <c r="EA67" s="440"/>
      <c r="EB67" s="440"/>
      <c r="EC67" s="440"/>
      <c r="ED67" s="440"/>
      <c r="EE67" s="440"/>
      <c r="EF67" s="440"/>
      <c r="EG67" s="440"/>
      <c r="EH67" s="440"/>
      <c r="EI67" s="440"/>
      <c r="EJ67" s="440"/>
      <c r="EK67" s="440"/>
      <c r="EL67" s="440"/>
      <c r="EM67" s="440"/>
      <c r="EN67" s="440"/>
      <c r="EO67" s="440"/>
      <c r="EP67" s="440"/>
      <c r="EQ67" s="440"/>
      <c r="ER67" s="440"/>
      <c r="ES67" s="440"/>
      <c r="ET67" s="440"/>
      <c r="EU67" s="440"/>
      <c r="EV67" s="440"/>
      <c r="EW67" s="440"/>
      <c r="EX67" s="440"/>
      <c r="EY67" s="440"/>
      <c r="EZ67" s="440"/>
      <c r="FA67" s="440"/>
      <c r="FB67" s="440"/>
      <c r="FC67" s="440"/>
      <c r="FD67" s="440"/>
      <c r="FE67" s="440"/>
      <c r="FF67" s="440"/>
      <c r="FG67" s="440"/>
      <c r="FH67" s="440"/>
      <c r="FI67" s="440"/>
      <c r="FJ67" s="440"/>
      <c r="FK67" s="440"/>
      <c r="FL67" s="440"/>
      <c r="FM67" s="440"/>
      <c r="FN67" s="440"/>
      <c r="FO67" s="440"/>
      <c r="FP67" s="440"/>
      <c r="FQ67" s="440"/>
      <c r="FR67" s="440"/>
      <c r="FS67" s="440"/>
      <c r="FT67" s="440"/>
      <c r="FU67" s="440"/>
      <c r="FV67" s="440"/>
      <c r="FW67" s="440"/>
      <c r="FX67" s="440"/>
      <c r="FY67" s="440"/>
      <c r="FZ67" s="440"/>
      <c r="GA67" s="440"/>
      <c r="GB67" s="440"/>
      <c r="GC67" s="440"/>
      <c r="GD67" s="440"/>
      <c r="GE67" s="440"/>
      <c r="GF67" s="440"/>
      <c r="GG67" s="440"/>
      <c r="GH67" s="440"/>
      <c r="GI67" s="440"/>
      <c r="GJ67" s="440"/>
      <c r="GK67" s="440"/>
      <c r="GL67" s="440"/>
      <c r="GM67" s="440"/>
      <c r="GN67" s="440"/>
      <c r="GO67" s="440"/>
      <c r="GP67" s="440"/>
      <c r="GQ67" s="440"/>
      <c r="GR67" s="440"/>
      <c r="GS67" s="440"/>
      <c r="GT67" s="440"/>
      <c r="GU67" s="440"/>
      <c r="GV67" s="440"/>
      <c r="GW67" s="440"/>
      <c r="GX67" s="440"/>
      <c r="GY67" s="440"/>
      <c r="GZ67" s="440"/>
      <c r="HA67" s="440"/>
      <c r="HB67" s="440"/>
      <c r="HC67" s="440"/>
      <c r="HD67" s="440"/>
      <c r="HE67" s="440"/>
      <c r="HF67" s="440"/>
      <c r="HG67" s="440"/>
      <c r="HH67" s="440"/>
      <c r="HI67" s="440"/>
      <c r="HJ67" s="440"/>
      <c r="HK67" s="440"/>
      <c r="HL67" s="440"/>
      <c r="HM67" s="440"/>
      <c r="HN67" s="440"/>
      <c r="HO67" s="440"/>
      <c r="HP67" s="440"/>
      <c r="HQ67" s="440"/>
      <c r="HR67" s="440"/>
      <c r="HS67" s="440"/>
      <c r="HT67" s="440"/>
      <c r="HU67" s="440"/>
      <c r="HV67" s="440"/>
      <c r="HW67" s="440"/>
      <c r="HX67" s="440"/>
      <c r="HY67" s="440"/>
      <c r="HZ67" s="440"/>
      <c r="IA67" s="440"/>
      <c r="IB67" s="440"/>
      <c r="IC67" s="440"/>
      <c r="ID67" s="440"/>
      <c r="IE67" s="440"/>
      <c r="IF67" s="440"/>
      <c r="IG67" s="440"/>
      <c r="IH67" s="440"/>
      <c r="II67" s="440"/>
      <c r="IJ67" s="440"/>
    </row>
    <row r="68" spans="1:244">
      <c r="A68" s="58"/>
      <c r="B68" s="58"/>
      <c r="C68" s="58"/>
      <c r="D68" s="74"/>
      <c r="E68" s="58"/>
      <c r="F68" s="74"/>
      <c r="G68" s="58"/>
      <c r="H68" s="74"/>
      <c r="I68" s="58"/>
      <c r="J68" s="58"/>
      <c r="K68" s="58"/>
      <c r="L68" s="58"/>
      <c r="M68" s="58"/>
      <c r="N68" s="58"/>
      <c r="O68" s="58"/>
      <c r="P68" s="58"/>
      <c r="Q68" s="58"/>
      <c r="R68" s="58"/>
      <c r="S68" s="58"/>
      <c r="T68" s="58"/>
      <c r="U68" s="58"/>
      <c r="V68" s="58"/>
      <c r="W68" s="58"/>
      <c r="X68" s="58"/>
      <c r="Y68" s="58"/>
      <c r="Z68" s="58"/>
      <c r="AA68" s="440"/>
      <c r="AB68" s="440"/>
      <c r="AC68" s="440"/>
      <c r="AD68" s="440"/>
      <c r="AE68" s="440"/>
      <c r="AF68" s="440"/>
      <c r="AG68" s="440"/>
      <c r="AH68" s="440"/>
      <c r="AI68" s="440"/>
      <c r="AJ68" s="440"/>
      <c r="AK68" s="440"/>
      <c r="AL68" s="440"/>
      <c r="AM68" s="440"/>
      <c r="AN68" s="440"/>
      <c r="AO68" s="440"/>
      <c r="AP68" s="440"/>
      <c r="AQ68" s="440"/>
      <c r="AR68" s="440"/>
      <c r="AS68" s="440"/>
      <c r="AT68" s="440"/>
      <c r="AU68" s="440"/>
      <c r="AV68" s="440"/>
      <c r="AW68" s="440"/>
      <c r="AX68" s="440"/>
      <c r="AY68" s="440"/>
      <c r="AZ68" s="440"/>
      <c r="BA68" s="440"/>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0"/>
      <c r="CF68" s="440"/>
      <c r="CG68" s="440"/>
      <c r="CH68" s="440"/>
      <c r="CI68" s="440"/>
      <c r="CJ68" s="440"/>
      <c r="CK68" s="440"/>
      <c r="CL68" s="440"/>
      <c r="CM68" s="440"/>
      <c r="CN68" s="440"/>
      <c r="CO68" s="440"/>
      <c r="CP68" s="440"/>
      <c r="CQ68" s="440"/>
      <c r="CR68" s="440"/>
      <c r="CS68" s="440"/>
      <c r="CT68" s="440"/>
      <c r="CU68" s="440"/>
      <c r="CV68" s="440"/>
      <c r="CW68" s="440"/>
      <c r="CX68" s="440"/>
      <c r="CY68" s="440"/>
      <c r="CZ68" s="440"/>
      <c r="DA68" s="440"/>
      <c r="DB68" s="440"/>
      <c r="DC68" s="440"/>
      <c r="DD68" s="440"/>
      <c r="DE68" s="440"/>
      <c r="DF68" s="440"/>
      <c r="DG68" s="440"/>
      <c r="DH68" s="440"/>
      <c r="DI68" s="440"/>
      <c r="DJ68" s="440"/>
      <c r="DK68" s="440"/>
      <c r="DL68" s="440"/>
      <c r="DM68" s="440"/>
      <c r="DN68" s="440"/>
      <c r="DO68" s="440"/>
      <c r="DP68" s="440"/>
      <c r="DQ68" s="440"/>
      <c r="DR68" s="440"/>
      <c r="DS68" s="440"/>
      <c r="DT68" s="440"/>
      <c r="DU68" s="440"/>
      <c r="DV68" s="440"/>
      <c r="DW68" s="440"/>
      <c r="DX68" s="440"/>
      <c r="DY68" s="440"/>
      <c r="DZ68" s="440"/>
      <c r="EA68" s="440"/>
      <c r="EB68" s="440"/>
      <c r="EC68" s="440"/>
      <c r="ED68" s="440"/>
      <c r="EE68" s="440"/>
      <c r="EF68" s="440"/>
      <c r="EG68" s="440"/>
      <c r="EH68" s="440"/>
      <c r="EI68" s="440"/>
      <c r="EJ68" s="440"/>
      <c r="EK68" s="440"/>
      <c r="EL68" s="440"/>
      <c r="EM68" s="440"/>
      <c r="EN68" s="440"/>
      <c r="EO68" s="440"/>
      <c r="EP68" s="440"/>
      <c r="EQ68" s="440"/>
      <c r="ER68" s="440"/>
      <c r="ES68" s="440"/>
      <c r="ET68" s="440"/>
      <c r="EU68" s="440"/>
      <c r="EV68" s="440"/>
      <c r="EW68" s="440"/>
      <c r="EX68" s="440"/>
      <c r="EY68" s="440"/>
      <c r="EZ68" s="440"/>
      <c r="FA68" s="440"/>
      <c r="FB68" s="440"/>
      <c r="FC68" s="440"/>
      <c r="FD68" s="440"/>
      <c r="FE68" s="440"/>
      <c r="FF68" s="440"/>
      <c r="FG68" s="440"/>
      <c r="FH68" s="440"/>
      <c r="FI68" s="440"/>
      <c r="FJ68" s="440"/>
      <c r="FK68" s="440"/>
      <c r="FL68" s="440"/>
      <c r="FM68" s="440"/>
      <c r="FN68" s="440"/>
      <c r="FO68" s="440"/>
      <c r="FP68" s="440"/>
      <c r="FQ68" s="440"/>
      <c r="FR68" s="440"/>
      <c r="FS68" s="440"/>
      <c r="FT68" s="440"/>
      <c r="FU68" s="440"/>
      <c r="FV68" s="440"/>
      <c r="FW68" s="440"/>
      <c r="FX68" s="440"/>
      <c r="FY68" s="440"/>
      <c r="FZ68" s="440"/>
      <c r="GA68" s="440"/>
      <c r="GB68" s="440"/>
      <c r="GC68" s="440"/>
      <c r="GD68" s="440"/>
      <c r="GE68" s="440"/>
      <c r="GF68" s="440"/>
      <c r="GG68" s="440"/>
      <c r="GH68" s="440"/>
      <c r="GI68" s="440"/>
      <c r="GJ68" s="440"/>
      <c r="GK68" s="440"/>
      <c r="GL68" s="440"/>
      <c r="GM68" s="440"/>
      <c r="GN68" s="440"/>
      <c r="GO68" s="440"/>
      <c r="GP68" s="440"/>
      <c r="GQ68" s="440"/>
      <c r="GR68" s="440"/>
      <c r="GS68" s="440"/>
      <c r="GT68" s="440"/>
      <c r="GU68" s="440"/>
      <c r="GV68" s="440"/>
      <c r="GW68" s="440"/>
      <c r="GX68" s="440"/>
      <c r="GY68" s="440"/>
      <c r="GZ68" s="440"/>
      <c r="HA68" s="440"/>
      <c r="HB68" s="440"/>
      <c r="HC68" s="440"/>
      <c r="HD68" s="440"/>
      <c r="HE68" s="440"/>
      <c r="HF68" s="440"/>
      <c r="HG68" s="440"/>
      <c r="HH68" s="440"/>
      <c r="HI68" s="440"/>
      <c r="HJ68" s="440"/>
      <c r="HK68" s="440"/>
      <c r="HL68" s="440"/>
      <c r="HM68" s="440"/>
      <c r="HN68" s="440"/>
      <c r="HO68" s="440"/>
      <c r="HP68" s="440"/>
      <c r="HQ68" s="440"/>
      <c r="HR68" s="440"/>
      <c r="HS68" s="440"/>
      <c r="HT68" s="440"/>
      <c r="HU68" s="440"/>
      <c r="HV68" s="440"/>
      <c r="HW68" s="440"/>
      <c r="HX68" s="440"/>
      <c r="HY68" s="440"/>
      <c r="HZ68" s="440"/>
      <c r="IA68" s="440"/>
      <c r="IB68" s="440"/>
      <c r="IC68" s="440"/>
      <c r="ID68" s="440"/>
      <c r="IE68" s="440"/>
      <c r="IF68" s="440"/>
      <c r="IG68" s="440"/>
      <c r="IH68" s="440"/>
      <c r="II68" s="440"/>
      <c r="IJ68" s="440"/>
    </row>
    <row r="69" spans="1:244">
      <c r="A69" s="58"/>
      <c r="B69" s="58"/>
      <c r="C69" s="58"/>
      <c r="D69" s="74"/>
      <c r="E69" s="58"/>
      <c r="F69" s="74"/>
      <c r="G69" s="58"/>
      <c r="H69" s="74"/>
      <c r="I69" s="58"/>
      <c r="J69" s="58"/>
      <c r="K69" s="58"/>
      <c r="L69" s="58"/>
      <c r="M69" s="58"/>
      <c r="N69" s="58"/>
      <c r="O69" s="58"/>
      <c r="P69" s="58"/>
      <c r="Q69" s="58"/>
      <c r="R69" s="58"/>
      <c r="S69" s="58"/>
      <c r="T69" s="58"/>
      <c r="U69" s="58"/>
      <c r="V69" s="58"/>
      <c r="W69" s="58"/>
      <c r="X69" s="58"/>
      <c r="Y69" s="58"/>
      <c r="Z69" s="58"/>
      <c r="AA69" s="440"/>
      <c r="AB69" s="440"/>
      <c r="AC69" s="440"/>
      <c r="AD69" s="440"/>
      <c r="AE69" s="440"/>
      <c r="AF69" s="440"/>
      <c r="AG69" s="440"/>
      <c r="AH69" s="440"/>
      <c r="AI69" s="440"/>
      <c r="AJ69" s="440"/>
      <c r="AK69" s="440"/>
      <c r="AL69" s="440"/>
      <c r="AM69" s="440"/>
      <c r="AN69" s="440"/>
      <c r="AO69" s="440"/>
      <c r="AP69" s="440"/>
      <c r="AQ69" s="440"/>
      <c r="AR69" s="440"/>
      <c r="AS69" s="440"/>
      <c r="AT69" s="440"/>
      <c r="AU69" s="440"/>
      <c r="AV69" s="440"/>
      <c r="AW69" s="440"/>
      <c r="AX69" s="440"/>
      <c r="AY69" s="440"/>
      <c r="AZ69" s="440"/>
      <c r="BA69" s="440"/>
      <c r="BB69" s="440"/>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0"/>
      <c r="CF69" s="440"/>
      <c r="CG69" s="440"/>
      <c r="CH69" s="440"/>
      <c r="CI69" s="440"/>
      <c r="CJ69" s="440"/>
      <c r="CK69" s="440"/>
      <c r="CL69" s="440"/>
      <c r="CM69" s="440"/>
      <c r="CN69" s="440"/>
      <c r="CO69" s="440"/>
      <c r="CP69" s="440"/>
      <c r="CQ69" s="440"/>
      <c r="CR69" s="440"/>
      <c r="CS69" s="440"/>
      <c r="CT69" s="440"/>
      <c r="CU69" s="440"/>
      <c r="CV69" s="440"/>
      <c r="CW69" s="440"/>
      <c r="CX69" s="440"/>
      <c r="CY69" s="440"/>
      <c r="CZ69" s="440"/>
      <c r="DA69" s="440"/>
      <c r="DB69" s="440"/>
      <c r="DC69" s="440"/>
      <c r="DD69" s="440"/>
      <c r="DE69" s="440"/>
      <c r="DF69" s="440"/>
      <c r="DG69" s="440"/>
      <c r="DH69" s="440"/>
      <c r="DI69" s="440"/>
      <c r="DJ69" s="440"/>
      <c r="DK69" s="440"/>
      <c r="DL69" s="440"/>
      <c r="DM69" s="440"/>
      <c r="DN69" s="440"/>
      <c r="DO69" s="440"/>
      <c r="DP69" s="440"/>
      <c r="DQ69" s="440"/>
      <c r="DR69" s="440"/>
      <c r="DS69" s="440"/>
      <c r="DT69" s="440"/>
      <c r="DU69" s="440"/>
      <c r="DV69" s="440"/>
      <c r="DW69" s="440"/>
      <c r="DX69" s="440"/>
      <c r="DY69" s="440"/>
      <c r="DZ69" s="440"/>
      <c r="EA69" s="440"/>
      <c r="EB69" s="440"/>
      <c r="EC69" s="440"/>
      <c r="ED69" s="440"/>
      <c r="EE69" s="440"/>
      <c r="EF69" s="440"/>
      <c r="EG69" s="440"/>
      <c r="EH69" s="440"/>
      <c r="EI69" s="440"/>
      <c r="EJ69" s="440"/>
      <c r="EK69" s="440"/>
      <c r="EL69" s="440"/>
      <c r="EM69" s="440"/>
      <c r="EN69" s="440"/>
      <c r="EO69" s="440"/>
      <c r="EP69" s="440"/>
      <c r="EQ69" s="440"/>
      <c r="ER69" s="440"/>
      <c r="ES69" s="440"/>
      <c r="ET69" s="440"/>
      <c r="EU69" s="440"/>
      <c r="EV69" s="440"/>
      <c r="EW69" s="440"/>
      <c r="EX69" s="440"/>
      <c r="EY69" s="440"/>
      <c r="EZ69" s="440"/>
      <c r="FA69" s="440"/>
      <c r="FB69" s="440"/>
      <c r="FC69" s="440"/>
      <c r="FD69" s="440"/>
      <c r="FE69" s="440"/>
      <c r="FF69" s="440"/>
      <c r="FG69" s="440"/>
      <c r="FH69" s="440"/>
      <c r="FI69" s="440"/>
      <c r="FJ69" s="440"/>
      <c r="FK69" s="440"/>
      <c r="FL69" s="440"/>
      <c r="FM69" s="440"/>
      <c r="FN69" s="440"/>
      <c r="FO69" s="440"/>
      <c r="FP69" s="440"/>
      <c r="FQ69" s="440"/>
      <c r="FR69" s="440"/>
      <c r="FS69" s="440"/>
      <c r="FT69" s="440"/>
      <c r="FU69" s="440"/>
      <c r="FV69" s="440"/>
      <c r="FW69" s="440"/>
      <c r="FX69" s="440"/>
      <c r="FY69" s="440"/>
      <c r="FZ69" s="440"/>
      <c r="GA69" s="440"/>
      <c r="GB69" s="440"/>
      <c r="GC69" s="440"/>
      <c r="GD69" s="440"/>
      <c r="GE69" s="440"/>
      <c r="GF69" s="440"/>
      <c r="GG69" s="440"/>
      <c r="GH69" s="440"/>
      <c r="GI69" s="440"/>
      <c r="GJ69" s="440"/>
      <c r="GK69" s="440"/>
      <c r="GL69" s="440"/>
      <c r="GM69" s="440"/>
      <c r="GN69" s="440"/>
      <c r="GO69" s="440"/>
      <c r="GP69" s="440"/>
      <c r="GQ69" s="440"/>
      <c r="GR69" s="440"/>
      <c r="GS69" s="440"/>
      <c r="GT69" s="440"/>
      <c r="GU69" s="440"/>
      <c r="GV69" s="440"/>
      <c r="GW69" s="440"/>
      <c r="GX69" s="440"/>
      <c r="GY69" s="440"/>
      <c r="GZ69" s="440"/>
      <c r="HA69" s="440"/>
      <c r="HB69" s="440"/>
      <c r="HC69" s="440"/>
      <c r="HD69" s="440"/>
      <c r="HE69" s="440"/>
      <c r="HF69" s="440"/>
      <c r="HG69" s="440"/>
      <c r="HH69" s="440"/>
      <c r="HI69" s="440"/>
      <c r="HJ69" s="440"/>
      <c r="HK69" s="440"/>
      <c r="HL69" s="440"/>
      <c r="HM69" s="440"/>
      <c r="HN69" s="440"/>
      <c r="HO69" s="440"/>
      <c r="HP69" s="440"/>
      <c r="HQ69" s="440"/>
      <c r="HR69" s="440"/>
      <c r="HS69" s="440"/>
      <c r="HT69" s="440"/>
      <c r="HU69" s="440"/>
      <c r="HV69" s="440"/>
      <c r="HW69" s="440"/>
      <c r="HX69" s="440"/>
      <c r="HY69" s="440"/>
      <c r="HZ69" s="440"/>
      <c r="IA69" s="440"/>
      <c r="IB69" s="440"/>
      <c r="IC69" s="440"/>
      <c r="ID69" s="440"/>
      <c r="IE69" s="440"/>
      <c r="IF69" s="440"/>
      <c r="IG69" s="440"/>
      <c r="IH69" s="440"/>
      <c r="II69" s="440"/>
      <c r="IJ69" s="440"/>
    </row>
    <row r="70" spans="1:244">
      <c r="A70" s="58"/>
      <c r="B70" s="58"/>
      <c r="C70" s="58"/>
      <c r="D70" s="74"/>
      <c r="E70" s="58"/>
      <c r="F70" s="74"/>
      <c r="G70" s="58"/>
      <c r="H70" s="74"/>
      <c r="I70" s="58"/>
      <c r="J70" s="58"/>
      <c r="K70" s="58"/>
      <c r="L70" s="58"/>
      <c r="M70" s="58"/>
      <c r="N70" s="58"/>
      <c r="O70" s="58"/>
      <c r="P70" s="58"/>
      <c r="Q70" s="58"/>
      <c r="R70" s="58"/>
      <c r="S70" s="58"/>
      <c r="T70" s="58"/>
      <c r="U70" s="58"/>
      <c r="V70" s="58"/>
      <c r="W70" s="58"/>
      <c r="X70" s="58"/>
      <c r="Y70" s="58"/>
      <c r="Z70" s="58"/>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0"/>
      <c r="AY70" s="440"/>
      <c r="AZ70" s="440"/>
      <c r="BA70" s="440"/>
      <c r="BB70" s="440"/>
      <c r="BC70" s="440"/>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0"/>
      <c r="CF70" s="440"/>
      <c r="CG70" s="440"/>
      <c r="CH70" s="440"/>
      <c r="CI70" s="440"/>
      <c r="CJ70" s="440"/>
      <c r="CK70" s="440"/>
      <c r="CL70" s="440"/>
      <c r="CM70" s="440"/>
      <c r="CN70" s="440"/>
      <c r="CO70" s="440"/>
      <c r="CP70" s="440"/>
      <c r="CQ70" s="440"/>
      <c r="CR70" s="440"/>
      <c r="CS70" s="440"/>
      <c r="CT70" s="440"/>
      <c r="CU70" s="440"/>
      <c r="CV70" s="440"/>
      <c r="CW70" s="440"/>
      <c r="CX70" s="440"/>
      <c r="CY70" s="440"/>
      <c r="CZ70" s="440"/>
      <c r="DA70" s="440"/>
      <c r="DB70" s="440"/>
      <c r="DC70" s="440"/>
      <c r="DD70" s="440"/>
      <c r="DE70" s="440"/>
      <c r="DF70" s="440"/>
      <c r="DG70" s="440"/>
      <c r="DH70" s="440"/>
      <c r="DI70" s="440"/>
      <c r="DJ70" s="440"/>
      <c r="DK70" s="440"/>
      <c r="DL70" s="440"/>
      <c r="DM70" s="440"/>
      <c r="DN70" s="440"/>
      <c r="DO70" s="440"/>
      <c r="DP70" s="440"/>
      <c r="DQ70" s="440"/>
      <c r="DR70" s="440"/>
      <c r="DS70" s="440"/>
      <c r="DT70" s="440"/>
      <c r="DU70" s="440"/>
      <c r="DV70" s="440"/>
      <c r="DW70" s="440"/>
      <c r="DX70" s="440"/>
      <c r="DY70" s="440"/>
      <c r="DZ70" s="440"/>
      <c r="EA70" s="440"/>
      <c r="EB70" s="440"/>
      <c r="EC70" s="440"/>
      <c r="ED70" s="440"/>
      <c r="EE70" s="440"/>
      <c r="EF70" s="440"/>
      <c r="EG70" s="440"/>
      <c r="EH70" s="440"/>
      <c r="EI70" s="440"/>
      <c r="EJ70" s="440"/>
      <c r="EK70" s="440"/>
      <c r="EL70" s="440"/>
      <c r="EM70" s="440"/>
      <c r="EN70" s="440"/>
      <c r="EO70" s="440"/>
      <c r="EP70" s="440"/>
      <c r="EQ70" s="440"/>
      <c r="ER70" s="440"/>
      <c r="ES70" s="440"/>
      <c r="ET70" s="440"/>
      <c r="EU70" s="440"/>
      <c r="EV70" s="440"/>
      <c r="EW70" s="440"/>
      <c r="EX70" s="440"/>
      <c r="EY70" s="440"/>
      <c r="EZ70" s="440"/>
      <c r="FA70" s="440"/>
      <c r="FB70" s="440"/>
      <c r="FC70" s="440"/>
      <c r="FD70" s="440"/>
      <c r="FE70" s="440"/>
      <c r="FF70" s="440"/>
      <c r="FG70" s="440"/>
      <c r="FH70" s="440"/>
      <c r="FI70" s="440"/>
      <c r="FJ70" s="440"/>
      <c r="FK70" s="440"/>
      <c r="FL70" s="440"/>
      <c r="FM70" s="440"/>
      <c r="FN70" s="440"/>
      <c r="FO70" s="440"/>
      <c r="FP70" s="440"/>
      <c r="FQ70" s="440"/>
      <c r="FR70" s="440"/>
      <c r="FS70" s="440"/>
      <c r="FT70" s="440"/>
      <c r="FU70" s="440"/>
      <c r="FV70" s="440"/>
      <c r="FW70" s="440"/>
      <c r="FX70" s="440"/>
      <c r="FY70" s="440"/>
      <c r="FZ70" s="440"/>
      <c r="GA70" s="440"/>
      <c r="GB70" s="440"/>
      <c r="GC70" s="440"/>
      <c r="GD70" s="440"/>
      <c r="GE70" s="440"/>
      <c r="GF70" s="440"/>
      <c r="GG70" s="440"/>
      <c r="GH70" s="440"/>
      <c r="GI70" s="440"/>
      <c r="GJ70" s="440"/>
      <c r="GK70" s="440"/>
      <c r="GL70" s="440"/>
      <c r="GM70" s="440"/>
      <c r="GN70" s="440"/>
      <c r="GO70" s="440"/>
      <c r="GP70" s="440"/>
      <c r="GQ70" s="440"/>
      <c r="GR70" s="440"/>
      <c r="GS70" s="440"/>
      <c r="GT70" s="440"/>
      <c r="GU70" s="440"/>
      <c r="GV70" s="440"/>
      <c r="GW70" s="440"/>
      <c r="GX70" s="440"/>
      <c r="GY70" s="440"/>
      <c r="GZ70" s="440"/>
      <c r="HA70" s="440"/>
      <c r="HB70" s="440"/>
      <c r="HC70" s="440"/>
      <c r="HD70" s="440"/>
      <c r="HE70" s="440"/>
      <c r="HF70" s="440"/>
      <c r="HG70" s="440"/>
      <c r="HH70" s="440"/>
      <c r="HI70" s="440"/>
      <c r="HJ70" s="440"/>
      <c r="HK70" s="440"/>
      <c r="HL70" s="440"/>
      <c r="HM70" s="440"/>
      <c r="HN70" s="440"/>
      <c r="HO70" s="440"/>
      <c r="HP70" s="440"/>
      <c r="HQ70" s="440"/>
      <c r="HR70" s="440"/>
      <c r="HS70" s="440"/>
      <c r="HT70" s="440"/>
      <c r="HU70" s="440"/>
      <c r="HV70" s="440"/>
      <c r="HW70" s="440"/>
      <c r="HX70" s="440"/>
      <c r="HY70" s="440"/>
      <c r="HZ70" s="440"/>
      <c r="IA70" s="440"/>
      <c r="IB70" s="440"/>
      <c r="IC70" s="440"/>
      <c r="ID70" s="440"/>
      <c r="IE70" s="440"/>
      <c r="IF70" s="440"/>
      <c r="IG70" s="440"/>
      <c r="IH70" s="440"/>
      <c r="II70" s="440"/>
      <c r="IJ70" s="440"/>
    </row>
    <row r="71" spans="1:244">
      <c r="A71" s="58"/>
      <c r="B71" s="58"/>
      <c r="C71" s="58"/>
      <c r="D71" s="74"/>
      <c r="E71" s="58"/>
      <c r="F71" s="74"/>
      <c r="G71" s="58"/>
      <c r="H71" s="74"/>
      <c r="I71" s="58"/>
      <c r="J71" s="58"/>
      <c r="K71" s="58"/>
      <c r="L71" s="58"/>
      <c r="M71" s="58"/>
      <c r="N71" s="58"/>
      <c r="O71" s="58"/>
      <c r="P71" s="58"/>
      <c r="Q71" s="58"/>
      <c r="R71" s="58"/>
      <c r="S71" s="58"/>
      <c r="T71" s="58"/>
      <c r="U71" s="58"/>
      <c r="V71" s="58"/>
      <c r="W71" s="58"/>
      <c r="X71" s="58"/>
      <c r="Y71" s="58"/>
      <c r="Z71" s="58"/>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0"/>
      <c r="AZ71" s="440"/>
      <c r="BA71" s="440"/>
      <c r="BB71" s="440"/>
      <c r="BC71" s="440"/>
      <c r="BD71" s="440"/>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0"/>
      <c r="CF71" s="440"/>
      <c r="CG71" s="440"/>
      <c r="CH71" s="440"/>
      <c r="CI71" s="440"/>
      <c r="CJ71" s="440"/>
      <c r="CK71" s="440"/>
      <c r="CL71" s="440"/>
      <c r="CM71" s="440"/>
      <c r="CN71" s="440"/>
      <c r="CO71" s="440"/>
      <c r="CP71" s="440"/>
      <c r="CQ71" s="440"/>
      <c r="CR71" s="440"/>
      <c r="CS71" s="440"/>
      <c r="CT71" s="440"/>
      <c r="CU71" s="440"/>
      <c r="CV71" s="440"/>
      <c r="CW71" s="440"/>
      <c r="CX71" s="440"/>
      <c r="CY71" s="440"/>
      <c r="CZ71" s="440"/>
      <c r="DA71" s="440"/>
      <c r="DB71" s="440"/>
      <c r="DC71" s="440"/>
      <c r="DD71" s="440"/>
      <c r="DE71" s="440"/>
      <c r="DF71" s="440"/>
      <c r="DG71" s="440"/>
      <c r="DH71" s="440"/>
      <c r="DI71" s="440"/>
      <c r="DJ71" s="440"/>
      <c r="DK71" s="440"/>
      <c r="DL71" s="440"/>
      <c r="DM71" s="440"/>
      <c r="DN71" s="440"/>
      <c r="DO71" s="440"/>
      <c r="DP71" s="440"/>
      <c r="DQ71" s="440"/>
      <c r="DR71" s="440"/>
      <c r="DS71" s="440"/>
      <c r="DT71" s="440"/>
      <c r="DU71" s="440"/>
      <c r="DV71" s="440"/>
      <c r="DW71" s="440"/>
      <c r="DX71" s="440"/>
      <c r="DY71" s="440"/>
      <c r="DZ71" s="440"/>
      <c r="EA71" s="440"/>
      <c r="EB71" s="440"/>
      <c r="EC71" s="440"/>
      <c r="ED71" s="440"/>
      <c r="EE71" s="440"/>
      <c r="EF71" s="440"/>
      <c r="EG71" s="440"/>
      <c r="EH71" s="440"/>
      <c r="EI71" s="440"/>
      <c r="EJ71" s="440"/>
      <c r="EK71" s="440"/>
      <c r="EL71" s="440"/>
      <c r="EM71" s="440"/>
      <c r="EN71" s="440"/>
      <c r="EO71" s="440"/>
      <c r="EP71" s="440"/>
      <c r="EQ71" s="440"/>
      <c r="ER71" s="440"/>
      <c r="ES71" s="440"/>
      <c r="ET71" s="440"/>
      <c r="EU71" s="440"/>
      <c r="EV71" s="440"/>
      <c r="EW71" s="440"/>
      <c r="EX71" s="440"/>
      <c r="EY71" s="440"/>
      <c r="EZ71" s="440"/>
      <c r="FA71" s="440"/>
      <c r="FB71" s="440"/>
      <c r="FC71" s="440"/>
      <c r="FD71" s="440"/>
      <c r="FE71" s="440"/>
      <c r="FF71" s="440"/>
      <c r="FG71" s="440"/>
      <c r="FH71" s="440"/>
      <c r="FI71" s="440"/>
      <c r="FJ71" s="440"/>
      <c r="FK71" s="440"/>
      <c r="FL71" s="440"/>
      <c r="FM71" s="440"/>
      <c r="FN71" s="440"/>
      <c r="FO71" s="440"/>
      <c r="FP71" s="440"/>
      <c r="FQ71" s="440"/>
      <c r="FR71" s="440"/>
      <c r="FS71" s="440"/>
      <c r="FT71" s="440"/>
      <c r="FU71" s="440"/>
      <c r="FV71" s="440"/>
      <c r="FW71" s="440"/>
      <c r="FX71" s="440"/>
      <c r="FY71" s="440"/>
      <c r="FZ71" s="440"/>
      <c r="GA71" s="440"/>
      <c r="GB71" s="440"/>
      <c r="GC71" s="440"/>
      <c r="GD71" s="440"/>
      <c r="GE71" s="440"/>
      <c r="GF71" s="440"/>
      <c r="GG71" s="440"/>
      <c r="GH71" s="440"/>
      <c r="GI71" s="440"/>
      <c r="GJ71" s="440"/>
      <c r="GK71" s="440"/>
      <c r="GL71" s="440"/>
      <c r="GM71" s="440"/>
      <c r="GN71" s="440"/>
      <c r="GO71" s="440"/>
      <c r="GP71" s="440"/>
      <c r="GQ71" s="440"/>
      <c r="GR71" s="440"/>
      <c r="GS71" s="440"/>
      <c r="GT71" s="440"/>
      <c r="GU71" s="440"/>
      <c r="GV71" s="440"/>
      <c r="GW71" s="440"/>
      <c r="GX71" s="440"/>
      <c r="GY71" s="440"/>
      <c r="GZ71" s="440"/>
      <c r="HA71" s="440"/>
      <c r="HB71" s="440"/>
      <c r="HC71" s="440"/>
      <c r="HD71" s="440"/>
      <c r="HE71" s="440"/>
      <c r="HF71" s="440"/>
      <c r="HG71" s="440"/>
      <c r="HH71" s="440"/>
      <c r="HI71" s="440"/>
      <c r="HJ71" s="440"/>
      <c r="HK71" s="440"/>
      <c r="HL71" s="440"/>
      <c r="HM71" s="440"/>
      <c r="HN71" s="440"/>
      <c r="HO71" s="440"/>
      <c r="HP71" s="440"/>
      <c r="HQ71" s="440"/>
      <c r="HR71" s="440"/>
      <c r="HS71" s="440"/>
      <c r="HT71" s="440"/>
      <c r="HU71" s="440"/>
      <c r="HV71" s="440"/>
      <c r="HW71" s="440"/>
      <c r="HX71" s="440"/>
      <c r="HY71" s="440"/>
      <c r="HZ71" s="440"/>
      <c r="IA71" s="440"/>
      <c r="IB71" s="440"/>
      <c r="IC71" s="440"/>
      <c r="ID71" s="440"/>
      <c r="IE71" s="440"/>
      <c r="IF71" s="440"/>
      <c r="IG71" s="440"/>
      <c r="IH71" s="440"/>
      <c r="II71" s="440"/>
      <c r="IJ71" s="440"/>
    </row>
    <row r="72" spans="1:244">
      <c r="A72" s="58"/>
      <c r="B72" s="58"/>
      <c r="C72" s="58"/>
      <c r="D72" s="74"/>
      <c r="E72" s="58"/>
      <c r="F72" s="74"/>
      <c r="G72" s="58"/>
      <c r="H72" s="74"/>
      <c r="I72" s="58"/>
      <c r="J72" s="58"/>
      <c r="K72" s="58"/>
      <c r="L72" s="58"/>
      <c r="M72" s="58"/>
      <c r="N72" s="58"/>
      <c r="O72" s="58"/>
      <c r="P72" s="58"/>
      <c r="Q72" s="58"/>
      <c r="R72" s="58"/>
      <c r="S72" s="58"/>
      <c r="T72" s="58"/>
      <c r="U72" s="58"/>
      <c r="V72" s="58"/>
      <c r="W72" s="58"/>
      <c r="X72" s="58"/>
      <c r="Y72" s="58"/>
      <c r="Z72" s="58"/>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0"/>
      <c r="AY72" s="440"/>
      <c r="AZ72" s="440"/>
      <c r="BA72" s="440"/>
      <c r="BB72" s="440"/>
      <c r="BC72" s="440"/>
      <c r="BD72" s="440"/>
      <c r="BE72" s="440"/>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0"/>
      <c r="CF72" s="440"/>
      <c r="CG72" s="440"/>
      <c r="CH72" s="440"/>
      <c r="CI72" s="440"/>
      <c r="CJ72" s="440"/>
      <c r="CK72" s="440"/>
      <c r="CL72" s="440"/>
      <c r="CM72" s="440"/>
      <c r="CN72" s="440"/>
      <c r="CO72" s="440"/>
      <c r="CP72" s="440"/>
      <c r="CQ72" s="440"/>
      <c r="CR72" s="440"/>
      <c r="CS72" s="440"/>
      <c r="CT72" s="440"/>
      <c r="CU72" s="440"/>
      <c r="CV72" s="440"/>
      <c r="CW72" s="440"/>
      <c r="CX72" s="440"/>
      <c r="CY72" s="440"/>
      <c r="CZ72" s="440"/>
      <c r="DA72" s="440"/>
      <c r="DB72" s="440"/>
      <c r="DC72" s="440"/>
      <c r="DD72" s="440"/>
      <c r="DE72" s="440"/>
      <c r="DF72" s="440"/>
      <c r="DG72" s="440"/>
      <c r="DH72" s="440"/>
      <c r="DI72" s="440"/>
      <c r="DJ72" s="440"/>
      <c r="DK72" s="440"/>
      <c r="DL72" s="440"/>
      <c r="DM72" s="440"/>
      <c r="DN72" s="440"/>
      <c r="DO72" s="440"/>
      <c r="DP72" s="440"/>
      <c r="DQ72" s="440"/>
      <c r="DR72" s="440"/>
      <c r="DS72" s="440"/>
      <c r="DT72" s="440"/>
      <c r="DU72" s="440"/>
      <c r="DV72" s="440"/>
      <c r="DW72" s="440"/>
      <c r="DX72" s="440"/>
      <c r="DY72" s="440"/>
      <c r="DZ72" s="440"/>
      <c r="EA72" s="440"/>
      <c r="EB72" s="440"/>
      <c r="EC72" s="440"/>
      <c r="ED72" s="440"/>
      <c r="EE72" s="440"/>
      <c r="EF72" s="440"/>
      <c r="EG72" s="440"/>
      <c r="EH72" s="440"/>
      <c r="EI72" s="440"/>
      <c r="EJ72" s="440"/>
      <c r="EK72" s="440"/>
      <c r="EL72" s="440"/>
      <c r="EM72" s="440"/>
      <c r="EN72" s="440"/>
      <c r="EO72" s="440"/>
      <c r="EP72" s="440"/>
      <c r="EQ72" s="440"/>
      <c r="ER72" s="440"/>
      <c r="ES72" s="440"/>
      <c r="ET72" s="440"/>
      <c r="EU72" s="440"/>
      <c r="EV72" s="440"/>
      <c r="EW72" s="440"/>
      <c r="EX72" s="440"/>
      <c r="EY72" s="440"/>
      <c r="EZ72" s="440"/>
      <c r="FA72" s="440"/>
      <c r="FB72" s="440"/>
      <c r="FC72" s="440"/>
      <c r="FD72" s="440"/>
      <c r="FE72" s="440"/>
      <c r="FF72" s="440"/>
      <c r="FG72" s="440"/>
      <c r="FH72" s="440"/>
      <c r="FI72" s="440"/>
      <c r="FJ72" s="440"/>
      <c r="FK72" s="440"/>
      <c r="FL72" s="440"/>
      <c r="FM72" s="440"/>
      <c r="FN72" s="440"/>
      <c r="FO72" s="440"/>
      <c r="FP72" s="440"/>
      <c r="FQ72" s="440"/>
      <c r="FR72" s="440"/>
      <c r="FS72" s="440"/>
      <c r="FT72" s="440"/>
      <c r="FU72" s="440"/>
      <c r="FV72" s="440"/>
      <c r="FW72" s="440"/>
      <c r="FX72" s="440"/>
      <c r="FY72" s="440"/>
      <c r="FZ72" s="440"/>
      <c r="GA72" s="440"/>
      <c r="GB72" s="440"/>
      <c r="GC72" s="440"/>
      <c r="GD72" s="440"/>
      <c r="GE72" s="440"/>
      <c r="GF72" s="440"/>
      <c r="GG72" s="440"/>
      <c r="GH72" s="440"/>
      <c r="GI72" s="440"/>
      <c r="GJ72" s="440"/>
      <c r="GK72" s="440"/>
      <c r="GL72" s="440"/>
      <c r="GM72" s="440"/>
      <c r="GN72" s="440"/>
      <c r="GO72" s="440"/>
      <c r="GP72" s="440"/>
      <c r="GQ72" s="440"/>
      <c r="GR72" s="440"/>
      <c r="GS72" s="440"/>
      <c r="GT72" s="440"/>
      <c r="GU72" s="440"/>
      <c r="GV72" s="440"/>
      <c r="GW72" s="440"/>
      <c r="GX72" s="440"/>
      <c r="GY72" s="440"/>
      <c r="GZ72" s="440"/>
      <c r="HA72" s="440"/>
      <c r="HB72" s="440"/>
      <c r="HC72" s="440"/>
      <c r="HD72" s="440"/>
      <c r="HE72" s="440"/>
      <c r="HF72" s="440"/>
      <c r="HG72" s="440"/>
      <c r="HH72" s="440"/>
      <c r="HI72" s="440"/>
      <c r="HJ72" s="440"/>
      <c r="HK72" s="440"/>
      <c r="HL72" s="440"/>
      <c r="HM72" s="440"/>
      <c r="HN72" s="440"/>
      <c r="HO72" s="440"/>
      <c r="HP72" s="440"/>
      <c r="HQ72" s="440"/>
      <c r="HR72" s="440"/>
      <c r="HS72" s="440"/>
      <c r="HT72" s="440"/>
      <c r="HU72" s="440"/>
      <c r="HV72" s="440"/>
      <c r="HW72" s="440"/>
      <c r="HX72" s="440"/>
      <c r="HY72" s="440"/>
      <c r="HZ72" s="440"/>
      <c r="IA72" s="440"/>
      <c r="IB72" s="440"/>
      <c r="IC72" s="440"/>
      <c r="ID72" s="440"/>
      <c r="IE72" s="440"/>
      <c r="IF72" s="440"/>
      <c r="IG72" s="440"/>
      <c r="IH72" s="440"/>
      <c r="II72" s="440"/>
      <c r="IJ72" s="440"/>
    </row>
    <row r="73" spans="1:244">
      <c r="A73" s="58"/>
      <c r="B73" s="58"/>
      <c r="C73" s="58"/>
      <c r="D73" s="74"/>
      <c r="E73" s="58"/>
      <c r="F73" s="74"/>
      <c r="G73" s="58"/>
      <c r="H73" s="74"/>
      <c r="I73" s="58"/>
      <c r="J73" s="58"/>
      <c r="K73" s="58"/>
      <c r="L73" s="58"/>
      <c r="M73" s="58"/>
      <c r="N73" s="58"/>
      <c r="O73" s="58"/>
      <c r="P73" s="58"/>
      <c r="Q73" s="58"/>
      <c r="R73" s="58"/>
      <c r="S73" s="58"/>
      <c r="T73" s="58"/>
      <c r="U73" s="58"/>
      <c r="V73" s="58"/>
      <c r="W73" s="58"/>
      <c r="X73" s="58"/>
      <c r="Y73" s="58"/>
      <c r="Z73" s="58"/>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0"/>
      <c r="AY73" s="440"/>
      <c r="AZ73" s="440"/>
      <c r="BA73" s="440"/>
      <c r="BB73" s="440"/>
      <c r="BC73" s="440"/>
      <c r="BD73" s="440"/>
      <c r="BE73" s="440"/>
      <c r="BF73" s="440"/>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0"/>
      <c r="CF73" s="440"/>
      <c r="CG73" s="440"/>
      <c r="CH73" s="440"/>
      <c r="CI73" s="440"/>
      <c r="CJ73" s="440"/>
      <c r="CK73" s="440"/>
      <c r="CL73" s="440"/>
      <c r="CM73" s="440"/>
      <c r="CN73" s="440"/>
      <c r="CO73" s="440"/>
      <c r="CP73" s="440"/>
      <c r="CQ73" s="440"/>
      <c r="CR73" s="440"/>
      <c r="CS73" s="440"/>
      <c r="CT73" s="440"/>
      <c r="CU73" s="440"/>
      <c r="CV73" s="440"/>
      <c r="CW73" s="440"/>
      <c r="CX73" s="440"/>
      <c r="CY73" s="440"/>
      <c r="CZ73" s="440"/>
      <c r="DA73" s="440"/>
      <c r="DB73" s="440"/>
      <c r="DC73" s="440"/>
      <c r="DD73" s="440"/>
      <c r="DE73" s="440"/>
      <c r="DF73" s="440"/>
      <c r="DG73" s="440"/>
      <c r="DH73" s="440"/>
      <c r="DI73" s="440"/>
      <c r="DJ73" s="440"/>
      <c r="DK73" s="440"/>
      <c r="DL73" s="440"/>
      <c r="DM73" s="440"/>
      <c r="DN73" s="440"/>
      <c r="DO73" s="440"/>
      <c r="DP73" s="440"/>
      <c r="DQ73" s="440"/>
      <c r="DR73" s="440"/>
      <c r="DS73" s="440"/>
      <c r="DT73" s="440"/>
      <c r="DU73" s="440"/>
      <c r="DV73" s="440"/>
      <c r="DW73" s="440"/>
      <c r="DX73" s="440"/>
      <c r="DY73" s="440"/>
      <c r="DZ73" s="440"/>
      <c r="EA73" s="440"/>
      <c r="EB73" s="440"/>
      <c r="EC73" s="440"/>
      <c r="ED73" s="440"/>
      <c r="EE73" s="440"/>
      <c r="EF73" s="440"/>
      <c r="EG73" s="440"/>
      <c r="EH73" s="440"/>
      <c r="EI73" s="440"/>
      <c r="EJ73" s="440"/>
      <c r="EK73" s="440"/>
      <c r="EL73" s="440"/>
      <c r="EM73" s="440"/>
      <c r="EN73" s="440"/>
      <c r="EO73" s="440"/>
      <c r="EP73" s="440"/>
      <c r="EQ73" s="440"/>
      <c r="ER73" s="440"/>
      <c r="ES73" s="440"/>
      <c r="ET73" s="440"/>
      <c r="EU73" s="440"/>
      <c r="EV73" s="440"/>
      <c r="EW73" s="440"/>
      <c r="EX73" s="440"/>
      <c r="EY73" s="440"/>
      <c r="EZ73" s="440"/>
      <c r="FA73" s="440"/>
      <c r="FB73" s="440"/>
      <c r="FC73" s="440"/>
      <c r="FD73" s="440"/>
      <c r="FE73" s="440"/>
      <c r="FF73" s="440"/>
      <c r="FG73" s="440"/>
      <c r="FH73" s="440"/>
      <c r="FI73" s="440"/>
      <c r="FJ73" s="440"/>
      <c r="FK73" s="440"/>
      <c r="FL73" s="440"/>
      <c r="FM73" s="440"/>
      <c r="FN73" s="440"/>
      <c r="FO73" s="440"/>
      <c r="FP73" s="440"/>
      <c r="FQ73" s="440"/>
      <c r="FR73" s="440"/>
      <c r="FS73" s="440"/>
      <c r="FT73" s="440"/>
      <c r="FU73" s="440"/>
      <c r="FV73" s="440"/>
      <c r="FW73" s="440"/>
      <c r="FX73" s="440"/>
      <c r="FY73" s="440"/>
      <c r="FZ73" s="440"/>
      <c r="GA73" s="440"/>
      <c r="GB73" s="440"/>
      <c r="GC73" s="440"/>
      <c r="GD73" s="440"/>
      <c r="GE73" s="440"/>
      <c r="GF73" s="440"/>
      <c r="GG73" s="440"/>
      <c r="GH73" s="440"/>
      <c r="GI73" s="440"/>
      <c r="GJ73" s="440"/>
      <c r="GK73" s="440"/>
      <c r="GL73" s="440"/>
      <c r="GM73" s="440"/>
      <c r="GN73" s="440"/>
      <c r="GO73" s="440"/>
      <c r="GP73" s="440"/>
      <c r="GQ73" s="440"/>
      <c r="GR73" s="440"/>
      <c r="GS73" s="440"/>
      <c r="GT73" s="440"/>
      <c r="GU73" s="440"/>
      <c r="GV73" s="440"/>
      <c r="GW73" s="440"/>
      <c r="GX73" s="440"/>
      <c r="GY73" s="440"/>
      <c r="GZ73" s="440"/>
      <c r="HA73" s="440"/>
      <c r="HB73" s="440"/>
      <c r="HC73" s="440"/>
      <c r="HD73" s="440"/>
      <c r="HE73" s="440"/>
      <c r="HF73" s="440"/>
      <c r="HG73" s="440"/>
      <c r="HH73" s="440"/>
      <c r="HI73" s="440"/>
      <c r="HJ73" s="440"/>
      <c r="HK73" s="440"/>
      <c r="HL73" s="440"/>
      <c r="HM73" s="440"/>
      <c r="HN73" s="440"/>
      <c r="HO73" s="440"/>
      <c r="HP73" s="440"/>
      <c r="HQ73" s="440"/>
      <c r="HR73" s="440"/>
      <c r="HS73" s="440"/>
      <c r="HT73" s="440"/>
      <c r="HU73" s="440"/>
      <c r="HV73" s="440"/>
      <c r="HW73" s="440"/>
      <c r="HX73" s="440"/>
      <c r="HY73" s="440"/>
      <c r="HZ73" s="440"/>
      <c r="IA73" s="440"/>
      <c r="IB73" s="440"/>
      <c r="IC73" s="440"/>
      <c r="ID73" s="440"/>
      <c r="IE73" s="440"/>
      <c r="IF73" s="440"/>
      <c r="IG73" s="440"/>
      <c r="IH73" s="440"/>
      <c r="II73" s="440"/>
      <c r="IJ73" s="440"/>
    </row>
    <row r="74" spans="1:244">
      <c r="A74" s="58"/>
      <c r="B74" s="58"/>
      <c r="C74" s="58"/>
      <c r="D74" s="74"/>
      <c r="E74" s="58"/>
      <c r="F74" s="74"/>
      <c r="G74" s="58"/>
      <c r="H74" s="74"/>
      <c r="I74" s="58"/>
      <c r="J74" s="58"/>
      <c r="K74" s="58"/>
      <c r="L74" s="58"/>
      <c r="M74" s="58"/>
      <c r="N74" s="58"/>
      <c r="O74" s="58"/>
      <c r="P74" s="58"/>
      <c r="Q74" s="58"/>
      <c r="R74" s="58"/>
      <c r="S74" s="58"/>
      <c r="T74" s="58"/>
      <c r="U74" s="58"/>
      <c r="V74" s="58"/>
      <c r="W74" s="58"/>
      <c r="X74" s="58"/>
      <c r="Y74" s="58"/>
      <c r="Z74" s="58"/>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0"/>
      <c r="AY74" s="440"/>
      <c r="AZ74" s="440"/>
      <c r="BA74" s="440"/>
      <c r="BB74" s="440"/>
      <c r="BC74" s="440"/>
      <c r="BD74" s="440"/>
      <c r="BE74" s="440"/>
      <c r="BF74" s="440"/>
      <c r="BG74" s="440"/>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0"/>
      <c r="CF74" s="440"/>
      <c r="CG74" s="440"/>
      <c r="CH74" s="440"/>
      <c r="CI74" s="440"/>
      <c r="CJ74" s="440"/>
      <c r="CK74" s="440"/>
      <c r="CL74" s="440"/>
      <c r="CM74" s="440"/>
      <c r="CN74" s="440"/>
      <c r="CO74" s="440"/>
      <c r="CP74" s="440"/>
      <c r="CQ74" s="440"/>
      <c r="CR74" s="440"/>
      <c r="CS74" s="440"/>
      <c r="CT74" s="440"/>
      <c r="CU74" s="440"/>
      <c r="CV74" s="440"/>
      <c r="CW74" s="440"/>
      <c r="CX74" s="440"/>
      <c r="CY74" s="440"/>
      <c r="CZ74" s="440"/>
      <c r="DA74" s="440"/>
      <c r="DB74" s="440"/>
      <c r="DC74" s="440"/>
      <c r="DD74" s="440"/>
      <c r="DE74" s="440"/>
      <c r="DF74" s="440"/>
      <c r="DG74" s="440"/>
      <c r="DH74" s="440"/>
      <c r="DI74" s="440"/>
      <c r="DJ74" s="440"/>
      <c r="DK74" s="440"/>
      <c r="DL74" s="440"/>
      <c r="DM74" s="440"/>
      <c r="DN74" s="440"/>
      <c r="DO74" s="440"/>
      <c r="DP74" s="440"/>
      <c r="DQ74" s="440"/>
      <c r="DR74" s="440"/>
      <c r="DS74" s="440"/>
      <c r="DT74" s="440"/>
      <c r="DU74" s="440"/>
      <c r="DV74" s="440"/>
      <c r="DW74" s="440"/>
      <c r="DX74" s="440"/>
      <c r="DY74" s="440"/>
      <c r="DZ74" s="440"/>
      <c r="EA74" s="440"/>
      <c r="EB74" s="440"/>
      <c r="EC74" s="440"/>
      <c r="ED74" s="440"/>
      <c r="EE74" s="440"/>
      <c r="EF74" s="440"/>
      <c r="EG74" s="440"/>
      <c r="EH74" s="440"/>
      <c r="EI74" s="440"/>
      <c r="EJ74" s="440"/>
      <c r="EK74" s="440"/>
      <c r="EL74" s="440"/>
      <c r="EM74" s="440"/>
      <c r="EN74" s="440"/>
      <c r="EO74" s="440"/>
      <c r="EP74" s="440"/>
      <c r="EQ74" s="440"/>
      <c r="ER74" s="440"/>
      <c r="ES74" s="440"/>
      <c r="ET74" s="440"/>
      <c r="EU74" s="440"/>
      <c r="EV74" s="440"/>
      <c r="EW74" s="440"/>
      <c r="EX74" s="440"/>
      <c r="EY74" s="440"/>
      <c r="EZ74" s="440"/>
      <c r="FA74" s="440"/>
      <c r="FB74" s="440"/>
      <c r="FC74" s="440"/>
      <c r="FD74" s="440"/>
      <c r="FE74" s="440"/>
      <c r="FF74" s="440"/>
      <c r="FG74" s="440"/>
      <c r="FH74" s="440"/>
      <c r="FI74" s="440"/>
      <c r="FJ74" s="440"/>
      <c r="FK74" s="440"/>
      <c r="FL74" s="440"/>
      <c r="FM74" s="440"/>
      <c r="FN74" s="440"/>
      <c r="FO74" s="440"/>
      <c r="FP74" s="440"/>
      <c r="FQ74" s="440"/>
      <c r="FR74" s="440"/>
      <c r="FS74" s="440"/>
      <c r="FT74" s="440"/>
      <c r="FU74" s="440"/>
      <c r="FV74" s="440"/>
      <c r="FW74" s="440"/>
      <c r="FX74" s="440"/>
      <c r="FY74" s="440"/>
      <c r="FZ74" s="440"/>
      <c r="GA74" s="440"/>
      <c r="GB74" s="440"/>
      <c r="GC74" s="440"/>
      <c r="GD74" s="440"/>
      <c r="GE74" s="440"/>
      <c r="GF74" s="440"/>
      <c r="GG74" s="440"/>
      <c r="GH74" s="440"/>
      <c r="GI74" s="440"/>
      <c r="GJ74" s="440"/>
      <c r="GK74" s="440"/>
      <c r="GL74" s="440"/>
      <c r="GM74" s="440"/>
      <c r="GN74" s="440"/>
      <c r="GO74" s="440"/>
      <c r="GP74" s="440"/>
      <c r="GQ74" s="440"/>
      <c r="GR74" s="440"/>
      <c r="GS74" s="440"/>
      <c r="GT74" s="440"/>
      <c r="GU74" s="440"/>
      <c r="GV74" s="440"/>
      <c r="GW74" s="440"/>
      <c r="GX74" s="440"/>
      <c r="GY74" s="440"/>
      <c r="GZ74" s="440"/>
      <c r="HA74" s="440"/>
      <c r="HB74" s="440"/>
      <c r="HC74" s="440"/>
      <c r="HD74" s="440"/>
      <c r="HE74" s="440"/>
      <c r="HF74" s="440"/>
      <c r="HG74" s="440"/>
      <c r="HH74" s="440"/>
      <c r="HI74" s="440"/>
      <c r="HJ74" s="440"/>
      <c r="HK74" s="440"/>
      <c r="HL74" s="440"/>
      <c r="HM74" s="440"/>
      <c r="HN74" s="440"/>
      <c r="HO74" s="440"/>
      <c r="HP74" s="440"/>
      <c r="HQ74" s="440"/>
      <c r="HR74" s="440"/>
      <c r="HS74" s="440"/>
      <c r="HT74" s="440"/>
      <c r="HU74" s="440"/>
      <c r="HV74" s="440"/>
      <c r="HW74" s="440"/>
      <c r="HX74" s="440"/>
      <c r="HY74" s="440"/>
      <c r="HZ74" s="440"/>
      <c r="IA74" s="440"/>
      <c r="IB74" s="440"/>
      <c r="IC74" s="440"/>
      <c r="ID74" s="440"/>
      <c r="IE74" s="440"/>
      <c r="IF74" s="440"/>
      <c r="IG74" s="440"/>
      <c r="IH74" s="440"/>
      <c r="II74" s="440"/>
      <c r="IJ74" s="440"/>
    </row>
    <row r="75" spans="1:244">
      <c r="A75" s="58"/>
      <c r="B75" s="58"/>
      <c r="C75" s="58"/>
      <c r="D75" s="74"/>
      <c r="E75" s="58"/>
      <c r="F75" s="74"/>
      <c r="G75" s="58"/>
      <c r="H75" s="74"/>
      <c r="I75" s="58"/>
      <c r="J75" s="58"/>
      <c r="K75" s="58"/>
      <c r="L75" s="58"/>
      <c r="M75" s="58"/>
      <c r="N75" s="58"/>
      <c r="O75" s="58"/>
      <c r="P75" s="58"/>
      <c r="Q75" s="58"/>
      <c r="R75" s="58"/>
      <c r="S75" s="58"/>
      <c r="T75" s="58"/>
      <c r="U75" s="58"/>
      <c r="V75" s="58"/>
      <c r="W75" s="58"/>
      <c r="X75" s="58"/>
      <c r="Y75" s="58"/>
      <c r="Z75" s="58"/>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c r="BH75" s="440"/>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0"/>
      <c r="CF75" s="440"/>
      <c r="CG75" s="440"/>
      <c r="CH75" s="440"/>
      <c r="CI75" s="440"/>
      <c r="CJ75" s="440"/>
      <c r="CK75" s="440"/>
      <c r="CL75" s="440"/>
      <c r="CM75" s="440"/>
      <c r="CN75" s="440"/>
      <c r="CO75" s="440"/>
      <c r="CP75" s="440"/>
      <c r="CQ75" s="440"/>
      <c r="CR75" s="440"/>
      <c r="CS75" s="440"/>
      <c r="CT75" s="440"/>
      <c r="CU75" s="440"/>
      <c r="CV75" s="440"/>
      <c r="CW75" s="440"/>
      <c r="CX75" s="440"/>
      <c r="CY75" s="440"/>
      <c r="CZ75" s="440"/>
      <c r="DA75" s="440"/>
      <c r="DB75" s="440"/>
      <c r="DC75" s="440"/>
      <c r="DD75" s="440"/>
      <c r="DE75" s="440"/>
      <c r="DF75" s="440"/>
      <c r="DG75" s="440"/>
      <c r="DH75" s="440"/>
      <c r="DI75" s="440"/>
      <c r="DJ75" s="440"/>
      <c r="DK75" s="440"/>
      <c r="DL75" s="440"/>
      <c r="DM75" s="440"/>
      <c r="DN75" s="440"/>
      <c r="DO75" s="440"/>
      <c r="DP75" s="440"/>
      <c r="DQ75" s="440"/>
      <c r="DR75" s="440"/>
      <c r="DS75" s="440"/>
      <c r="DT75" s="440"/>
      <c r="DU75" s="440"/>
      <c r="DV75" s="440"/>
      <c r="DW75" s="440"/>
      <c r="DX75" s="440"/>
      <c r="DY75" s="440"/>
      <c r="DZ75" s="440"/>
      <c r="EA75" s="440"/>
      <c r="EB75" s="440"/>
      <c r="EC75" s="440"/>
      <c r="ED75" s="440"/>
      <c r="EE75" s="440"/>
      <c r="EF75" s="440"/>
      <c r="EG75" s="440"/>
      <c r="EH75" s="440"/>
      <c r="EI75" s="440"/>
      <c r="EJ75" s="440"/>
      <c r="EK75" s="440"/>
      <c r="EL75" s="440"/>
      <c r="EM75" s="440"/>
      <c r="EN75" s="440"/>
      <c r="EO75" s="440"/>
      <c r="EP75" s="440"/>
      <c r="EQ75" s="440"/>
      <c r="ER75" s="440"/>
      <c r="ES75" s="440"/>
      <c r="ET75" s="440"/>
      <c r="EU75" s="440"/>
      <c r="EV75" s="440"/>
      <c r="EW75" s="440"/>
      <c r="EX75" s="440"/>
      <c r="EY75" s="440"/>
      <c r="EZ75" s="440"/>
      <c r="FA75" s="440"/>
      <c r="FB75" s="440"/>
      <c r="FC75" s="440"/>
      <c r="FD75" s="440"/>
      <c r="FE75" s="440"/>
      <c r="FF75" s="440"/>
      <c r="FG75" s="440"/>
      <c r="FH75" s="440"/>
      <c r="FI75" s="440"/>
      <c r="FJ75" s="440"/>
      <c r="FK75" s="440"/>
      <c r="FL75" s="440"/>
      <c r="FM75" s="440"/>
      <c r="FN75" s="440"/>
      <c r="FO75" s="440"/>
      <c r="FP75" s="440"/>
      <c r="FQ75" s="440"/>
      <c r="FR75" s="440"/>
      <c r="FS75" s="440"/>
      <c r="FT75" s="440"/>
      <c r="FU75" s="440"/>
      <c r="FV75" s="440"/>
      <c r="FW75" s="440"/>
      <c r="FX75" s="440"/>
      <c r="FY75" s="440"/>
      <c r="FZ75" s="440"/>
      <c r="GA75" s="440"/>
      <c r="GB75" s="440"/>
      <c r="GC75" s="440"/>
      <c r="GD75" s="440"/>
      <c r="GE75" s="440"/>
      <c r="GF75" s="440"/>
      <c r="GG75" s="440"/>
      <c r="GH75" s="440"/>
      <c r="GI75" s="440"/>
      <c r="GJ75" s="440"/>
      <c r="GK75" s="440"/>
      <c r="GL75" s="440"/>
      <c r="GM75" s="440"/>
      <c r="GN75" s="440"/>
      <c r="GO75" s="440"/>
      <c r="GP75" s="440"/>
      <c r="GQ75" s="440"/>
      <c r="GR75" s="440"/>
      <c r="GS75" s="440"/>
      <c r="GT75" s="440"/>
      <c r="GU75" s="440"/>
      <c r="GV75" s="440"/>
      <c r="GW75" s="440"/>
      <c r="GX75" s="440"/>
      <c r="GY75" s="440"/>
      <c r="GZ75" s="440"/>
      <c r="HA75" s="440"/>
      <c r="HB75" s="440"/>
      <c r="HC75" s="440"/>
      <c r="HD75" s="440"/>
      <c r="HE75" s="440"/>
      <c r="HF75" s="440"/>
      <c r="HG75" s="440"/>
      <c r="HH75" s="440"/>
      <c r="HI75" s="440"/>
      <c r="HJ75" s="440"/>
      <c r="HK75" s="440"/>
      <c r="HL75" s="440"/>
      <c r="HM75" s="440"/>
      <c r="HN75" s="440"/>
      <c r="HO75" s="440"/>
      <c r="HP75" s="440"/>
      <c r="HQ75" s="440"/>
      <c r="HR75" s="440"/>
      <c r="HS75" s="440"/>
      <c r="HT75" s="440"/>
      <c r="HU75" s="440"/>
      <c r="HV75" s="440"/>
      <c r="HW75" s="440"/>
      <c r="HX75" s="440"/>
      <c r="HY75" s="440"/>
      <c r="HZ75" s="440"/>
      <c r="IA75" s="440"/>
      <c r="IB75" s="440"/>
      <c r="IC75" s="440"/>
      <c r="ID75" s="440"/>
      <c r="IE75" s="440"/>
      <c r="IF75" s="440"/>
      <c r="IG75" s="440"/>
      <c r="IH75" s="440"/>
      <c r="II75" s="440"/>
      <c r="IJ75" s="440"/>
    </row>
    <row r="76" spans="1:244">
      <c r="A76" s="58"/>
      <c r="B76" s="58"/>
      <c r="C76" s="58"/>
      <c r="D76" s="74"/>
      <c r="E76" s="58"/>
      <c r="F76" s="74"/>
      <c r="G76" s="58"/>
      <c r="H76" s="74"/>
      <c r="I76" s="58"/>
      <c r="J76" s="58"/>
      <c r="K76" s="58"/>
      <c r="L76" s="58"/>
      <c r="M76" s="58"/>
      <c r="N76" s="58"/>
      <c r="O76" s="58"/>
      <c r="P76" s="58"/>
      <c r="Q76" s="58"/>
      <c r="R76" s="58"/>
      <c r="S76" s="58"/>
      <c r="T76" s="58"/>
      <c r="U76" s="58"/>
      <c r="V76" s="58"/>
      <c r="W76" s="58"/>
      <c r="X76" s="58"/>
      <c r="Y76" s="58"/>
      <c r="Z76" s="58"/>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0"/>
      <c r="AY76" s="440"/>
      <c r="AZ76" s="440"/>
      <c r="BA76" s="440"/>
      <c r="BB76" s="440"/>
      <c r="BC76" s="440"/>
      <c r="BD76" s="440"/>
      <c r="BE76" s="440"/>
      <c r="BF76" s="440"/>
      <c r="BG76" s="440"/>
      <c r="BH76" s="440"/>
      <c r="BI76" s="440"/>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0"/>
      <c r="CF76" s="440"/>
      <c r="CG76" s="440"/>
      <c r="CH76" s="440"/>
      <c r="CI76" s="440"/>
      <c r="CJ76" s="440"/>
      <c r="CK76" s="440"/>
      <c r="CL76" s="440"/>
      <c r="CM76" s="440"/>
      <c r="CN76" s="440"/>
      <c r="CO76" s="440"/>
      <c r="CP76" s="440"/>
      <c r="CQ76" s="440"/>
      <c r="CR76" s="440"/>
      <c r="CS76" s="440"/>
      <c r="CT76" s="440"/>
      <c r="CU76" s="440"/>
      <c r="CV76" s="440"/>
      <c r="CW76" s="440"/>
      <c r="CX76" s="440"/>
      <c r="CY76" s="440"/>
      <c r="CZ76" s="440"/>
      <c r="DA76" s="440"/>
      <c r="DB76" s="440"/>
      <c r="DC76" s="440"/>
      <c r="DD76" s="440"/>
      <c r="DE76" s="440"/>
      <c r="DF76" s="440"/>
      <c r="DG76" s="440"/>
      <c r="DH76" s="440"/>
      <c r="DI76" s="440"/>
      <c r="DJ76" s="440"/>
      <c r="DK76" s="440"/>
      <c r="DL76" s="440"/>
      <c r="DM76" s="440"/>
      <c r="DN76" s="440"/>
      <c r="DO76" s="440"/>
      <c r="DP76" s="440"/>
      <c r="DQ76" s="440"/>
      <c r="DR76" s="440"/>
      <c r="DS76" s="440"/>
      <c r="DT76" s="440"/>
      <c r="DU76" s="440"/>
      <c r="DV76" s="440"/>
      <c r="DW76" s="440"/>
      <c r="DX76" s="440"/>
      <c r="DY76" s="440"/>
      <c r="DZ76" s="440"/>
      <c r="EA76" s="440"/>
      <c r="EB76" s="440"/>
      <c r="EC76" s="440"/>
      <c r="ED76" s="440"/>
      <c r="EE76" s="440"/>
      <c r="EF76" s="440"/>
      <c r="EG76" s="440"/>
      <c r="EH76" s="440"/>
      <c r="EI76" s="440"/>
      <c r="EJ76" s="440"/>
      <c r="EK76" s="440"/>
      <c r="EL76" s="440"/>
      <c r="EM76" s="440"/>
      <c r="EN76" s="440"/>
      <c r="EO76" s="440"/>
      <c r="EP76" s="440"/>
      <c r="EQ76" s="440"/>
      <c r="ER76" s="440"/>
      <c r="ES76" s="440"/>
      <c r="ET76" s="440"/>
      <c r="EU76" s="440"/>
      <c r="EV76" s="440"/>
      <c r="EW76" s="440"/>
      <c r="EX76" s="440"/>
      <c r="EY76" s="440"/>
      <c r="EZ76" s="440"/>
      <c r="FA76" s="440"/>
      <c r="FB76" s="440"/>
      <c r="FC76" s="440"/>
      <c r="FD76" s="440"/>
      <c r="FE76" s="440"/>
      <c r="FF76" s="440"/>
      <c r="FG76" s="440"/>
      <c r="FH76" s="440"/>
      <c r="FI76" s="440"/>
      <c r="FJ76" s="440"/>
      <c r="FK76" s="440"/>
      <c r="FL76" s="440"/>
      <c r="FM76" s="440"/>
      <c r="FN76" s="440"/>
      <c r="FO76" s="440"/>
      <c r="FP76" s="440"/>
      <c r="FQ76" s="440"/>
      <c r="FR76" s="440"/>
      <c r="FS76" s="440"/>
      <c r="FT76" s="440"/>
      <c r="FU76" s="440"/>
      <c r="FV76" s="440"/>
      <c r="FW76" s="440"/>
      <c r="FX76" s="440"/>
      <c r="FY76" s="440"/>
      <c r="FZ76" s="440"/>
      <c r="GA76" s="440"/>
      <c r="GB76" s="440"/>
      <c r="GC76" s="440"/>
      <c r="GD76" s="440"/>
      <c r="GE76" s="440"/>
      <c r="GF76" s="440"/>
      <c r="GG76" s="440"/>
      <c r="GH76" s="440"/>
      <c r="GI76" s="440"/>
      <c r="GJ76" s="440"/>
      <c r="GK76" s="440"/>
      <c r="GL76" s="440"/>
      <c r="GM76" s="440"/>
      <c r="GN76" s="440"/>
      <c r="GO76" s="440"/>
      <c r="GP76" s="440"/>
      <c r="GQ76" s="440"/>
      <c r="GR76" s="440"/>
      <c r="GS76" s="440"/>
      <c r="GT76" s="440"/>
      <c r="GU76" s="440"/>
      <c r="GV76" s="440"/>
      <c r="GW76" s="440"/>
      <c r="GX76" s="440"/>
      <c r="GY76" s="440"/>
      <c r="GZ76" s="440"/>
      <c r="HA76" s="440"/>
      <c r="HB76" s="440"/>
      <c r="HC76" s="440"/>
      <c r="HD76" s="440"/>
      <c r="HE76" s="440"/>
      <c r="HF76" s="440"/>
      <c r="HG76" s="440"/>
      <c r="HH76" s="440"/>
      <c r="HI76" s="440"/>
      <c r="HJ76" s="440"/>
      <c r="HK76" s="440"/>
      <c r="HL76" s="440"/>
      <c r="HM76" s="440"/>
      <c r="HN76" s="440"/>
      <c r="HO76" s="440"/>
      <c r="HP76" s="440"/>
      <c r="HQ76" s="440"/>
      <c r="HR76" s="440"/>
      <c r="HS76" s="440"/>
      <c r="HT76" s="440"/>
      <c r="HU76" s="440"/>
      <c r="HV76" s="440"/>
      <c r="HW76" s="440"/>
      <c r="HX76" s="440"/>
      <c r="HY76" s="440"/>
      <c r="HZ76" s="440"/>
      <c r="IA76" s="440"/>
      <c r="IB76" s="440"/>
      <c r="IC76" s="440"/>
      <c r="ID76" s="440"/>
      <c r="IE76" s="440"/>
      <c r="IF76" s="440"/>
      <c r="IG76" s="440"/>
      <c r="IH76" s="440"/>
      <c r="II76" s="440"/>
      <c r="IJ76" s="440"/>
    </row>
    <row r="77" spans="1:244">
      <c r="A77" s="58"/>
      <c r="B77" s="58"/>
      <c r="C77" s="58"/>
      <c r="D77" s="74"/>
      <c r="E77" s="58"/>
      <c r="F77" s="74"/>
      <c r="G77" s="58"/>
      <c r="H77" s="74"/>
      <c r="I77" s="58"/>
      <c r="J77" s="58"/>
      <c r="K77" s="58"/>
      <c r="L77" s="58"/>
      <c r="M77" s="58"/>
      <c r="N77" s="58"/>
      <c r="O77" s="58"/>
      <c r="P77" s="58"/>
      <c r="Q77" s="58"/>
      <c r="R77" s="58"/>
      <c r="S77" s="58"/>
      <c r="T77" s="58"/>
      <c r="U77" s="58"/>
      <c r="V77" s="58"/>
      <c r="W77" s="58"/>
      <c r="X77" s="58"/>
      <c r="Y77" s="58"/>
      <c r="Z77" s="58"/>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0"/>
      <c r="AY77" s="440"/>
      <c r="AZ77" s="440"/>
      <c r="BA77" s="440"/>
      <c r="BB77" s="440"/>
      <c r="BC77" s="440"/>
      <c r="BD77" s="440"/>
      <c r="BE77" s="440"/>
      <c r="BF77" s="440"/>
      <c r="BG77" s="440"/>
      <c r="BH77" s="440"/>
      <c r="BI77" s="440"/>
      <c r="BJ77" s="440"/>
      <c r="BK77" s="440"/>
      <c r="BL77" s="440"/>
      <c r="BM77" s="440"/>
      <c r="BN77" s="440"/>
      <c r="BO77" s="440"/>
      <c r="BP77" s="440"/>
      <c r="BQ77" s="440"/>
      <c r="BR77" s="440"/>
      <c r="BS77" s="440"/>
      <c r="BT77" s="440"/>
      <c r="BU77" s="440"/>
      <c r="BV77" s="440"/>
      <c r="BW77" s="440"/>
      <c r="BX77" s="440"/>
      <c r="BY77" s="440"/>
      <c r="BZ77" s="440"/>
      <c r="CA77" s="440"/>
      <c r="CB77" s="440"/>
      <c r="CC77" s="440"/>
      <c r="CD77" s="440"/>
      <c r="CE77" s="440"/>
      <c r="CF77" s="440"/>
      <c r="CG77" s="440"/>
      <c r="CH77" s="440"/>
      <c r="CI77" s="440"/>
      <c r="CJ77" s="440"/>
      <c r="CK77" s="440"/>
      <c r="CL77" s="440"/>
      <c r="CM77" s="440"/>
      <c r="CN77" s="440"/>
      <c r="CO77" s="440"/>
      <c r="CP77" s="440"/>
      <c r="CQ77" s="440"/>
      <c r="CR77" s="440"/>
      <c r="CS77" s="440"/>
      <c r="CT77" s="440"/>
      <c r="CU77" s="440"/>
      <c r="CV77" s="440"/>
      <c r="CW77" s="440"/>
      <c r="CX77" s="440"/>
      <c r="CY77" s="440"/>
      <c r="CZ77" s="440"/>
      <c r="DA77" s="440"/>
      <c r="DB77" s="440"/>
      <c r="DC77" s="440"/>
      <c r="DD77" s="440"/>
      <c r="DE77" s="440"/>
      <c r="DF77" s="440"/>
      <c r="DG77" s="440"/>
      <c r="DH77" s="440"/>
      <c r="DI77" s="440"/>
      <c r="DJ77" s="440"/>
      <c r="DK77" s="440"/>
      <c r="DL77" s="440"/>
      <c r="DM77" s="440"/>
      <c r="DN77" s="440"/>
      <c r="DO77" s="440"/>
      <c r="DP77" s="440"/>
      <c r="DQ77" s="440"/>
      <c r="DR77" s="440"/>
      <c r="DS77" s="440"/>
      <c r="DT77" s="440"/>
      <c r="DU77" s="440"/>
      <c r="DV77" s="440"/>
      <c r="DW77" s="440"/>
      <c r="DX77" s="440"/>
      <c r="DY77" s="440"/>
      <c r="DZ77" s="440"/>
      <c r="EA77" s="440"/>
      <c r="EB77" s="440"/>
      <c r="EC77" s="440"/>
      <c r="ED77" s="440"/>
      <c r="EE77" s="440"/>
      <c r="EF77" s="440"/>
      <c r="EG77" s="440"/>
      <c r="EH77" s="440"/>
      <c r="EI77" s="440"/>
      <c r="EJ77" s="440"/>
      <c r="EK77" s="440"/>
      <c r="EL77" s="440"/>
      <c r="EM77" s="440"/>
      <c r="EN77" s="440"/>
      <c r="EO77" s="440"/>
      <c r="EP77" s="440"/>
      <c r="EQ77" s="440"/>
      <c r="ER77" s="440"/>
      <c r="ES77" s="440"/>
      <c r="ET77" s="440"/>
      <c r="EU77" s="440"/>
      <c r="EV77" s="440"/>
      <c r="EW77" s="440"/>
      <c r="EX77" s="440"/>
      <c r="EY77" s="440"/>
      <c r="EZ77" s="440"/>
      <c r="FA77" s="440"/>
      <c r="FB77" s="440"/>
      <c r="FC77" s="440"/>
      <c r="FD77" s="440"/>
      <c r="FE77" s="440"/>
      <c r="FF77" s="440"/>
      <c r="FG77" s="440"/>
      <c r="FH77" s="440"/>
      <c r="FI77" s="440"/>
      <c r="FJ77" s="440"/>
      <c r="FK77" s="440"/>
      <c r="FL77" s="440"/>
      <c r="FM77" s="440"/>
      <c r="FN77" s="440"/>
      <c r="FO77" s="440"/>
      <c r="FP77" s="440"/>
      <c r="FQ77" s="440"/>
      <c r="FR77" s="440"/>
      <c r="FS77" s="440"/>
      <c r="FT77" s="440"/>
      <c r="FU77" s="440"/>
      <c r="FV77" s="440"/>
      <c r="FW77" s="440"/>
      <c r="FX77" s="440"/>
      <c r="FY77" s="440"/>
      <c r="FZ77" s="440"/>
      <c r="GA77" s="440"/>
      <c r="GB77" s="440"/>
      <c r="GC77" s="440"/>
      <c r="GD77" s="440"/>
      <c r="GE77" s="440"/>
      <c r="GF77" s="440"/>
      <c r="GG77" s="440"/>
      <c r="GH77" s="440"/>
      <c r="GI77" s="440"/>
      <c r="GJ77" s="440"/>
      <c r="GK77" s="440"/>
      <c r="GL77" s="440"/>
      <c r="GM77" s="440"/>
      <c r="GN77" s="440"/>
      <c r="GO77" s="440"/>
      <c r="GP77" s="440"/>
      <c r="GQ77" s="440"/>
      <c r="GR77" s="440"/>
      <c r="GS77" s="440"/>
      <c r="GT77" s="440"/>
      <c r="GU77" s="440"/>
      <c r="GV77" s="440"/>
      <c r="GW77" s="440"/>
      <c r="GX77" s="440"/>
      <c r="GY77" s="440"/>
      <c r="GZ77" s="440"/>
      <c r="HA77" s="440"/>
      <c r="HB77" s="440"/>
      <c r="HC77" s="440"/>
      <c r="HD77" s="440"/>
      <c r="HE77" s="440"/>
      <c r="HF77" s="440"/>
      <c r="HG77" s="440"/>
      <c r="HH77" s="440"/>
      <c r="HI77" s="440"/>
      <c r="HJ77" s="440"/>
      <c r="HK77" s="440"/>
      <c r="HL77" s="440"/>
      <c r="HM77" s="440"/>
      <c r="HN77" s="440"/>
      <c r="HO77" s="440"/>
      <c r="HP77" s="440"/>
      <c r="HQ77" s="440"/>
      <c r="HR77" s="440"/>
      <c r="HS77" s="440"/>
      <c r="HT77" s="440"/>
      <c r="HU77" s="440"/>
      <c r="HV77" s="440"/>
      <c r="HW77" s="440"/>
      <c r="HX77" s="440"/>
      <c r="HY77" s="440"/>
      <c r="HZ77" s="440"/>
      <c r="IA77" s="440"/>
      <c r="IB77" s="440"/>
      <c r="IC77" s="440"/>
      <c r="ID77" s="440"/>
      <c r="IE77" s="440"/>
      <c r="IF77" s="440"/>
      <c r="IG77" s="440"/>
      <c r="IH77" s="440"/>
      <c r="II77" s="440"/>
      <c r="IJ77" s="440"/>
    </row>
    <row r="78" spans="1:244">
      <c r="A78" s="58"/>
      <c r="B78" s="58"/>
      <c r="C78" s="58"/>
      <c r="D78" s="74"/>
      <c r="E78" s="58"/>
      <c r="F78" s="74"/>
      <c r="G78" s="58"/>
      <c r="H78" s="74"/>
      <c r="I78" s="58"/>
      <c r="J78" s="58"/>
      <c r="K78" s="58"/>
      <c r="L78" s="58"/>
      <c r="M78" s="58"/>
      <c r="N78" s="58"/>
      <c r="O78" s="58"/>
      <c r="P78" s="58"/>
      <c r="Q78" s="58"/>
      <c r="R78" s="58"/>
      <c r="S78" s="58"/>
      <c r="T78" s="58"/>
      <c r="U78" s="58"/>
      <c r="V78" s="58"/>
      <c r="W78" s="58"/>
      <c r="X78" s="58"/>
      <c r="Y78" s="58"/>
      <c r="Z78" s="58"/>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0"/>
      <c r="BL78" s="440"/>
      <c r="BM78" s="440"/>
      <c r="BN78" s="440"/>
      <c r="BO78" s="440"/>
      <c r="BP78" s="440"/>
      <c r="BQ78" s="440"/>
      <c r="BR78" s="440"/>
      <c r="BS78" s="440"/>
      <c r="BT78" s="440"/>
      <c r="BU78" s="440"/>
      <c r="BV78" s="440"/>
      <c r="BW78" s="440"/>
      <c r="BX78" s="440"/>
      <c r="BY78" s="440"/>
      <c r="BZ78" s="440"/>
      <c r="CA78" s="440"/>
      <c r="CB78" s="440"/>
      <c r="CC78" s="440"/>
      <c r="CD78" s="440"/>
      <c r="CE78" s="440"/>
      <c r="CF78" s="440"/>
      <c r="CG78" s="440"/>
      <c r="CH78" s="440"/>
      <c r="CI78" s="440"/>
      <c r="CJ78" s="440"/>
      <c r="CK78" s="440"/>
      <c r="CL78" s="440"/>
      <c r="CM78" s="440"/>
      <c r="CN78" s="440"/>
      <c r="CO78" s="440"/>
      <c r="CP78" s="440"/>
      <c r="CQ78" s="440"/>
      <c r="CR78" s="440"/>
      <c r="CS78" s="440"/>
      <c r="CT78" s="440"/>
      <c r="CU78" s="440"/>
      <c r="CV78" s="440"/>
      <c r="CW78" s="440"/>
      <c r="CX78" s="440"/>
      <c r="CY78" s="440"/>
      <c r="CZ78" s="440"/>
      <c r="DA78" s="440"/>
      <c r="DB78" s="440"/>
      <c r="DC78" s="440"/>
      <c r="DD78" s="440"/>
      <c r="DE78" s="440"/>
      <c r="DF78" s="440"/>
      <c r="DG78" s="440"/>
      <c r="DH78" s="440"/>
      <c r="DI78" s="440"/>
      <c r="DJ78" s="440"/>
      <c r="DK78" s="440"/>
      <c r="DL78" s="440"/>
      <c r="DM78" s="440"/>
      <c r="DN78" s="440"/>
      <c r="DO78" s="440"/>
      <c r="DP78" s="440"/>
      <c r="DQ78" s="440"/>
      <c r="DR78" s="440"/>
      <c r="DS78" s="440"/>
      <c r="DT78" s="440"/>
      <c r="DU78" s="440"/>
      <c r="DV78" s="440"/>
      <c r="DW78" s="440"/>
      <c r="DX78" s="440"/>
      <c r="DY78" s="440"/>
      <c r="DZ78" s="440"/>
      <c r="EA78" s="440"/>
      <c r="EB78" s="440"/>
      <c r="EC78" s="440"/>
      <c r="ED78" s="440"/>
      <c r="EE78" s="440"/>
      <c r="EF78" s="440"/>
      <c r="EG78" s="440"/>
      <c r="EH78" s="440"/>
      <c r="EI78" s="440"/>
      <c r="EJ78" s="440"/>
      <c r="EK78" s="440"/>
      <c r="EL78" s="440"/>
      <c r="EM78" s="440"/>
      <c r="EN78" s="440"/>
      <c r="EO78" s="440"/>
      <c r="EP78" s="440"/>
      <c r="EQ78" s="440"/>
      <c r="ER78" s="440"/>
      <c r="ES78" s="440"/>
      <c r="ET78" s="440"/>
      <c r="EU78" s="440"/>
      <c r="EV78" s="440"/>
      <c r="EW78" s="440"/>
      <c r="EX78" s="440"/>
      <c r="EY78" s="440"/>
      <c r="EZ78" s="440"/>
      <c r="FA78" s="440"/>
      <c r="FB78" s="440"/>
      <c r="FC78" s="440"/>
      <c r="FD78" s="440"/>
      <c r="FE78" s="440"/>
      <c r="FF78" s="440"/>
      <c r="FG78" s="440"/>
      <c r="FH78" s="440"/>
      <c r="FI78" s="440"/>
      <c r="FJ78" s="440"/>
      <c r="FK78" s="440"/>
      <c r="FL78" s="440"/>
      <c r="FM78" s="440"/>
      <c r="FN78" s="440"/>
      <c r="FO78" s="440"/>
      <c r="FP78" s="440"/>
      <c r="FQ78" s="440"/>
      <c r="FR78" s="440"/>
      <c r="FS78" s="440"/>
      <c r="FT78" s="440"/>
      <c r="FU78" s="440"/>
      <c r="FV78" s="440"/>
      <c r="FW78" s="440"/>
      <c r="FX78" s="440"/>
      <c r="FY78" s="440"/>
      <c r="FZ78" s="440"/>
      <c r="GA78" s="440"/>
      <c r="GB78" s="440"/>
      <c r="GC78" s="440"/>
      <c r="GD78" s="440"/>
      <c r="GE78" s="440"/>
      <c r="GF78" s="440"/>
      <c r="GG78" s="440"/>
      <c r="GH78" s="440"/>
      <c r="GI78" s="440"/>
      <c r="GJ78" s="440"/>
      <c r="GK78" s="440"/>
      <c r="GL78" s="440"/>
      <c r="GM78" s="440"/>
      <c r="GN78" s="440"/>
      <c r="GO78" s="440"/>
      <c r="GP78" s="440"/>
      <c r="GQ78" s="440"/>
      <c r="GR78" s="440"/>
      <c r="GS78" s="440"/>
      <c r="GT78" s="440"/>
      <c r="GU78" s="440"/>
      <c r="GV78" s="440"/>
      <c r="GW78" s="440"/>
      <c r="GX78" s="440"/>
      <c r="GY78" s="440"/>
      <c r="GZ78" s="440"/>
      <c r="HA78" s="440"/>
      <c r="HB78" s="440"/>
      <c r="HC78" s="440"/>
      <c r="HD78" s="440"/>
      <c r="HE78" s="440"/>
      <c r="HF78" s="440"/>
      <c r="HG78" s="440"/>
      <c r="HH78" s="440"/>
      <c r="HI78" s="440"/>
      <c r="HJ78" s="440"/>
      <c r="HK78" s="440"/>
      <c r="HL78" s="440"/>
      <c r="HM78" s="440"/>
      <c r="HN78" s="440"/>
      <c r="HO78" s="440"/>
      <c r="HP78" s="440"/>
      <c r="HQ78" s="440"/>
      <c r="HR78" s="440"/>
      <c r="HS78" s="440"/>
      <c r="HT78" s="440"/>
      <c r="HU78" s="440"/>
      <c r="HV78" s="440"/>
      <c r="HW78" s="440"/>
      <c r="HX78" s="440"/>
      <c r="HY78" s="440"/>
      <c r="HZ78" s="440"/>
      <c r="IA78" s="440"/>
      <c r="IB78" s="440"/>
      <c r="IC78" s="440"/>
      <c r="ID78" s="440"/>
      <c r="IE78" s="440"/>
      <c r="IF78" s="440"/>
      <c r="IG78" s="440"/>
      <c r="IH78" s="440"/>
      <c r="II78" s="440"/>
      <c r="IJ78" s="440"/>
    </row>
    <row r="79" spans="1:244">
      <c r="A79" s="58"/>
      <c r="B79" s="58"/>
      <c r="C79" s="58"/>
      <c r="D79" s="74"/>
      <c r="E79" s="58"/>
      <c r="F79" s="74"/>
      <c r="G79" s="58"/>
      <c r="H79" s="74"/>
      <c r="I79" s="58"/>
      <c r="J79" s="58"/>
      <c r="K79" s="58"/>
      <c r="L79" s="58"/>
      <c r="M79" s="58"/>
      <c r="N79" s="58"/>
      <c r="O79" s="58"/>
      <c r="P79" s="58"/>
      <c r="Q79" s="58"/>
      <c r="R79" s="58"/>
      <c r="S79" s="58"/>
      <c r="T79" s="58"/>
      <c r="U79" s="58"/>
      <c r="V79" s="58"/>
      <c r="W79" s="58"/>
      <c r="X79" s="58"/>
      <c r="Y79" s="58"/>
      <c r="Z79" s="58"/>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440"/>
      <c r="BA79" s="440"/>
      <c r="BB79" s="440"/>
      <c r="BC79" s="440"/>
      <c r="BD79" s="440"/>
      <c r="BE79" s="440"/>
      <c r="BF79" s="440"/>
      <c r="BG79" s="440"/>
      <c r="BH79" s="440"/>
      <c r="BI79" s="440"/>
      <c r="BJ79" s="440"/>
      <c r="BK79" s="440"/>
      <c r="BL79" s="440"/>
      <c r="BM79" s="440"/>
      <c r="BN79" s="440"/>
      <c r="BO79" s="440"/>
      <c r="BP79" s="440"/>
      <c r="BQ79" s="440"/>
      <c r="BR79" s="440"/>
      <c r="BS79" s="440"/>
      <c r="BT79" s="440"/>
      <c r="BU79" s="440"/>
      <c r="BV79" s="440"/>
      <c r="BW79" s="440"/>
      <c r="BX79" s="440"/>
      <c r="BY79" s="440"/>
      <c r="BZ79" s="440"/>
      <c r="CA79" s="440"/>
      <c r="CB79" s="440"/>
      <c r="CC79" s="440"/>
      <c r="CD79" s="440"/>
      <c r="CE79" s="440"/>
      <c r="CF79" s="440"/>
      <c r="CG79" s="440"/>
      <c r="CH79" s="440"/>
      <c r="CI79" s="440"/>
      <c r="CJ79" s="440"/>
      <c r="CK79" s="440"/>
      <c r="CL79" s="440"/>
      <c r="CM79" s="440"/>
      <c r="CN79" s="440"/>
      <c r="CO79" s="440"/>
      <c r="CP79" s="440"/>
      <c r="CQ79" s="440"/>
      <c r="CR79" s="440"/>
      <c r="CS79" s="440"/>
      <c r="CT79" s="440"/>
      <c r="CU79" s="440"/>
      <c r="CV79" s="440"/>
      <c r="CW79" s="440"/>
      <c r="CX79" s="440"/>
      <c r="CY79" s="440"/>
      <c r="CZ79" s="440"/>
      <c r="DA79" s="440"/>
      <c r="DB79" s="440"/>
      <c r="DC79" s="440"/>
      <c r="DD79" s="440"/>
      <c r="DE79" s="440"/>
      <c r="DF79" s="440"/>
      <c r="DG79" s="440"/>
      <c r="DH79" s="440"/>
      <c r="DI79" s="440"/>
      <c r="DJ79" s="440"/>
      <c r="DK79" s="440"/>
      <c r="DL79" s="440"/>
      <c r="DM79" s="440"/>
      <c r="DN79" s="440"/>
      <c r="DO79" s="440"/>
      <c r="DP79" s="440"/>
      <c r="DQ79" s="440"/>
      <c r="DR79" s="440"/>
      <c r="DS79" s="440"/>
      <c r="DT79" s="440"/>
      <c r="DU79" s="440"/>
      <c r="DV79" s="440"/>
      <c r="DW79" s="440"/>
      <c r="DX79" s="440"/>
      <c r="DY79" s="440"/>
      <c r="DZ79" s="440"/>
      <c r="EA79" s="440"/>
      <c r="EB79" s="440"/>
      <c r="EC79" s="440"/>
      <c r="ED79" s="440"/>
      <c r="EE79" s="440"/>
      <c r="EF79" s="440"/>
      <c r="EG79" s="440"/>
      <c r="EH79" s="440"/>
      <c r="EI79" s="440"/>
      <c r="EJ79" s="440"/>
      <c r="EK79" s="440"/>
      <c r="EL79" s="440"/>
      <c r="EM79" s="440"/>
      <c r="EN79" s="440"/>
      <c r="EO79" s="440"/>
      <c r="EP79" s="440"/>
      <c r="EQ79" s="440"/>
      <c r="ER79" s="440"/>
      <c r="ES79" s="440"/>
      <c r="ET79" s="440"/>
      <c r="EU79" s="440"/>
      <c r="EV79" s="440"/>
      <c r="EW79" s="440"/>
      <c r="EX79" s="440"/>
      <c r="EY79" s="440"/>
      <c r="EZ79" s="440"/>
      <c r="FA79" s="440"/>
      <c r="FB79" s="440"/>
      <c r="FC79" s="440"/>
      <c r="FD79" s="440"/>
      <c r="FE79" s="440"/>
      <c r="FF79" s="440"/>
      <c r="FG79" s="440"/>
      <c r="FH79" s="440"/>
      <c r="FI79" s="440"/>
      <c r="FJ79" s="440"/>
      <c r="FK79" s="440"/>
      <c r="FL79" s="440"/>
      <c r="FM79" s="440"/>
      <c r="FN79" s="440"/>
      <c r="FO79" s="440"/>
      <c r="FP79" s="440"/>
      <c r="FQ79" s="440"/>
      <c r="FR79" s="440"/>
      <c r="FS79" s="440"/>
      <c r="FT79" s="440"/>
      <c r="FU79" s="440"/>
      <c r="FV79" s="440"/>
      <c r="FW79" s="440"/>
      <c r="FX79" s="440"/>
      <c r="FY79" s="440"/>
      <c r="FZ79" s="440"/>
      <c r="GA79" s="440"/>
      <c r="GB79" s="440"/>
      <c r="GC79" s="440"/>
      <c r="GD79" s="440"/>
      <c r="GE79" s="440"/>
      <c r="GF79" s="440"/>
      <c r="GG79" s="440"/>
      <c r="GH79" s="440"/>
      <c r="GI79" s="440"/>
      <c r="GJ79" s="440"/>
      <c r="GK79" s="440"/>
      <c r="GL79" s="440"/>
      <c r="GM79" s="440"/>
      <c r="GN79" s="440"/>
      <c r="GO79" s="440"/>
      <c r="GP79" s="440"/>
      <c r="GQ79" s="440"/>
      <c r="GR79" s="440"/>
      <c r="GS79" s="440"/>
      <c r="GT79" s="440"/>
      <c r="GU79" s="440"/>
      <c r="GV79" s="440"/>
      <c r="GW79" s="440"/>
      <c r="GX79" s="440"/>
      <c r="GY79" s="440"/>
      <c r="GZ79" s="440"/>
      <c r="HA79" s="440"/>
      <c r="HB79" s="440"/>
      <c r="HC79" s="440"/>
      <c r="HD79" s="440"/>
      <c r="HE79" s="440"/>
      <c r="HF79" s="440"/>
      <c r="HG79" s="440"/>
      <c r="HH79" s="440"/>
      <c r="HI79" s="440"/>
      <c r="HJ79" s="440"/>
      <c r="HK79" s="440"/>
      <c r="HL79" s="440"/>
      <c r="HM79" s="440"/>
      <c r="HN79" s="440"/>
      <c r="HO79" s="440"/>
      <c r="HP79" s="440"/>
      <c r="HQ79" s="440"/>
      <c r="HR79" s="440"/>
      <c r="HS79" s="440"/>
      <c r="HT79" s="440"/>
      <c r="HU79" s="440"/>
      <c r="HV79" s="440"/>
      <c r="HW79" s="440"/>
      <c r="HX79" s="440"/>
      <c r="HY79" s="440"/>
      <c r="HZ79" s="440"/>
      <c r="IA79" s="440"/>
      <c r="IB79" s="440"/>
      <c r="IC79" s="440"/>
      <c r="ID79" s="440"/>
      <c r="IE79" s="440"/>
      <c r="IF79" s="440"/>
      <c r="IG79" s="440"/>
      <c r="IH79" s="440"/>
      <c r="II79" s="440"/>
      <c r="IJ79" s="440"/>
    </row>
    <row r="80" spans="1:244">
      <c r="A80" s="58"/>
      <c r="B80" s="58"/>
      <c r="C80" s="58"/>
      <c r="D80" s="74"/>
      <c r="E80" s="58"/>
      <c r="F80" s="74"/>
      <c r="G80" s="58"/>
      <c r="H80" s="74"/>
      <c r="I80" s="58"/>
      <c r="J80" s="58"/>
      <c r="K80" s="58"/>
      <c r="L80" s="58"/>
      <c r="M80" s="58"/>
      <c r="N80" s="58"/>
      <c r="O80" s="58"/>
      <c r="P80" s="58"/>
      <c r="Q80" s="58"/>
      <c r="R80" s="58"/>
      <c r="S80" s="58"/>
      <c r="T80" s="58"/>
      <c r="U80" s="58"/>
      <c r="V80" s="58"/>
      <c r="W80" s="58"/>
      <c r="X80" s="58"/>
      <c r="Y80" s="58"/>
      <c r="Z80" s="58"/>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c r="BN80" s="440"/>
      <c r="BO80" s="440"/>
      <c r="BP80" s="440"/>
      <c r="BQ80" s="440"/>
      <c r="BR80" s="440"/>
      <c r="BS80" s="440"/>
      <c r="BT80" s="440"/>
      <c r="BU80" s="440"/>
      <c r="BV80" s="440"/>
      <c r="BW80" s="440"/>
      <c r="BX80" s="440"/>
      <c r="BY80" s="440"/>
      <c r="BZ80" s="440"/>
      <c r="CA80" s="440"/>
      <c r="CB80" s="440"/>
      <c r="CC80" s="440"/>
      <c r="CD80" s="440"/>
      <c r="CE80" s="440"/>
      <c r="CF80" s="440"/>
      <c r="CG80" s="440"/>
      <c r="CH80" s="440"/>
      <c r="CI80" s="440"/>
      <c r="CJ80" s="440"/>
      <c r="CK80" s="440"/>
      <c r="CL80" s="440"/>
      <c r="CM80" s="440"/>
      <c r="CN80" s="440"/>
      <c r="CO80" s="440"/>
      <c r="CP80" s="440"/>
      <c r="CQ80" s="440"/>
      <c r="CR80" s="440"/>
      <c r="CS80" s="440"/>
      <c r="CT80" s="440"/>
      <c r="CU80" s="440"/>
      <c r="CV80" s="440"/>
      <c r="CW80" s="440"/>
      <c r="CX80" s="440"/>
      <c r="CY80" s="440"/>
      <c r="CZ80" s="440"/>
      <c r="DA80" s="440"/>
      <c r="DB80" s="440"/>
      <c r="DC80" s="440"/>
      <c r="DD80" s="440"/>
      <c r="DE80" s="440"/>
      <c r="DF80" s="440"/>
      <c r="DG80" s="440"/>
      <c r="DH80" s="440"/>
      <c r="DI80" s="440"/>
      <c r="DJ80" s="440"/>
      <c r="DK80" s="440"/>
      <c r="DL80" s="440"/>
      <c r="DM80" s="440"/>
      <c r="DN80" s="440"/>
      <c r="DO80" s="440"/>
      <c r="DP80" s="440"/>
      <c r="DQ80" s="440"/>
      <c r="DR80" s="440"/>
      <c r="DS80" s="440"/>
      <c r="DT80" s="440"/>
      <c r="DU80" s="440"/>
      <c r="DV80" s="440"/>
      <c r="DW80" s="440"/>
      <c r="DX80" s="440"/>
      <c r="DY80" s="440"/>
      <c r="DZ80" s="440"/>
      <c r="EA80" s="440"/>
      <c r="EB80" s="440"/>
      <c r="EC80" s="440"/>
      <c r="ED80" s="440"/>
      <c r="EE80" s="440"/>
      <c r="EF80" s="440"/>
      <c r="EG80" s="440"/>
      <c r="EH80" s="440"/>
      <c r="EI80" s="440"/>
      <c r="EJ80" s="440"/>
      <c r="EK80" s="440"/>
      <c r="EL80" s="440"/>
      <c r="EM80" s="440"/>
      <c r="EN80" s="440"/>
      <c r="EO80" s="440"/>
      <c r="EP80" s="440"/>
      <c r="EQ80" s="440"/>
      <c r="ER80" s="440"/>
      <c r="ES80" s="440"/>
      <c r="ET80" s="440"/>
      <c r="EU80" s="440"/>
      <c r="EV80" s="440"/>
      <c r="EW80" s="440"/>
      <c r="EX80" s="440"/>
      <c r="EY80" s="440"/>
      <c r="EZ80" s="440"/>
      <c r="FA80" s="440"/>
      <c r="FB80" s="440"/>
      <c r="FC80" s="440"/>
      <c r="FD80" s="440"/>
      <c r="FE80" s="440"/>
      <c r="FF80" s="440"/>
      <c r="FG80" s="440"/>
      <c r="FH80" s="440"/>
      <c r="FI80" s="440"/>
      <c r="FJ80" s="440"/>
      <c r="FK80" s="440"/>
      <c r="FL80" s="440"/>
      <c r="FM80" s="440"/>
      <c r="FN80" s="440"/>
      <c r="FO80" s="440"/>
      <c r="FP80" s="440"/>
      <c r="FQ80" s="440"/>
      <c r="FR80" s="440"/>
      <c r="FS80" s="440"/>
      <c r="FT80" s="440"/>
      <c r="FU80" s="440"/>
      <c r="FV80" s="440"/>
      <c r="FW80" s="440"/>
      <c r="FX80" s="440"/>
      <c r="FY80" s="440"/>
      <c r="FZ80" s="440"/>
      <c r="GA80" s="440"/>
      <c r="GB80" s="440"/>
      <c r="GC80" s="440"/>
      <c r="GD80" s="440"/>
      <c r="GE80" s="440"/>
      <c r="GF80" s="440"/>
      <c r="GG80" s="440"/>
      <c r="GH80" s="440"/>
      <c r="GI80" s="440"/>
      <c r="GJ80" s="440"/>
      <c r="GK80" s="440"/>
      <c r="GL80" s="440"/>
      <c r="GM80" s="440"/>
      <c r="GN80" s="440"/>
      <c r="GO80" s="440"/>
      <c r="GP80" s="440"/>
      <c r="GQ80" s="440"/>
      <c r="GR80" s="440"/>
      <c r="GS80" s="440"/>
      <c r="GT80" s="440"/>
      <c r="GU80" s="440"/>
      <c r="GV80" s="440"/>
      <c r="GW80" s="440"/>
      <c r="GX80" s="440"/>
      <c r="GY80" s="440"/>
      <c r="GZ80" s="440"/>
      <c r="HA80" s="440"/>
      <c r="HB80" s="440"/>
      <c r="HC80" s="440"/>
      <c r="HD80" s="440"/>
      <c r="HE80" s="440"/>
      <c r="HF80" s="440"/>
      <c r="HG80" s="440"/>
      <c r="HH80" s="440"/>
      <c r="HI80" s="440"/>
      <c r="HJ80" s="440"/>
      <c r="HK80" s="440"/>
      <c r="HL80" s="440"/>
      <c r="HM80" s="440"/>
      <c r="HN80" s="440"/>
      <c r="HO80" s="440"/>
      <c r="HP80" s="440"/>
      <c r="HQ80" s="440"/>
      <c r="HR80" s="440"/>
      <c r="HS80" s="440"/>
      <c r="HT80" s="440"/>
      <c r="HU80" s="440"/>
      <c r="HV80" s="440"/>
      <c r="HW80" s="440"/>
      <c r="HX80" s="440"/>
      <c r="HY80" s="440"/>
      <c r="HZ80" s="440"/>
      <c r="IA80" s="440"/>
      <c r="IB80" s="440"/>
      <c r="IC80" s="440"/>
      <c r="ID80" s="440"/>
      <c r="IE80" s="440"/>
      <c r="IF80" s="440"/>
      <c r="IG80" s="440"/>
      <c r="IH80" s="440"/>
      <c r="II80" s="440"/>
      <c r="IJ80" s="440"/>
    </row>
    <row r="81" spans="4:244">
      <c r="D81" s="637"/>
      <c r="F81" s="637"/>
      <c r="H81" s="637"/>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0"/>
      <c r="AY81" s="440"/>
      <c r="AZ81" s="440"/>
      <c r="BA81" s="440"/>
      <c r="BB81" s="440"/>
      <c r="BC81" s="440"/>
      <c r="BD81" s="440"/>
      <c r="BE81" s="440"/>
      <c r="BF81" s="440"/>
      <c r="BG81" s="440"/>
      <c r="BH81" s="440"/>
      <c r="BI81" s="440"/>
      <c r="BJ81" s="440"/>
      <c r="BK81" s="440"/>
      <c r="BL81" s="440"/>
      <c r="BM81" s="440"/>
      <c r="BN81" s="440"/>
      <c r="BO81" s="440"/>
      <c r="BP81" s="440"/>
      <c r="BQ81" s="440"/>
      <c r="BR81" s="440"/>
      <c r="BS81" s="440"/>
      <c r="BT81" s="440"/>
      <c r="BU81" s="440"/>
      <c r="BV81" s="440"/>
      <c r="BW81" s="440"/>
      <c r="BX81" s="440"/>
      <c r="BY81" s="440"/>
      <c r="BZ81" s="440"/>
      <c r="CA81" s="440"/>
      <c r="CB81" s="440"/>
      <c r="CC81" s="440"/>
      <c r="CD81" s="440"/>
      <c r="CE81" s="440"/>
      <c r="CF81" s="440"/>
      <c r="CG81" s="440"/>
      <c r="CH81" s="440"/>
      <c r="CI81" s="440"/>
      <c r="CJ81" s="440"/>
      <c r="CK81" s="440"/>
      <c r="CL81" s="440"/>
      <c r="CM81" s="440"/>
      <c r="CN81" s="440"/>
      <c r="CO81" s="440"/>
      <c r="CP81" s="440"/>
      <c r="CQ81" s="440"/>
      <c r="CR81" s="440"/>
      <c r="CS81" s="440"/>
      <c r="CT81" s="440"/>
      <c r="CU81" s="440"/>
      <c r="CV81" s="440"/>
      <c r="CW81" s="440"/>
      <c r="CX81" s="440"/>
      <c r="CY81" s="440"/>
      <c r="CZ81" s="440"/>
      <c r="DA81" s="440"/>
      <c r="DB81" s="440"/>
      <c r="DC81" s="440"/>
      <c r="DD81" s="440"/>
      <c r="DE81" s="440"/>
      <c r="DF81" s="440"/>
      <c r="DG81" s="440"/>
      <c r="DH81" s="440"/>
      <c r="DI81" s="440"/>
      <c r="DJ81" s="440"/>
      <c r="DK81" s="440"/>
      <c r="DL81" s="440"/>
      <c r="DM81" s="440"/>
      <c r="DN81" s="440"/>
      <c r="DO81" s="440"/>
      <c r="DP81" s="440"/>
      <c r="DQ81" s="440"/>
      <c r="DR81" s="440"/>
      <c r="DS81" s="440"/>
      <c r="DT81" s="440"/>
      <c r="DU81" s="440"/>
      <c r="DV81" s="440"/>
      <c r="DW81" s="440"/>
      <c r="DX81" s="440"/>
      <c r="DY81" s="440"/>
      <c r="DZ81" s="440"/>
      <c r="EA81" s="440"/>
      <c r="EB81" s="440"/>
      <c r="EC81" s="440"/>
      <c r="ED81" s="440"/>
      <c r="EE81" s="440"/>
      <c r="EF81" s="440"/>
      <c r="EG81" s="440"/>
      <c r="EH81" s="440"/>
      <c r="EI81" s="440"/>
      <c r="EJ81" s="440"/>
      <c r="EK81" s="440"/>
      <c r="EL81" s="440"/>
      <c r="EM81" s="440"/>
      <c r="EN81" s="440"/>
      <c r="EO81" s="440"/>
      <c r="EP81" s="440"/>
      <c r="EQ81" s="440"/>
      <c r="ER81" s="440"/>
      <c r="ES81" s="440"/>
      <c r="ET81" s="440"/>
      <c r="EU81" s="440"/>
      <c r="EV81" s="440"/>
      <c r="EW81" s="440"/>
      <c r="EX81" s="440"/>
      <c r="EY81" s="440"/>
      <c r="EZ81" s="440"/>
      <c r="FA81" s="440"/>
      <c r="FB81" s="440"/>
      <c r="FC81" s="440"/>
      <c r="FD81" s="440"/>
      <c r="FE81" s="440"/>
      <c r="FF81" s="440"/>
      <c r="FG81" s="440"/>
      <c r="FH81" s="440"/>
      <c r="FI81" s="440"/>
      <c r="FJ81" s="440"/>
      <c r="FK81" s="440"/>
      <c r="FL81" s="440"/>
      <c r="FM81" s="440"/>
      <c r="FN81" s="440"/>
      <c r="FO81" s="440"/>
      <c r="FP81" s="440"/>
      <c r="FQ81" s="440"/>
      <c r="FR81" s="440"/>
      <c r="FS81" s="440"/>
      <c r="FT81" s="440"/>
      <c r="FU81" s="440"/>
      <c r="FV81" s="440"/>
      <c r="FW81" s="440"/>
      <c r="FX81" s="440"/>
      <c r="FY81" s="440"/>
      <c r="FZ81" s="440"/>
      <c r="GA81" s="440"/>
      <c r="GB81" s="440"/>
      <c r="GC81" s="440"/>
      <c r="GD81" s="440"/>
      <c r="GE81" s="440"/>
      <c r="GF81" s="440"/>
      <c r="GG81" s="440"/>
      <c r="GH81" s="440"/>
      <c r="GI81" s="440"/>
      <c r="GJ81" s="440"/>
      <c r="GK81" s="440"/>
      <c r="GL81" s="440"/>
      <c r="GM81" s="440"/>
      <c r="GN81" s="440"/>
      <c r="GO81" s="440"/>
      <c r="GP81" s="440"/>
      <c r="GQ81" s="440"/>
      <c r="GR81" s="440"/>
      <c r="GS81" s="440"/>
      <c r="GT81" s="440"/>
      <c r="GU81" s="440"/>
      <c r="GV81" s="440"/>
      <c r="GW81" s="440"/>
      <c r="GX81" s="440"/>
      <c r="GY81" s="440"/>
      <c r="GZ81" s="440"/>
      <c r="HA81" s="440"/>
      <c r="HB81" s="440"/>
      <c r="HC81" s="440"/>
      <c r="HD81" s="440"/>
      <c r="HE81" s="440"/>
      <c r="HF81" s="440"/>
      <c r="HG81" s="440"/>
      <c r="HH81" s="440"/>
      <c r="HI81" s="440"/>
      <c r="HJ81" s="440"/>
      <c r="HK81" s="440"/>
      <c r="HL81" s="440"/>
      <c r="HM81" s="440"/>
      <c r="HN81" s="440"/>
      <c r="HO81" s="440"/>
      <c r="HP81" s="440"/>
      <c r="HQ81" s="440"/>
      <c r="HR81" s="440"/>
      <c r="HS81" s="440"/>
      <c r="HT81" s="440"/>
      <c r="HU81" s="440"/>
      <c r="HV81" s="440"/>
      <c r="HW81" s="440"/>
      <c r="HX81" s="440"/>
      <c r="HY81" s="440"/>
      <c r="HZ81" s="440"/>
      <c r="IA81" s="440"/>
      <c r="IB81" s="440"/>
      <c r="IC81" s="440"/>
      <c r="ID81" s="440"/>
      <c r="IE81" s="440"/>
      <c r="IF81" s="440"/>
      <c r="IG81" s="440"/>
      <c r="IH81" s="440"/>
      <c r="II81" s="440"/>
      <c r="IJ81" s="440"/>
    </row>
    <row r="82" spans="4:244">
      <c r="D82" s="637"/>
      <c r="F82" s="637"/>
      <c r="H82" s="637"/>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c r="BH82" s="440"/>
      <c r="BI82" s="440"/>
      <c r="BJ82" s="440"/>
      <c r="BK82" s="440"/>
      <c r="BL82" s="440"/>
      <c r="BM82" s="440"/>
      <c r="BN82" s="440"/>
      <c r="BO82" s="440"/>
      <c r="BP82" s="440"/>
      <c r="BQ82" s="440"/>
      <c r="BR82" s="440"/>
      <c r="BS82" s="440"/>
      <c r="BT82" s="440"/>
      <c r="BU82" s="440"/>
      <c r="BV82" s="440"/>
      <c r="BW82" s="440"/>
      <c r="BX82" s="440"/>
      <c r="BY82" s="440"/>
      <c r="BZ82" s="440"/>
      <c r="CA82" s="440"/>
      <c r="CB82" s="440"/>
      <c r="CC82" s="440"/>
      <c r="CD82" s="440"/>
      <c r="CE82" s="440"/>
      <c r="CF82" s="440"/>
      <c r="CG82" s="440"/>
      <c r="CH82" s="440"/>
      <c r="CI82" s="440"/>
      <c r="CJ82" s="440"/>
      <c r="CK82" s="440"/>
      <c r="CL82" s="440"/>
      <c r="CM82" s="440"/>
      <c r="CN82" s="440"/>
      <c r="CO82" s="440"/>
      <c r="CP82" s="440"/>
      <c r="CQ82" s="440"/>
      <c r="CR82" s="440"/>
      <c r="CS82" s="440"/>
      <c r="CT82" s="440"/>
      <c r="CU82" s="440"/>
      <c r="CV82" s="440"/>
      <c r="CW82" s="440"/>
      <c r="CX82" s="440"/>
      <c r="CY82" s="440"/>
      <c r="CZ82" s="440"/>
      <c r="DA82" s="440"/>
      <c r="DB82" s="440"/>
      <c r="DC82" s="440"/>
      <c r="DD82" s="440"/>
      <c r="DE82" s="440"/>
      <c r="DF82" s="440"/>
      <c r="DG82" s="440"/>
      <c r="DH82" s="440"/>
      <c r="DI82" s="440"/>
      <c r="DJ82" s="440"/>
      <c r="DK82" s="440"/>
      <c r="DL82" s="440"/>
      <c r="DM82" s="440"/>
      <c r="DN82" s="440"/>
      <c r="DO82" s="440"/>
      <c r="DP82" s="440"/>
      <c r="DQ82" s="440"/>
      <c r="DR82" s="440"/>
      <c r="DS82" s="440"/>
      <c r="DT82" s="440"/>
      <c r="DU82" s="440"/>
      <c r="DV82" s="440"/>
      <c r="DW82" s="440"/>
      <c r="DX82" s="440"/>
      <c r="DY82" s="440"/>
      <c r="DZ82" s="440"/>
      <c r="EA82" s="440"/>
      <c r="EB82" s="440"/>
      <c r="EC82" s="440"/>
      <c r="ED82" s="440"/>
      <c r="EE82" s="440"/>
      <c r="EF82" s="440"/>
      <c r="EG82" s="440"/>
      <c r="EH82" s="440"/>
      <c r="EI82" s="440"/>
      <c r="EJ82" s="440"/>
      <c r="EK82" s="440"/>
      <c r="EL82" s="440"/>
      <c r="EM82" s="440"/>
      <c r="EN82" s="440"/>
      <c r="EO82" s="440"/>
      <c r="EP82" s="440"/>
      <c r="EQ82" s="440"/>
      <c r="ER82" s="440"/>
      <c r="ES82" s="440"/>
      <c r="ET82" s="440"/>
      <c r="EU82" s="440"/>
      <c r="EV82" s="440"/>
      <c r="EW82" s="440"/>
      <c r="EX82" s="440"/>
      <c r="EY82" s="440"/>
      <c r="EZ82" s="440"/>
      <c r="FA82" s="440"/>
      <c r="FB82" s="440"/>
      <c r="FC82" s="440"/>
      <c r="FD82" s="440"/>
      <c r="FE82" s="440"/>
      <c r="FF82" s="440"/>
      <c r="FG82" s="440"/>
      <c r="FH82" s="440"/>
      <c r="FI82" s="440"/>
      <c r="FJ82" s="440"/>
      <c r="FK82" s="440"/>
      <c r="FL82" s="440"/>
      <c r="FM82" s="440"/>
      <c r="FN82" s="440"/>
      <c r="FO82" s="440"/>
      <c r="FP82" s="440"/>
      <c r="FQ82" s="440"/>
      <c r="FR82" s="440"/>
      <c r="FS82" s="440"/>
      <c r="FT82" s="440"/>
      <c r="FU82" s="440"/>
      <c r="FV82" s="440"/>
      <c r="FW82" s="440"/>
      <c r="FX82" s="440"/>
      <c r="FY82" s="440"/>
      <c r="FZ82" s="440"/>
      <c r="GA82" s="440"/>
      <c r="GB82" s="440"/>
      <c r="GC82" s="440"/>
      <c r="GD82" s="440"/>
      <c r="GE82" s="440"/>
      <c r="GF82" s="440"/>
      <c r="GG82" s="440"/>
      <c r="GH82" s="440"/>
      <c r="GI82" s="440"/>
      <c r="GJ82" s="440"/>
      <c r="GK82" s="440"/>
      <c r="GL82" s="440"/>
      <c r="GM82" s="440"/>
      <c r="GN82" s="440"/>
      <c r="GO82" s="440"/>
      <c r="GP82" s="440"/>
      <c r="GQ82" s="440"/>
      <c r="GR82" s="440"/>
      <c r="GS82" s="440"/>
      <c r="GT82" s="440"/>
      <c r="GU82" s="440"/>
      <c r="GV82" s="440"/>
      <c r="GW82" s="440"/>
      <c r="GX82" s="440"/>
      <c r="GY82" s="440"/>
      <c r="GZ82" s="440"/>
      <c r="HA82" s="440"/>
      <c r="HB82" s="440"/>
      <c r="HC82" s="440"/>
      <c r="HD82" s="440"/>
      <c r="HE82" s="440"/>
      <c r="HF82" s="440"/>
      <c r="HG82" s="440"/>
      <c r="HH82" s="440"/>
      <c r="HI82" s="440"/>
      <c r="HJ82" s="440"/>
      <c r="HK82" s="440"/>
      <c r="HL82" s="440"/>
      <c r="HM82" s="440"/>
      <c r="HN82" s="440"/>
      <c r="HO82" s="440"/>
      <c r="HP82" s="440"/>
      <c r="HQ82" s="440"/>
      <c r="HR82" s="440"/>
      <c r="HS82" s="440"/>
      <c r="HT82" s="440"/>
      <c r="HU82" s="440"/>
      <c r="HV82" s="440"/>
      <c r="HW82" s="440"/>
      <c r="HX82" s="440"/>
      <c r="HY82" s="440"/>
      <c r="HZ82" s="440"/>
      <c r="IA82" s="440"/>
      <c r="IB82" s="440"/>
      <c r="IC82" s="440"/>
      <c r="ID82" s="440"/>
      <c r="IE82" s="440"/>
      <c r="IF82" s="440"/>
      <c r="IG82" s="440"/>
      <c r="IH82" s="440"/>
      <c r="II82" s="440"/>
      <c r="IJ82" s="440"/>
    </row>
    <row r="83" spans="4:244">
      <c r="D83" s="637"/>
      <c r="F83" s="637"/>
      <c r="H83" s="637"/>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c r="BH83" s="440"/>
      <c r="BI83" s="440"/>
      <c r="BJ83" s="440"/>
      <c r="BK83" s="440"/>
      <c r="BL83" s="440"/>
      <c r="BM83" s="440"/>
      <c r="BN83" s="440"/>
      <c r="BO83" s="440"/>
      <c r="BP83" s="440"/>
      <c r="BQ83" s="440"/>
      <c r="BR83" s="440"/>
      <c r="BS83" s="440"/>
      <c r="BT83" s="440"/>
      <c r="BU83" s="440"/>
      <c r="BV83" s="440"/>
      <c r="BW83" s="440"/>
      <c r="BX83" s="440"/>
      <c r="BY83" s="440"/>
      <c r="BZ83" s="440"/>
      <c r="CA83" s="440"/>
      <c r="CB83" s="440"/>
      <c r="CC83" s="440"/>
      <c r="CD83" s="440"/>
      <c r="CE83" s="440"/>
      <c r="CF83" s="440"/>
      <c r="CG83" s="440"/>
      <c r="CH83" s="440"/>
      <c r="CI83" s="440"/>
      <c r="CJ83" s="440"/>
      <c r="CK83" s="440"/>
      <c r="CL83" s="440"/>
      <c r="CM83" s="440"/>
      <c r="CN83" s="440"/>
      <c r="CO83" s="440"/>
      <c r="CP83" s="440"/>
      <c r="CQ83" s="440"/>
      <c r="CR83" s="440"/>
      <c r="CS83" s="440"/>
      <c r="CT83" s="440"/>
      <c r="CU83" s="440"/>
      <c r="CV83" s="440"/>
      <c r="CW83" s="440"/>
      <c r="CX83" s="440"/>
      <c r="CY83" s="440"/>
      <c r="CZ83" s="440"/>
      <c r="DA83" s="440"/>
      <c r="DB83" s="440"/>
      <c r="DC83" s="440"/>
      <c r="DD83" s="440"/>
      <c r="DE83" s="440"/>
      <c r="DF83" s="440"/>
      <c r="DG83" s="440"/>
      <c r="DH83" s="440"/>
      <c r="DI83" s="440"/>
      <c r="DJ83" s="440"/>
      <c r="DK83" s="440"/>
      <c r="DL83" s="440"/>
      <c r="DM83" s="440"/>
      <c r="DN83" s="440"/>
      <c r="DO83" s="440"/>
      <c r="DP83" s="440"/>
      <c r="DQ83" s="440"/>
      <c r="DR83" s="440"/>
      <c r="DS83" s="440"/>
      <c r="DT83" s="440"/>
      <c r="DU83" s="440"/>
      <c r="DV83" s="440"/>
      <c r="DW83" s="440"/>
      <c r="DX83" s="440"/>
      <c r="DY83" s="440"/>
      <c r="DZ83" s="440"/>
      <c r="EA83" s="440"/>
      <c r="EB83" s="440"/>
      <c r="EC83" s="440"/>
      <c r="ED83" s="440"/>
      <c r="EE83" s="440"/>
      <c r="EF83" s="440"/>
      <c r="EG83" s="440"/>
      <c r="EH83" s="440"/>
      <c r="EI83" s="440"/>
      <c r="EJ83" s="440"/>
      <c r="EK83" s="440"/>
      <c r="EL83" s="440"/>
      <c r="EM83" s="440"/>
      <c r="EN83" s="440"/>
      <c r="EO83" s="440"/>
      <c r="EP83" s="440"/>
      <c r="EQ83" s="440"/>
      <c r="ER83" s="440"/>
      <c r="ES83" s="440"/>
      <c r="ET83" s="440"/>
      <c r="EU83" s="440"/>
      <c r="EV83" s="440"/>
      <c r="EW83" s="440"/>
      <c r="EX83" s="440"/>
      <c r="EY83" s="440"/>
      <c r="EZ83" s="440"/>
      <c r="FA83" s="440"/>
      <c r="FB83" s="440"/>
      <c r="FC83" s="440"/>
      <c r="FD83" s="440"/>
      <c r="FE83" s="440"/>
      <c r="FF83" s="440"/>
      <c r="FG83" s="440"/>
      <c r="FH83" s="440"/>
      <c r="FI83" s="440"/>
      <c r="FJ83" s="440"/>
      <c r="FK83" s="440"/>
      <c r="FL83" s="440"/>
      <c r="FM83" s="440"/>
      <c r="FN83" s="440"/>
      <c r="FO83" s="440"/>
      <c r="FP83" s="440"/>
      <c r="FQ83" s="440"/>
      <c r="FR83" s="440"/>
      <c r="FS83" s="440"/>
      <c r="FT83" s="440"/>
      <c r="FU83" s="440"/>
      <c r="FV83" s="440"/>
      <c r="FW83" s="440"/>
      <c r="FX83" s="440"/>
      <c r="FY83" s="440"/>
      <c r="FZ83" s="440"/>
      <c r="GA83" s="440"/>
      <c r="GB83" s="440"/>
      <c r="GC83" s="440"/>
      <c r="GD83" s="440"/>
      <c r="GE83" s="440"/>
      <c r="GF83" s="440"/>
      <c r="GG83" s="440"/>
      <c r="GH83" s="440"/>
      <c r="GI83" s="440"/>
      <c r="GJ83" s="440"/>
      <c r="GK83" s="440"/>
      <c r="GL83" s="440"/>
      <c r="GM83" s="440"/>
      <c r="GN83" s="440"/>
      <c r="GO83" s="440"/>
      <c r="GP83" s="440"/>
      <c r="GQ83" s="440"/>
      <c r="GR83" s="440"/>
      <c r="GS83" s="440"/>
      <c r="GT83" s="440"/>
      <c r="GU83" s="440"/>
      <c r="GV83" s="440"/>
      <c r="GW83" s="440"/>
      <c r="GX83" s="440"/>
      <c r="GY83" s="440"/>
      <c r="GZ83" s="440"/>
      <c r="HA83" s="440"/>
      <c r="HB83" s="440"/>
      <c r="HC83" s="440"/>
      <c r="HD83" s="440"/>
      <c r="HE83" s="440"/>
      <c r="HF83" s="440"/>
      <c r="HG83" s="440"/>
      <c r="HH83" s="440"/>
      <c r="HI83" s="440"/>
      <c r="HJ83" s="440"/>
      <c r="HK83" s="440"/>
      <c r="HL83" s="440"/>
      <c r="HM83" s="440"/>
      <c r="HN83" s="440"/>
      <c r="HO83" s="440"/>
      <c r="HP83" s="440"/>
      <c r="HQ83" s="440"/>
      <c r="HR83" s="440"/>
      <c r="HS83" s="440"/>
      <c r="HT83" s="440"/>
      <c r="HU83" s="440"/>
      <c r="HV83" s="440"/>
      <c r="HW83" s="440"/>
      <c r="HX83" s="440"/>
      <c r="HY83" s="440"/>
      <c r="HZ83" s="440"/>
      <c r="IA83" s="440"/>
      <c r="IB83" s="440"/>
      <c r="IC83" s="440"/>
      <c r="ID83" s="440"/>
      <c r="IE83" s="440"/>
      <c r="IF83" s="440"/>
      <c r="IG83" s="440"/>
      <c r="IH83" s="440"/>
      <c r="II83" s="440"/>
      <c r="IJ83" s="440"/>
    </row>
    <row r="84" spans="4:244">
      <c r="D84" s="637"/>
      <c r="F84" s="637"/>
      <c r="H84" s="637"/>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0"/>
      <c r="BC84" s="440"/>
      <c r="BD84" s="440"/>
      <c r="BE84" s="440"/>
      <c r="BF84" s="440"/>
      <c r="BG84" s="440"/>
      <c r="BH84" s="440"/>
      <c r="BI84" s="440"/>
      <c r="BJ84" s="440"/>
      <c r="BK84" s="440"/>
      <c r="BL84" s="440"/>
      <c r="BM84" s="440"/>
      <c r="BN84" s="440"/>
      <c r="BO84" s="440"/>
      <c r="BP84" s="440"/>
      <c r="BQ84" s="440"/>
      <c r="BR84" s="440"/>
      <c r="BS84" s="440"/>
      <c r="BT84" s="440"/>
      <c r="BU84" s="440"/>
      <c r="BV84" s="440"/>
      <c r="BW84" s="440"/>
      <c r="BX84" s="440"/>
      <c r="BY84" s="440"/>
      <c r="BZ84" s="440"/>
      <c r="CA84" s="440"/>
      <c r="CB84" s="440"/>
      <c r="CC84" s="440"/>
      <c r="CD84" s="440"/>
      <c r="CE84" s="440"/>
      <c r="CF84" s="440"/>
      <c r="CG84" s="440"/>
      <c r="CH84" s="440"/>
      <c r="CI84" s="440"/>
      <c r="CJ84" s="440"/>
      <c r="CK84" s="440"/>
      <c r="CL84" s="440"/>
      <c r="CM84" s="440"/>
      <c r="CN84" s="440"/>
      <c r="CO84" s="440"/>
      <c r="CP84" s="440"/>
      <c r="CQ84" s="440"/>
      <c r="CR84" s="440"/>
      <c r="CS84" s="440"/>
      <c r="CT84" s="440"/>
      <c r="CU84" s="440"/>
      <c r="CV84" s="440"/>
      <c r="CW84" s="440"/>
      <c r="CX84" s="440"/>
      <c r="CY84" s="440"/>
      <c r="CZ84" s="440"/>
      <c r="DA84" s="440"/>
      <c r="DB84" s="440"/>
      <c r="DC84" s="440"/>
      <c r="DD84" s="440"/>
      <c r="DE84" s="440"/>
      <c r="DF84" s="440"/>
      <c r="DG84" s="440"/>
      <c r="DH84" s="440"/>
      <c r="DI84" s="440"/>
      <c r="DJ84" s="440"/>
      <c r="DK84" s="440"/>
      <c r="DL84" s="440"/>
      <c r="DM84" s="440"/>
      <c r="DN84" s="440"/>
      <c r="DO84" s="440"/>
      <c r="DP84" s="440"/>
      <c r="DQ84" s="440"/>
      <c r="DR84" s="440"/>
      <c r="DS84" s="440"/>
      <c r="DT84" s="440"/>
      <c r="DU84" s="440"/>
      <c r="DV84" s="440"/>
      <c r="DW84" s="440"/>
      <c r="DX84" s="440"/>
      <c r="DY84" s="440"/>
      <c r="DZ84" s="440"/>
      <c r="EA84" s="440"/>
      <c r="EB84" s="440"/>
      <c r="EC84" s="440"/>
      <c r="ED84" s="440"/>
      <c r="EE84" s="440"/>
      <c r="EF84" s="440"/>
      <c r="EG84" s="440"/>
      <c r="EH84" s="440"/>
      <c r="EI84" s="440"/>
      <c r="EJ84" s="440"/>
      <c r="EK84" s="440"/>
      <c r="EL84" s="440"/>
      <c r="EM84" s="440"/>
      <c r="EN84" s="440"/>
      <c r="EO84" s="440"/>
      <c r="EP84" s="440"/>
      <c r="EQ84" s="440"/>
      <c r="ER84" s="440"/>
      <c r="ES84" s="440"/>
      <c r="ET84" s="440"/>
      <c r="EU84" s="440"/>
      <c r="EV84" s="440"/>
      <c r="EW84" s="440"/>
      <c r="EX84" s="440"/>
      <c r="EY84" s="440"/>
      <c r="EZ84" s="440"/>
      <c r="FA84" s="440"/>
      <c r="FB84" s="440"/>
      <c r="FC84" s="440"/>
      <c r="FD84" s="440"/>
      <c r="FE84" s="440"/>
      <c r="FF84" s="440"/>
      <c r="FG84" s="440"/>
      <c r="FH84" s="440"/>
      <c r="FI84" s="440"/>
      <c r="FJ84" s="440"/>
      <c r="FK84" s="440"/>
      <c r="FL84" s="440"/>
      <c r="FM84" s="440"/>
      <c r="FN84" s="440"/>
      <c r="FO84" s="440"/>
      <c r="FP84" s="440"/>
      <c r="FQ84" s="440"/>
      <c r="FR84" s="440"/>
      <c r="FS84" s="440"/>
      <c r="FT84" s="440"/>
      <c r="FU84" s="440"/>
      <c r="FV84" s="440"/>
      <c r="FW84" s="440"/>
      <c r="FX84" s="440"/>
      <c r="FY84" s="440"/>
      <c r="FZ84" s="440"/>
      <c r="GA84" s="440"/>
      <c r="GB84" s="440"/>
      <c r="GC84" s="440"/>
      <c r="GD84" s="440"/>
      <c r="GE84" s="440"/>
      <c r="GF84" s="440"/>
      <c r="GG84" s="440"/>
      <c r="GH84" s="440"/>
      <c r="GI84" s="440"/>
      <c r="GJ84" s="440"/>
      <c r="GK84" s="440"/>
      <c r="GL84" s="440"/>
      <c r="GM84" s="440"/>
      <c r="GN84" s="440"/>
      <c r="GO84" s="440"/>
      <c r="GP84" s="440"/>
      <c r="GQ84" s="440"/>
      <c r="GR84" s="440"/>
      <c r="GS84" s="440"/>
      <c r="GT84" s="440"/>
      <c r="GU84" s="440"/>
      <c r="GV84" s="440"/>
      <c r="GW84" s="440"/>
      <c r="GX84" s="440"/>
      <c r="GY84" s="440"/>
      <c r="GZ84" s="440"/>
      <c r="HA84" s="440"/>
      <c r="HB84" s="440"/>
      <c r="HC84" s="440"/>
      <c r="HD84" s="440"/>
      <c r="HE84" s="440"/>
      <c r="HF84" s="440"/>
      <c r="HG84" s="440"/>
      <c r="HH84" s="440"/>
      <c r="HI84" s="440"/>
      <c r="HJ84" s="440"/>
      <c r="HK84" s="440"/>
      <c r="HL84" s="440"/>
      <c r="HM84" s="440"/>
      <c r="HN84" s="440"/>
      <c r="HO84" s="440"/>
      <c r="HP84" s="440"/>
      <c r="HQ84" s="440"/>
      <c r="HR84" s="440"/>
      <c r="HS84" s="440"/>
      <c r="HT84" s="440"/>
      <c r="HU84" s="440"/>
      <c r="HV84" s="440"/>
      <c r="HW84" s="440"/>
      <c r="HX84" s="440"/>
      <c r="HY84" s="440"/>
      <c r="HZ84" s="440"/>
      <c r="IA84" s="440"/>
      <c r="IB84" s="440"/>
      <c r="IC84" s="440"/>
      <c r="ID84" s="440"/>
      <c r="IE84" s="440"/>
      <c r="IF84" s="440"/>
      <c r="IG84" s="440"/>
      <c r="IH84" s="440"/>
      <c r="II84" s="440"/>
      <c r="IJ84" s="440"/>
    </row>
    <row r="85" spans="4:244">
      <c r="D85" s="637"/>
      <c r="F85" s="637"/>
      <c r="H85" s="637"/>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0"/>
      <c r="AY85" s="440"/>
      <c r="AZ85" s="440"/>
      <c r="BA85" s="440"/>
      <c r="BB85" s="440"/>
      <c r="BC85" s="440"/>
      <c r="BD85" s="440"/>
      <c r="BE85" s="440"/>
      <c r="BF85" s="440"/>
      <c r="BG85" s="440"/>
      <c r="BH85" s="440"/>
      <c r="BI85" s="440"/>
      <c r="BJ85" s="440"/>
      <c r="BK85" s="440"/>
      <c r="BL85" s="440"/>
      <c r="BM85" s="440"/>
      <c r="BN85" s="440"/>
      <c r="BO85" s="440"/>
      <c r="BP85" s="440"/>
      <c r="BQ85" s="440"/>
      <c r="BR85" s="440"/>
      <c r="BS85" s="440"/>
      <c r="BT85" s="440"/>
      <c r="BU85" s="440"/>
      <c r="BV85" s="440"/>
      <c r="BW85" s="440"/>
      <c r="BX85" s="440"/>
      <c r="BY85" s="440"/>
      <c r="BZ85" s="440"/>
      <c r="CA85" s="440"/>
      <c r="CB85" s="440"/>
      <c r="CC85" s="440"/>
      <c r="CD85" s="440"/>
      <c r="CE85" s="440"/>
      <c r="CF85" s="440"/>
      <c r="CG85" s="440"/>
      <c r="CH85" s="440"/>
      <c r="CI85" s="440"/>
      <c r="CJ85" s="440"/>
      <c r="CK85" s="440"/>
      <c r="CL85" s="440"/>
      <c r="CM85" s="440"/>
      <c r="CN85" s="440"/>
      <c r="CO85" s="440"/>
      <c r="CP85" s="440"/>
      <c r="CQ85" s="440"/>
      <c r="CR85" s="440"/>
      <c r="CS85" s="440"/>
      <c r="CT85" s="440"/>
      <c r="CU85" s="440"/>
      <c r="CV85" s="440"/>
      <c r="CW85" s="440"/>
      <c r="CX85" s="440"/>
      <c r="CY85" s="440"/>
      <c r="CZ85" s="440"/>
      <c r="DA85" s="440"/>
      <c r="DB85" s="440"/>
      <c r="DC85" s="440"/>
      <c r="DD85" s="440"/>
      <c r="DE85" s="440"/>
      <c r="DF85" s="440"/>
      <c r="DG85" s="440"/>
      <c r="DH85" s="440"/>
      <c r="DI85" s="440"/>
      <c r="DJ85" s="440"/>
      <c r="DK85" s="440"/>
      <c r="DL85" s="440"/>
      <c r="DM85" s="440"/>
      <c r="DN85" s="440"/>
      <c r="DO85" s="440"/>
      <c r="DP85" s="440"/>
      <c r="DQ85" s="440"/>
      <c r="DR85" s="440"/>
      <c r="DS85" s="440"/>
      <c r="DT85" s="440"/>
      <c r="DU85" s="440"/>
      <c r="DV85" s="440"/>
      <c r="DW85" s="440"/>
      <c r="DX85" s="440"/>
      <c r="DY85" s="440"/>
      <c r="DZ85" s="440"/>
      <c r="EA85" s="440"/>
      <c r="EB85" s="440"/>
      <c r="EC85" s="440"/>
      <c r="ED85" s="440"/>
      <c r="EE85" s="440"/>
      <c r="EF85" s="440"/>
      <c r="EG85" s="440"/>
      <c r="EH85" s="440"/>
      <c r="EI85" s="440"/>
      <c r="EJ85" s="440"/>
      <c r="EK85" s="440"/>
      <c r="EL85" s="440"/>
      <c r="EM85" s="440"/>
      <c r="EN85" s="440"/>
      <c r="EO85" s="440"/>
      <c r="EP85" s="440"/>
      <c r="EQ85" s="440"/>
      <c r="ER85" s="440"/>
      <c r="ES85" s="440"/>
      <c r="ET85" s="440"/>
      <c r="EU85" s="440"/>
      <c r="EV85" s="440"/>
      <c r="EW85" s="440"/>
      <c r="EX85" s="440"/>
      <c r="EY85" s="440"/>
      <c r="EZ85" s="440"/>
      <c r="FA85" s="440"/>
      <c r="FB85" s="440"/>
      <c r="FC85" s="440"/>
      <c r="FD85" s="440"/>
      <c r="FE85" s="440"/>
      <c r="FF85" s="440"/>
      <c r="FG85" s="440"/>
      <c r="FH85" s="440"/>
      <c r="FI85" s="440"/>
      <c r="FJ85" s="440"/>
      <c r="FK85" s="440"/>
      <c r="FL85" s="440"/>
      <c r="FM85" s="440"/>
      <c r="FN85" s="440"/>
      <c r="FO85" s="440"/>
      <c r="FP85" s="440"/>
      <c r="FQ85" s="440"/>
      <c r="FR85" s="440"/>
      <c r="FS85" s="440"/>
      <c r="FT85" s="440"/>
      <c r="FU85" s="440"/>
      <c r="FV85" s="440"/>
      <c r="FW85" s="440"/>
      <c r="FX85" s="440"/>
      <c r="FY85" s="440"/>
      <c r="FZ85" s="440"/>
      <c r="GA85" s="440"/>
      <c r="GB85" s="440"/>
      <c r="GC85" s="440"/>
      <c r="GD85" s="440"/>
      <c r="GE85" s="440"/>
      <c r="GF85" s="440"/>
      <c r="GG85" s="440"/>
      <c r="GH85" s="440"/>
      <c r="GI85" s="440"/>
      <c r="GJ85" s="440"/>
      <c r="GK85" s="440"/>
      <c r="GL85" s="440"/>
      <c r="GM85" s="440"/>
      <c r="GN85" s="440"/>
      <c r="GO85" s="440"/>
      <c r="GP85" s="440"/>
      <c r="GQ85" s="440"/>
      <c r="GR85" s="440"/>
      <c r="GS85" s="440"/>
      <c r="GT85" s="440"/>
      <c r="GU85" s="440"/>
      <c r="GV85" s="440"/>
      <c r="GW85" s="440"/>
      <c r="GX85" s="440"/>
      <c r="GY85" s="440"/>
      <c r="GZ85" s="440"/>
      <c r="HA85" s="440"/>
      <c r="HB85" s="440"/>
      <c r="HC85" s="440"/>
      <c r="HD85" s="440"/>
      <c r="HE85" s="440"/>
      <c r="HF85" s="440"/>
      <c r="HG85" s="440"/>
      <c r="HH85" s="440"/>
      <c r="HI85" s="440"/>
      <c r="HJ85" s="440"/>
      <c r="HK85" s="440"/>
      <c r="HL85" s="440"/>
      <c r="HM85" s="440"/>
      <c r="HN85" s="440"/>
      <c r="HO85" s="440"/>
      <c r="HP85" s="440"/>
      <c r="HQ85" s="440"/>
      <c r="HR85" s="440"/>
      <c r="HS85" s="440"/>
      <c r="HT85" s="440"/>
      <c r="HU85" s="440"/>
      <c r="HV85" s="440"/>
      <c r="HW85" s="440"/>
      <c r="HX85" s="440"/>
      <c r="HY85" s="440"/>
      <c r="HZ85" s="440"/>
      <c r="IA85" s="440"/>
      <c r="IB85" s="440"/>
      <c r="IC85" s="440"/>
      <c r="ID85" s="440"/>
      <c r="IE85" s="440"/>
      <c r="IF85" s="440"/>
      <c r="IG85" s="440"/>
      <c r="IH85" s="440"/>
      <c r="II85" s="440"/>
      <c r="IJ85" s="440"/>
    </row>
  </sheetData>
  <pageMargins left="1" right="0.5" top="1" bottom="0.25" header="0" footer="0.25"/>
  <pageSetup scale="58" orientation="landscape"/>
  <headerFooter scaleWithDoc="0">
    <oddFooter>&amp;R&amp;8 55</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zoomScale="60" zoomScaleNormal="60" zoomScalePageLayoutView="60" workbookViewId="0"/>
  </sheetViews>
  <sheetFormatPr baseColWidth="10" defaultColWidth="8.85546875" defaultRowHeight="15" x14ac:dyDescent="0"/>
  <cols>
    <col min="1" max="1" width="81.85546875" style="698" customWidth="1"/>
    <col min="2" max="2" width="2" style="699" customWidth="1"/>
    <col min="3" max="3" width="15.85546875" style="698" customWidth="1"/>
    <col min="4" max="4" width="3.85546875" style="699" customWidth="1"/>
    <col min="5" max="5" width="16.5703125" style="702" customWidth="1"/>
    <col min="6" max="6" width="4" style="699" customWidth="1"/>
    <col min="7" max="7" width="21.140625" style="698" customWidth="1"/>
    <col min="8" max="8" width="3.42578125" style="698" customWidth="1"/>
    <col min="9" max="9" width="21.140625" style="698" customWidth="1"/>
    <col min="10" max="10" width="3.85546875" style="699" customWidth="1"/>
    <col min="11" max="11" width="17.85546875" style="698" customWidth="1"/>
    <col min="12" max="12" width="3.85546875" style="699" customWidth="1"/>
    <col min="13" max="13" width="17.140625" style="698" customWidth="1"/>
    <col min="14" max="14" width="3.42578125" style="699" customWidth="1"/>
    <col min="15" max="15" width="17.5703125" style="698" customWidth="1"/>
    <col min="16" max="16" width="3.42578125" style="699" customWidth="1"/>
    <col min="17" max="17" width="20.5703125" style="702" customWidth="1"/>
    <col min="18" max="18" width="4.85546875" style="698" bestFit="1" customWidth="1"/>
    <col min="19" max="19" width="6.42578125" style="698" customWidth="1"/>
    <col min="20" max="16384" width="8.85546875" style="698"/>
  </cols>
  <sheetData>
    <row r="1" spans="1:20">
      <c r="A1" s="781" t="s">
        <v>936</v>
      </c>
    </row>
    <row r="3" spans="1:20" s="662" customFormat="1" ht="26.25" customHeight="1">
      <c r="A3" s="656" t="s">
        <v>60</v>
      </c>
      <c r="B3" s="657"/>
      <c r="C3" s="658"/>
      <c r="D3" s="659"/>
      <c r="E3" s="660"/>
      <c r="F3" s="659"/>
      <c r="G3" s="658"/>
      <c r="H3" s="658"/>
      <c r="I3" s="658"/>
      <c r="J3" s="659"/>
      <c r="K3" s="658"/>
      <c r="L3" s="659"/>
      <c r="M3" s="661"/>
      <c r="N3" s="659"/>
      <c r="O3" s="658"/>
      <c r="P3" s="659"/>
      <c r="Q3" s="660"/>
      <c r="R3" s="658"/>
      <c r="S3" s="661"/>
    </row>
    <row r="4" spans="1:20" s="662" customFormat="1" ht="26.25" customHeight="1">
      <c r="A4" s="656" t="s">
        <v>702</v>
      </c>
      <c r="B4" s="663"/>
      <c r="C4" s="661"/>
      <c r="D4" s="659"/>
      <c r="E4" s="664"/>
      <c r="F4" s="659"/>
      <c r="G4" s="658"/>
      <c r="H4" s="658"/>
      <c r="I4" s="658"/>
      <c r="J4" s="659"/>
      <c r="K4" s="658"/>
      <c r="L4" s="659"/>
      <c r="M4" s="661"/>
      <c r="N4" s="659"/>
      <c r="O4" s="658"/>
      <c r="P4" s="659"/>
      <c r="Q4" s="660"/>
      <c r="R4" s="658"/>
      <c r="S4" s="661"/>
    </row>
    <row r="5" spans="1:20" s="662" customFormat="1" ht="26.25" customHeight="1">
      <c r="A5" s="656" t="s">
        <v>62</v>
      </c>
      <c r="B5" s="657"/>
      <c r="C5" s="661"/>
      <c r="D5" s="659"/>
      <c r="E5" s="664"/>
      <c r="F5" s="659"/>
      <c r="G5" s="658"/>
      <c r="H5" s="658"/>
      <c r="I5" s="658"/>
      <c r="J5" s="659"/>
      <c r="K5" s="658"/>
      <c r="L5" s="659"/>
      <c r="M5" s="661"/>
      <c r="N5" s="659"/>
      <c r="O5" s="658"/>
      <c r="P5" s="659"/>
      <c r="Q5" s="665" t="s">
        <v>703</v>
      </c>
      <c r="R5" s="658"/>
    </row>
    <row r="6" spans="1:20" s="662" customFormat="1" ht="22">
      <c r="A6" s="656" t="s">
        <v>614</v>
      </c>
      <c r="B6" s="657"/>
      <c r="C6" s="661"/>
      <c r="D6" s="659"/>
      <c r="E6" s="664"/>
      <c r="F6" s="659"/>
      <c r="G6" s="658"/>
      <c r="H6" s="658"/>
      <c r="I6" s="658"/>
      <c r="J6" s="659"/>
      <c r="K6" s="658"/>
      <c r="L6" s="659"/>
      <c r="M6" s="661"/>
      <c r="N6" s="659"/>
      <c r="O6" s="658"/>
      <c r="P6" s="659"/>
      <c r="Q6" s="660"/>
      <c r="R6" s="658"/>
      <c r="S6" s="661"/>
    </row>
    <row r="7" spans="1:20" s="662" customFormat="1" ht="22">
      <c r="A7" s="666" t="s">
        <v>1294</v>
      </c>
      <c r="B7" s="667"/>
      <c r="C7" s="661"/>
      <c r="D7" s="668"/>
      <c r="E7" s="664"/>
      <c r="F7" s="668"/>
      <c r="G7" s="661"/>
      <c r="H7" s="661"/>
      <c r="I7" s="661"/>
      <c r="J7" s="668"/>
      <c r="K7" s="661"/>
      <c r="L7" s="668"/>
      <c r="M7" s="661"/>
      <c r="N7" s="668"/>
      <c r="O7" s="661"/>
      <c r="P7" s="668"/>
      <c r="Q7" s="664"/>
      <c r="R7" s="661"/>
      <c r="S7" s="661"/>
    </row>
    <row r="8" spans="1:20" s="662" customFormat="1" ht="21">
      <c r="A8" s="669" t="s">
        <v>362</v>
      </c>
      <c r="B8" s="667"/>
      <c r="C8" s="661"/>
      <c r="D8" s="668"/>
      <c r="E8" s="664"/>
      <c r="F8" s="668"/>
      <c r="G8" s="661"/>
      <c r="H8" s="661"/>
      <c r="I8" s="661"/>
      <c r="J8" s="668"/>
      <c r="K8" s="661"/>
      <c r="L8" s="668"/>
      <c r="M8" s="661"/>
      <c r="N8" s="668"/>
      <c r="O8" s="661"/>
      <c r="P8" s="668"/>
      <c r="Q8" s="664"/>
      <c r="R8" s="661"/>
      <c r="S8" s="661"/>
    </row>
    <row r="9" spans="1:20" s="662" customFormat="1" ht="10.5" customHeight="1">
      <c r="A9" s="670"/>
      <c r="B9" s="667"/>
      <c r="C9" s="661"/>
      <c r="D9" s="668"/>
      <c r="E9" s="664"/>
      <c r="F9" s="668"/>
      <c r="G9" s="661"/>
      <c r="H9" s="661"/>
      <c r="I9" s="661"/>
      <c r="J9" s="668"/>
      <c r="K9" s="661"/>
      <c r="L9" s="668"/>
      <c r="M9" s="661"/>
      <c r="N9" s="668"/>
      <c r="O9" s="661"/>
      <c r="P9" s="668"/>
      <c r="Q9" s="664"/>
      <c r="R9" s="661"/>
      <c r="S9" s="661"/>
    </row>
    <row r="10" spans="1:20" s="662" customFormat="1" ht="20" customHeight="1">
      <c r="A10" s="670"/>
      <c r="B10" s="667"/>
      <c r="C10" s="661"/>
      <c r="D10" s="668"/>
      <c r="E10" s="664"/>
      <c r="F10" s="668"/>
      <c r="G10" s="661"/>
      <c r="H10" s="661"/>
      <c r="I10" s="661"/>
      <c r="J10" s="668"/>
      <c r="K10" s="661"/>
      <c r="L10" s="668"/>
      <c r="M10" s="661"/>
      <c r="N10" s="668"/>
      <c r="O10" s="661"/>
      <c r="P10" s="668"/>
      <c r="Q10" s="664"/>
      <c r="R10" s="661"/>
      <c r="S10" s="661"/>
    </row>
    <row r="11" spans="1:20" s="671" customFormat="1" ht="20" customHeight="1">
      <c r="B11" s="672"/>
      <c r="C11" s="673"/>
      <c r="D11" s="674"/>
      <c r="E11" s="1218" t="s">
        <v>704</v>
      </c>
      <c r="F11" s="1218"/>
      <c r="G11" s="1218"/>
      <c r="H11" s="1218"/>
      <c r="I11" s="1218"/>
      <c r="J11" s="674"/>
      <c r="K11" s="1218" t="s">
        <v>705</v>
      </c>
      <c r="L11" s="1218"/>
      <c r="M11" s="1218"/>
      <c r="N11" s="1218"/>
      <c r="O11" s="1218"/>
      <c r="P11" s="845"/>
      <c r="Q11" s="845"/>
      <c r="R11" s="673"/>
      <c r="S11" s="673"/>
    </row>
    <row r="12" spans="1:20" s="671" customFormat="1" ht="18">
      <c r="B12" s="672"/>
      <c r="C12" s="675"/>
      <c r="D12" s="676"/>
      <c r="E12" s="677"/>
      <c r="F12" s="676"/>
      <c r="G12" s="675"/>
      <c r="H12" s="675"/>
      <c r="I12" s="675"/>
      <c r="J12" s="676"/>
      <c r="K12" s="675"/>
      <c r="L12" s="676"/>
      <c r="M12" s="675"/>
      <c r="N12" s="676"/>
      <c r="O12" s="675"/>
      <c r="P12" s="678"/>
      <c r="Q12" s="679"/>
      <c r="R12" s="675"/>
      <c r="S12" s="675"/>
      <c r="T12" s="675"/>
    </row>
    <row r="13" spans="1:20" s="671" customFormat="1" ht="20" customHeight="1">
      <c r="B13" s="680"/>
      <c r="C13" s="1132"/>
      <c r="D13" s="681"/>
      <c r="E13" s="1133"/>
      <c r="F13" s="681"/>
      <c r="G13" s="1132"/>
      <c r="H13" s="1132"/>
      <c r="I13" s="1132"/>
      <c r="J13" s="681"/>
      <c r="K13" s="1132"/>
      <c r="L13" s="681"/>
      <c r="M13" s="1132"/>
      <c r="N13" s="681"/>
      <c r="O13" s="1132"/>
      <c r="P13" s="681"/>
      <c r="Q13" s="1133"/>
      <c r="R13" s="1132"/>
      <c r="S13" s="675"/>
      <c r="T13" s="675"/>
    </row>
    <row r="14" spans="1:20" s="671" customFormat="1" ht="22" customHeight="1">
      <c r="B14" s="680"/>
      <c r="C14" s="1134" t="s">
        <v>706</v>
      </c>
      <c r="D14" s="681"/>
      <c r="E14" s="1133"/>
      <c r="F14" s="681"/>
      <c r="G14" s="1132"/>
      <c r="H14" s="1132"/>
      <c r="I14" s="1134" t="s">
        <v>1013</v>
      </c>
      <c r="J14" s="681"/>
      <c r="K14" s="1134" t="s">
        <v>707</v>
      </c>
      <c r="L14" s="681"/>
      <c r="M14" s="1132"/>
      <c r="N14" s="681"/>
      <c r="O14" s="1134" t="s">
        <v>708</v>
      </c>
      <c r="P14" s="681"/>
      <c r="Q14" s="1135" t="s">
        <v>706</v>
      </c>
      <c r="R14" s="1132"/>
    </row>
    <row r="15" spans="1:20" s="671" customFormat="1" ht="20" customHeight="1">
      <c r="B15" s="680"/>
      <c r="C15" s="1136" t="s">
        <v>1293</v>
      </c>
      <c r="D15" s="681"/>
      <c r="E15" s="1137" t="s">
        <v>709</v>
      </c>
      <c r="F15" s="681"/>
      <c r="G15" s="1138" t="s">
        <v>710</v>
      </c>
      <c r="H15" s="1139"/>
      <c r="I15" s="1138" t="s">
        <v>714</v>
      </c>
      <c r="J15" s="681"/>
      <c r="K15" s="1138" t="s">
        <v>711</v>
      </c>
      <c r="L15" s="681"/>
      <c r="M15" s="1138" t="s">
        <v>712</v>
      </c>
      <c r="N15" s="681"/>
      <c r="O15" s="1138" t="s">
        <v>713</v>
      </c>
      <c r="P15" s="681"/>
      <c r="Q15" s="1140" t="s">
        <v>1292</v>
      </c>
      <c r="R15" s="1132"/>
    </row>
    <row r="16" spans="1:20" s="671" customFormat="1" ht="33" customHeight="1">
      <c r="A16" s="675" t="s">
        <v>715</v>
      </c>
      <c r="B16" s="681"/>
      <c r="C16" s="682">
        <v>249</v>
      </c>
      <c r="D16" s="676"/>
      <c r="E16" s="683">
        <v>114</v>
      </c>
      <c r="F16" s="676"/>
      <c r="G16" s="684">
        <v>0</v>
      </c>
      <c r="H16" s="684"/>
      <c r="I16" s="684">
        <v>0</v>
      </c>
      <c r="J16" s="676"/>
      <c r="K16" s="684">
        <v>0</v>
      </c>
      <c r="L16" s="676"/>
      <c r="M16" s="684">
        <v>-41</v>
      </c>
      <c r="N16" s="685"/>
      <c r="O16" s="684">
        <v>0</v>
      </c>
      <c r="P16" s="676"/>
      <c r="Q16" s="683">
        <f>ROUND(SUM(C16)+SUM(E16)+SUM(G16)+SUM(I16)+SUM(K16)+SUM(M16)+SUM(O16),1)</f>
        <v>322</v>
      </c>
    </row>
    <row r="17" spans="1:17" s="671" customFormat="1" ht="33" customHeight="1">
      <c r="A17" s="675" t="s">
        <v>716</v>
      </c>
      <c r="B17" s="680" t="s">
        <v>22</v>
      </c>
      <c r="C17" s="686">
        <v>50094</v>
      </c>
      <c r="D17" s="687"/>
      <c r="E17" s="688">
        <v>2281752</v>
      </c>
      <c r="F17" s="687"/>
      <c r="G17" s="689">
        <v>0</v>
      </c>
      <c r="H17" s="689"/>
      <c r="I17" s="692">
        <v>0</v>
      </c>
      <c r="J17" s="687"/>
      <c r="K17" s="688">
        <v>-2260001</v>
      </c>
      <c r="L17" s="687"/>
      <c r="M17" s="690">
        <v>0</v>
      </c>
      <c r="N17" s="691"/>
      <c r="O17" s="690">
        <v>0</v>
      </c>
      <c r="P17" s="687"/>
      <c r="Q17" s="688">
        <f>ROUND(SUM(C17)+SUM(E17)+SUM(G17)+SUM(I17)+SUM(K17)+SUM(M17)+SUM(O17),1)</f>
        <v>71845</v>
      </c>
    </row>
    <row r="18" spans="1:17" s="671" customFormat="1" ht="33" customHeight="1">
      <c r="A18" s="675" t="s">
        <v>717</v>
      </c>
      <c r="B18" s="680" t="s">
        <v>22</v>
      </c>
      <c r="C18" s="686">
        <v>22369</v>
      </c>
      <c r="D18" s="687"/>
      <c r="E18" s="688">
        <v>93399</v>
      </c>
      <c r="F18" s="687"/>
      <c r="G18" s="689">
        <v>0</v>
      </c>
      <c r="H18" s="689"/>
      <c r="I18" s="690">
        <v>0</v>
      </c>
      <c r="J18" s="687"/>
      <c r="K18" s="689">
        <v>0</v>
      </c>
      <c r="L18" s="687"/>
      <c r="M18" s="690">
        <v>0</v>
      </c>
      <c r="N18" s="691"/>
      <c r="O18" s="688">
        <v>-89143</v>
      </c>
      <c r="P18" s="687"/>
      <c r="Q18" s="688">
        <f t="shared" ref="Q18:Q31" si="0">ROUND(SUM(C18)+SUM(E18)+SUM(G18)+SUM(I18)+SUM(K18)+SUM(M18)+SUM(O18),1)</f>
        <v>26625</v>
      </c>
    </row>
    <row r="19" spans="1:17" s="671" customFormat="1" ht="33" customHeight="1">
      <c r="A19" s="675" t="s">
        <v>718</v>
      </c>
      <c r="B19" s="680" t="s">
        <v>22</v>
      </c>
      <c r="C19" s="686">
        <v>6562</v>
      </c>
      <c r="D19" s="687"/>
      <c r="E19" s="688">
        <v>71692</v>
      </c>
      <c r="F19" s="687"/>
      <c r="G19" s="689">
        <v>0</v>
      </c>
      <c r="H19" s="689"/>
      <c r="I19" s="690">
        <v>0</v>
      </c>
      <c r="J19" s="687"/>
      <c r="K19" s="689">
        <v>0</v>
      </c>
      <c r="L19" s="687"/>
      <c r="M19" s="690">
        <v>0</v>
      </c>
      <c r="N19" s="691"/>
      <c r="O19" s="688">
        <v>-74047</v>
      </c>
      <c r="P19" s="687"/>
      <c r="Q19" s="688">
        <f t="shared" si="0"/>
        <v>4207</v>
      </c>
    </row>
    <row r="20" spans="1:17" s="671" customFormat="1" ht="33" customHeight="1">
      <c r="A20" s="675" t="s">
        <v>719</v>
      </c>
      <c r="B20" s="680" t="s">
        <v>22</v>
      </c>
      <c r="C20" s="686">
        <v>795248</v>
      </c>
      <c r="D20" s="687"/>
      <c r="E20" s="688">
        <v>8703077</v>
      </c>
      <c r="F20" s="687"/>
      <c r="G20" s="688">
        <v>15</v>
      </c>
      <c r="H20" s="688"/>
      <c r="I20" s="690">
        <v>0</v>
      </c>
      <c r="J20" s="687"/>
      <c r="K20" s="689">
        <v>0</v>
      </c>
      <c r="L20" s="687"/>
      <c r="M20" s="690">
        <v>0</v>
      </c>
      <c r="N20" s="691"/>
      <c r="O20" s="688">
        <v>-8709680</v>
      </c>
      <c r="P20" s="687"/>
      <c r="Q20" s="688">
        <f t="shared" si="0"/>
        <v>788660</v>
      </c>
    </row>
    <row r="21" spans="1:17" s="695" customFormat="1" ht="33" customHeight="1">
      <c r="A21" s="677" t="s">
        <v>720</v>
      </c>
      <c r="B21" s="693" t="s">
        <v>22</v>
      </c>
      <c r="C21" s="688">
        <v>-4550</v>
      </c>
      <c r="D21" s="691"/>
      <c r="E21" s="688">
        <v>4486158</v>
      </c>
      <c r="F21" s="691"/>
      <c r="G21" s="690">
        <v>0</v>
      </c>
      <c r="H21" s="690"/>
      <c r="I21" s="690">
        <v>0</v>
      </c>
      <c r="J21" s="691"/>
      <c r="K21" s="690">
        <v>0</v>
      </c>
      <c r="L21" s="691"/>
      <c r="M21" s="690">
        <v>0</v>
      </c>
      <c r="N21" s="691"/>
      <c r="O21" s="688">
        <v>-4474296</v>
      </c>
      <c r="P21" s="691"/>
      <c r="Q21" s="688">
        <f t="shared" si="0"/>
        <v>7312</v>
      </c>
    </row>
    <row r="22" spans="1:17" s="671" customFormat="1" ht="33" customHeight="1">
      <c r="A22" s="675" t="s">
        <v>721</v>
      </c>
      <c r="B22" s="680" t="s">
        <v>22</v>
      </c>
      <c r="C22" s="686">
        <v>120</v>
      </c>
      <c r="D22" s="687"/>
      <c r="E22" s="688">
        <v>0</v>
      </c>
      <c r="F22" s="687"/>
      <c r="G22" s="690">
        <v>0</v>
      </c>
      <c r="H22" s="690"/>
      <c r="I22" s="690">
        <v>0</v>
      </c>
      <c r="J22" s="687"/>
      <c r="K22" s="689">
        <v>0</v>
      </c>
      <c r="L22" s="687"/>
      <c r="M22" s="690">
        <v>0</v>
      </c>
      <c r="N22" s="691"/>
      <c r="O22" s="690">
        <v>0</v>
      </c>
      <c r="P22" s="687"/>
      <c r="Q22" s="688">
        <f t="shared" si="0"/>
        <v>120</v>
      </c>
    </row>
    <row r="23" spans="1:17" s="671" customFormat="1" ht="33" customHeight="1">
      <c r="A23" s="675" t="s">
        <v>722</v>
      </c>
      <c r="B23" s="680" t="s">
        <v>22</v>
      </c>
      <c r="C23" s="686">
        <v>434246</v>
      </c>
      <c r="D23" s="687"/>
      <c r="E23" s="688">
        <v>1326254</v>
      </c>
      <c r="F23" s="687"/>
      <c r="G23" s="690">
        <v>0</v>
      </c>
      <c r="H23" s="690"/>
      <c r="I23" s="690">
        <v>0</v>
      </c>
      <c r="J23" s="687"/>
      <c r="K23" s="689">
        <v>0</v>
      </c>
      <c r="L23" s="687"/>
      <c r="M23" s="690">
        <v>0</v>
      </c>
      <c r="N23" s="691"/>
      <c r="O23" s="688">
        <v>-1245206</v>
      </c>
      <c r="P23" s="687"/>
      <c r="Q23" s="688">
        <f t="shared" si="0"/>
        <v>515294</v>
      </c>
    </row>
    <row r="24" spans="1:17" s="671" customFormat="1" ht="33" customHeight="1">
      <c r="A24" s="675" t="s">
        <v>723</v>
      </c>
      <c r="B24" s="680" t="s">
        <v>22</v>
      </c>
      <c r="C24" s="686">
        <v>479</v>
      </c>
      <c r="D24" s="687"/>
      <c r="E24" s="688">
        <v>10357</v>
      </c>
      <c r="F24" s="687"/>
      <c r="G24" s="689">
        <v>0</v>
      </c>
      <c r="H24" s="689"/>
      <c r="I24" s="690">
        <v>0</v>
      </c>
      <c r="J24" s="687"/>
      <c r="K24" s="689">
        <v>0</v>
      </c>
      <c r="L24" s="687"/>
      <c r="M24" s="690">
        <v>0</v>
      </c>
      <c r="N24" s="691"/>
      <c r="O24" s="688">
        <v>-10466</v>
      </c>
      <c r="P24" s="687"/>
      <c r="Q24" s="688">
        <f t="shared" si="0"/>
        <v>370</v>
      </c>
    </row>
    <row r="25" spans="1:17" s="671" customFormat="1" ht="33" customHeight="1">
      <c r="A25" s="675" t="s">
        <v>724</v>
      </c>
      <c r="B25" s="680" t="s">
        <v>22</v>
      </c>
      <c r="C25" s="686">
        <v>182888</v>
      </c>
      <c r="D25" s="687"/>
      <c r="E25" s="688">
        <v>60974233</v>
      </c>
      <c r="F25" s="687"/>
      <c r="G25" s="689">
        <v>0</v>
      </c>
      <c r="H25" s="689"/>
      <c r="I25" s="690">
        <v>42009</v>
      </c>
      <c r="J25" s="687"/>
      <c r="K25" s="689">
        <v>0</v>
      </c>
      <c r="L25" s="687"/>
      <c r="M25" s="690">
        <v>0</v>
      </c>
      <c r="N25" s="691"/>
      <c r="O25" s="688">
        <v>-60977151</v>
      </c>
      <c r="P25" s="687"/>
      <c r="Q25" s="688">
        <f t="shared" si="0"/>
        <v>221979</v>
      </c>
    </row>
    <row r="26" spans="1:17" s="695" customFormat="1" ht="33" customHeight="1">
      <c r="A26" s="677" t="s">
        <v>725</v>
      </c>
      <c r="B26" s="693" t="s">
        <v>22</v>
      </c>
      <c r="C26" s="688">
        <v>1330447</v>
      </c>
      <c r="D26" s="691"/>
      <c r="E26" s="688">
        <v>2015453</v>
      </c>
      <c r="F26" s="691"/>
      <c r="G26" s="690">
        <v>0</v>
      </c>
      <c r="H26" s="690"/>
      <c r="I26" s="688">
        <v>0</v>
      </c>
      <c r="J26" s="691"/>
      <c r="K26" s="690">
        <v>0</v>
      </c>
      <c r="L26" s="694"/>
      <c r="M26" s="690">
        <v>0</v>
      </c>
      <c r="N26" s="691"/>
      <c r="O26" s="688">
        <v>-1658806</v>
      </c>
      <c r="P26" s="691"/>
      <c r="Q26" s="688">
        <f t="shared" si="0"/>
        <v>1687094</v>
      </c>
    </row>
    <row r="27" spans="1:17" s="671" customFormat="1" ht="33" customHeight="1">
      <c r="A27" s="675" t="s">
        <v>726</v>
      </c>
      <c r="B27" s="680" t="s">
        <v>22</v>
      </c>
      <c r="C27" s="686">
        <v>21659</v>
      </c>
      <c r="D27" s="687"/>
      <c r="E27" s="688">
        <v>17115</v>
      </c>
      <c r="F27" s="687"/>
      <c r="G27" s="689">
        <v>0</v>
      </c>
      <c r="H27" s="689"/>
      <c r="I27" s="690">
        <v>0</v>
      </c>
      <c r="J27" s="687"/>
      <c r="K27" s="690">
        <v>0</v>
      </c>
      <c r="L27" s="687"/>
      <c r="M27" s="690">
        <v>0</v>
      </c>
      <c r="N27" s="691"/>
      <c r="O27" s="688">
        <v>-19375</v>
      </c>
      <c r="P27" s="687"/>
      <c r="Q27" s="688">
        <f t="shared" si="0"/>
        <v>19399</v>
      </c>
    </row>
    <row r="28" spans="1:17" s="671" customFormat="1" ht="33" customHeight="1">
      <c r="A28" s="675" t="s">
        <v>727</v>
      </c>
      <c r="B28" s="680" t="s">
        <v>22</v>
      </c>
      <c r="C28" s="686">
        <v>15089</v>
      </c>
      <c r="D28" s="687"/>
      <c r="E28" s="688">
        <v>1155609</v>
      </c>
      <c r="F28" s="687"/>
      <c r="G28" s="689">
        <v>0</v>
      </c>
      <c r="H28" s="689"/>
      <c r="I28" s="690">
        <v>0</v>
      </c>
      <c r="J28" s="687"/>
      <c r="K28" s="689">
        <v>0</v>
      </c>
      <c r="L28" s="687"/>
      <c r="M28" s="690">
        <v>-4</v>
      </c>
      <c r="N28" s="691"/>
      <c r="O28" s="688">
        <v>-1155722</v>
      </c>
      <c r="P28" s="687"/>
      <c r="Q28" s="688">
        <f t="shared" si="0"/>
        <v>14972</v>
      </c>
    </row>
    <row r="29" spans="1:17" s="671" customFormat="1" ht="33" customHeight="1">
      <c r="A29" s="675" t="s">
        <v>728</v>
      </c>
      <c r="B29" s="680" t="s">
        <v>22</v>
      </c>
      <c r="C29" s="689">
        <v>0</v>
      </c>
      <c r="D29" s="687"/>
      <c r="E29" s="690">
        <v>0</v>
      </c>
      <c r="F29" s="687"/>
      <c r="G29" s="689">
        <v>0</v>
      </c>
      <c r="H29" s="689"/>
      <c r="I29" s="689">
        <v>0</v>
      </c>
      <c r="J29" s="687"/>
      <c r="K29" s="689">
        <v>0</v>
      </c>
      <c r="L29" s="687"/>
      <c r="M29" s="689">
        <v>0</v>
      </c>
      <c r="N29" s="687"/>
      <c r="O29" s="689">
        <v>0</v>
      </c>
      <c r="P29" s="687"/>
      <c r="Q29" s="688">
        <f t="shared" si="0"/>
        <v>0</v>
      </c>
    </row>
    <row r="30" spans="1:17" s="671" customFormat="1" ht="33" customHeight="1">
      <c r="A30" s="675" t="s">
        <v>729</v>
      </c>
      <c r="B30" s="693" t="s">
        <v>22</v>
      </c>
      <c r="C30" s="689">
        <v>0</v>
      </c>
      <c r="D30" s="687"/>
      <c r="E30" s="690">
        <v>0</v>
      </c>
      <c r="F30" s="687"/>
      <c r="G30" s="689">
        <v>0</v>
      </c>
      <c r="H30" s="689"/>
      <c r="I30" s="689">
        <v>0</v>
      </c>
      <c r="J30" s="687"/>
      <c r="K30" s="689">
        <v>0</v>
      </c>
      <c r="L30" s="687"/>
      <c r="M30" s="689">
        <v>0</v>
      </c>
      <c r="N30" s="687"/>
      <c r="O30" s="689">
        <v>0</v>
      </c>
      <c r="P30" s="687"/>
      <c r="Q30" s="688">
        <f t="shared" si="0"/>
        <v>0</v>
      </c>
    </row>
    <row r="31" spans="1:17" s="671" customFormat="1" ht="33" customHeight="1">
      <c r="A31" s="675" t="s">
        <v>730</v>
      </c>
      <c r="B31" s="680" t="s">
        <v>22</v>
      </c>
      <c r="C31" s="689">
        <v>-205</v>
      </c>
      <c r="D31" s="687"/>
      <c r="E31" s="688">
        <v>1141273</v>
      </c>
      <c r="F31" s="687"/>
      <c r="G31" s="689">
        <v>0</v>
      </c>
      <c r="H31" s="689"/>
      <c r="I31" s="689">
        <v>0</v>
      </c>
      <c r="J31" s="687"/>
      <c r="K31" s="689">
        <v>0</v>
      </c>
      <c r="L31" s="687"/>
      <c r="M31" s="689">
        <v>0</v>
      </c>
      <c r="N31" s="687"/>
      <c r="O31" s="689">
        <v>-1141145</v>
      </c>
      <c r="P31" s="687"/>
      <c r="Q31" s="688">
        <f t="shared" si="0"/>
        <v>-77</v>
      </c>
    </row>
    <row r="32" spans="1:17" s="671" customFormat="1" ht="33" customHeight="1" thickBot="1">
      <c r="A32" s="675" t="s">
        <v>731</v>
      </c>
      <c r="B32" s="680" t="s">
        <v>22</v>
      </c>
      <c r="C32" s="689">
        <v>163960</v>
      </c>
      <c r="D32" s="687"/>
      <c r="E32" s="688">
        <v>-29439</v>
      </c>
      <c r="F32" s="687"/>
      <c r="G32" s="689">
        <v>0</v>
      </c>
      <c r="H32" s="689"/>
      <c r="I32" s="689">
        <v>0</v>
      </c>
      <c r="J32" s="687"/>
      <c r="K32" s="689">
        <v>0</v>
      </c>
      <c r="L32" s="687"/>
      <c r="M32" s="689">
        <v>0</v>
      </c>
      <c r="N32" s="687"/>
      <c r="O32" s="689">
        <v>0</v>
      </c>
      <c r="P32" s="687"/>
      <c r="Q32" s="688">
        <f>ROUND(SUM(C32)+SUM(E32)+SUM(G32)+SUM(I32)+SUM(K32)+SUM(M32)+SUM(O32),1)</f>
        <v>134521</v>
      </c>
    </row>
    <row r="33" spans="1:19" s="671" customFormat="1" ht="32" customHeight="1" thickBot="1">
      <c r="A33" s="696" t="s">
        <v>732</v>
      </c>
      <c r="B33" s="680" t="s">
        <v>22</v>
      </c>
      <c r="C33" s="697">
        <f>ROUND(SUM(C16:C32),1)</f>
        <v>3018655</v>
      </c>
      <c r="D33" s="681"/>
      <c r="E33" s="697">
        <f>ROUND(SUM(E16:E32),1)</f>
        <v>82247047</v>
      </c>
      <c r="F33" s="681"/>
      <c r="G33" s="697">
        <f>ROUND(SUM(G16:G32),1)</f>
        <v>15</v>
      </c>
      <c r="H33" s="844"/>
      <c r="I33" s="697">
        <f>ROUND(SUM(I16:I32),1)</f>
        <v>42009</v>
      </c>
      <c r="J33" s="681"/>
      <c r="K33" s="697">
        <f>ROUND(SUM(K16:K32),1)</f>
        <v>-2260001</v>
      </c>
      <c r="L33" s="681"/>
      <c r="M33" s="697">
        <f>ROUND(SUM(M16:M32),1)</f>
        <v>-45</v>
      </c>
      <c r="N33" s="681"/>
      <c r="O33" s="697">
        <f>ROUND(SUM(O16:O32),1)</f>
        <v>-79555037</v>
      </c>
      <c r="P33" s="681"/>
      <c r="Q33" s="697">
        <f>ROUND(SUM(Q16:Q32),1)</f>
        <v>3492643</v>
      </c>
    </row>
    <row r="34" spans="1:19" ht="15.75" customHeight="1" thickTop="1">
      <c r="C34" s="675"/>
      <c r="D34" s="676"/>
      <c r="E34" s="677"/>
      <c r="F34" s="676"/>
      <c r="G34" s="675"/>
      <c r="H34" s="675"/>
      <c r="I34" s="675"/>
      <c r="J34" s="676"/>
      <c r="K34" s="675"/>
      <c r="L34" s="676"/>
      <c r="M34" s="675"/>
      <c r="N34" s="676"/>
      <c r="O34" s="675"/>
      <c r="P34" s="676"/>
      <c r="Q34" s="700"/>
      <c r="R34" s="675"/>
      <c r="S34" s="675"/>
    </row>
    <row r="35" spans="1:19" s="671" customFormat="1" ht="17">
      <c r="A35" s="701" t="s">
        <v>733</v>
      </c>
      <c r="B35" s="680"/>
      <c r="D35" s="680"/>
      <c r="E35" s="695"/>
      <c r="F35" s="680"/>
      <c r="J35" s="680"/>
      <c r="L35" s="680"/>
      <c r="N35" s="680"/>
      <c r="P35" s="680"/>
      <c r="Q35" s="695"/>
    </row>
    <row r="36" spans="1:19" s="671" customFormat="1" ht="17">
      <c r="A36" s="701" t="s">
        <v>734</v>
      </c>
      <c r="B36" s="680"/>
      <c r="D36" s="680"/>
      <c r="E36" s="695"/>
      <c r="F36" s="680"/>
      <c r="J36" s="680"/>
      <c r="L36" s="680"/>
      <c r="N36" s="680"/>
      <c r="P36" s="680"/>
      <c r="Q36" s="695"/>
    </row>
    <row r="37" spans="1:19" s="671" customFormat="1" ht="17">
      <c r="A37" s="701" t="s">
        <v>735</v>
      </c>
      <c r="B37" s="680"/>
      <c r="D37" s="680"/>
      <c r="E37" s="695"/>
      <c r="F37" s="680"/>
      <c r="J37" s="680"/>
      <c r="L37" s="680"/>
      <c r="N37" s="680"/>
      <c r="P37" s="680"/>
      <c r="Q37" s="695"/>
    </row>
    <row r="38" spans="1:19" s="671" customFormat="1" ht="17">
      <c r="A38" s="671" t="s">
        <v>736</v>
      </c>
      <c r="B38" s="680"/>
      <c r="D38" s="680"/>
      <c r="E38" s="695"/>
      <c r="F38" s="680"/>
      <c r="J38" s="680"/>
      <c r="L38" s="680"/>
      <c r="N38" s="680"/>
      <c r="P38" s="680"/>
      <c r="Q38" s="695"/>
    </row>
    <row r="39" spans="1:19" s="671" customFormat="1" ht="15" customHeight="1">
      <c r="B39" s="680"/>
      <c r="D39" s="680"/>
      <c r="E39" s="695"/>
      <c r="F39" s="680"/>
      <c r="J39" s="680"/>
      <c r="L39" s="680"/>
      <c r="N39" s="680"/>
      <c r="P39" s="680"/>
      <c r="Q39" s="695"/>
    </row>
  </sheetData>
  <mergeCells count="2">
    <mergeCell ref="E11:I11"/>
    <mergeCell ref="K11:O11"/>
  </mergeCells>
  <pageMargins left="0.5" right="0.5" top="1" bottom="0.25" header="0.5" footer="0.25"/>
  <pageSetup scale="41" orientation="landscape"/>
  <headerFooter scaleWithDoc="0">
    <oddFooter>&amp;R&amp;8 56</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01"/>
  <sheetViews>
    <sheetView showGridLines="0" showOutlineSymbols="0" zoomScale="70" zoomScaleNormal="70" zoomScalePageLayoutView="70" workbookViewId="0"/>
  </sheetViews>
  <sheetFormatPr baseColWidth="10" defaultColWidth="8.85546875" defaultRowHeight="12" x14ac:dyDescent="0"/>
  <cols>
    <col min="1" max="1" width="52.42578125" style="1" customWidth="1"/>
    <col min="2" max="2" width="2.5703125" style="1" customWidth="1"/>
    <col min="3" max="3" width="18" style="1" customWidth="1"/>
    <col min="4" max="4" width="2.5703125" style="1" customWidth="1"/>
    <col min="5" max="5" width="17.85546875" style="1" customWidth="1"/>
    <col min="6" max="6" width="2.140625" style="1" customWidth="1"/>
    <col min="7" max="7" width="17.85546875" style="1" customWidth="1"/>
    <col min="8" max="8" width="2.5703125" style="1" customWidth="1"/>
    <col min="9" max="9" width="17.85546875" style="1" customWidth="1"/>
    <col min="10" max="10" width="2.5703125" style="1" customWidth="1"/>
    <col min="11" max="11" width="17.85546875" style="1" customWidth="1"/>
    <col min="12" max="16384" width="8.85546875" style="1"/>
  </cols>
  <sheetData>
    <row r="1" spans="1:44" ht="18" customHeight="1">
      <c r="A1" s="766" t="s">
        <v>936</v>
      </c>
    </row>
    <row r="3" spans="1:44" ht="21" customHeight="1">
      <c r="A3" s="538" t="s">
        <v>30</v>
      </c>
      <c r="B3" s="2"/>
      <c r="C3" s="2"/>
      <c r="D3" s="2"/>
      <c r="E3" s="2"/>
      <c r="F3" s="2"/>
      <c r="G3" s="2"/>
      <c r="H3" s="2"/>
      <c r="I3" s="2"/>
      <c r="J3" s="2"/>
      <c r="K3" s="1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1" customHeight="1">
      <c r="A4" s="538" t="s">
        <v>1277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1" customHeight="1">
      <c r="A5" s="538" t="s">
        <v>37</v>
      </c>
      <c r="B5" s="2"/>
      <c r="C5" s="2"/>
      <c r="D5" s="2"/>
      <c r="E5" s="2"/>
      <c r="F5" s="2"/>
      <c r="G5" s="2"/>
      <c r="H5" s="2"/>
      <c r="I5" s="2"/>
      <c r="J5" s="2"/>
      <c r="K5" s="30" t="s">
        <v>28</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21" customHeight="1">
      <c r="A6" s="538" t="s">
        <v>38</v>
      </c>
      <c r="B6" s="2"/>
      <c r="C6" s="2"/>
      <c r="D6" s="2"/>
      <c r="E6" s="2"/>
      <c r="F6" s="2"/>
      <c r="G6" s="2"/>
      <c r="H6" s="2"/>
      <c r="I6" s="2"/>
      <c r="J6" s="2"/>
      <c r="K6" s="30" t="s">
        <v>49</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21.5" customHeight="1">
      <c r="A7" s="31" t="s">
        <v>1284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8" customHeight="1">
      <c r="A8" s="548" t="s">
        <v>31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6" customHeight="1">
      <c r="A9" s="14"/>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6" customHeight="1">
      <c r="A10" s="2"/>
      <c r="B10" s="2"/>
      <c r="C10" s="5"/>
      <c r="D10" s="5"/>
      <c r="E10" s="6" t="s">
        <v>50</v>
      </c>
      <c r="F10" s="5"/>
      <c r="G10" s="6"/>
      <c r="H10" s="5"/>
      <c r="I10" s="4" t="s">
        <v>1338</v>
      </c>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8" customHeight="1">
      <c r="A11" s="2"/>
      <c r="B11" s="2"/>
      <c r="C11" s="6" t="s">
        <v>23</v>
      </c>
      <c r="D11" s="5"/>
      <c r="E11" s="6" t="s">
        <v>24</v>
      </c>
      <c r="F11" s="5"/>
      <c r="G11" s="6" t="s">
        <v>25</v>
      </c>
      <c r="H11" s="5"/>
      <c r="I11" s="17" t="s">
        <v>1285</v>
      </c>
      <c r="J11" s="7"/>
      <c r="K11" s="17" t="s">
        <v>997</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6" customHeight="1">
      <c r="A12" s="5" t="s">
        <v>0</v>
      </c>
      <c r="B12" s="2"/>
      <c r="C12" s="8"/>
      <c r="D12" s="2"/>
      <c r="E12" s="9"/>
      <c r="F12" s="2"/>
      <c r="G12" s="8"/>
      <c r="H12" s="2"/>
      <c r="I12" s="8"/>
      <c r="J12" s="2"/>
      <c r="K12" s="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6" customHeight="1">
      <c r="A13" s="12" t="s">
        <v>1</v>
      </c>
      <c r="B13" s="32" t="s">
        <v>22</v>
      </c>
      <c r="C13" s="473">
        <f>'Exhibit A'!$C12</f>
        <v>31956762</v>
      </c>
      <c r="D13" s="32"/>
      <c r="E13" s="474">
        <f>+'Exhibit A-2 State'!DG16</f>
        <v>3334700</v>
      </c>
      <c r="F13" s="32"/>
      <c r="G13" s="475">
        <f>+'Exhibit A'!G12</f>
        <v>11763821</v>
      </c>
      <c r="H13" s="32"/>
      <c r="I13" s="473">
        <f>ROUND(SUM(C13:G13),1)</f>
        <v>47055283</v>
      </c>
      <c r="J13" s="32"/>
      <c r="K13" s="473">
        <f>'Exhibit A-1'!AA14+'Exhibit A-2 State'!DI16+'Exhibit A-3'!U21</f>
        <v>43709833</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6" customHeight="1">
      <c r="A14" s="12" t="s">
        <v>59</v>
      </c>
      <c r="B14" s="2" t="s">
        <v>22</v>
      </c>
      <c r="C14" s="23">
        <f>'Exhibit A'!$C13</f>
        <v>6819371</v>
      </c>
      <c r="D14" s="2"/>
      <c r="E14" s="27">
        <f>+'Exhibit A-2 State'!DG17</f>
        <v>2027752</v>
      </c>
      <c r="F14" s="2"/>
      <c r="G14" s="33">
        <f>+'Exhibit A'!G13</f>
        <v>6242519</v>
      </c>
      <c r="H14" s="2"/>
      <c r="I14" s="23">
        <f>ROUND(SUM(C14:G14),1)</f>
        <v>15089642</v>
      </c>
      <c r="J14" s="2"/>
      <c r="K14" s="23">
        <f>'Exhibit A-1'!AA15+'Exhibit A-2 State'!DI17+'Exhibit A-3'!U22</f>
        <v>14784464</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6" customHeight="1">
      <c r="A15" s="12" t="s">
        <v>2</v>
      </c>
      <c r="B15" s="2" t="s">
        <v>22</v>
      </c>
      <c r="C15" s="23">
        <f>'Exhibit A'!$C14</f>
        <v>5647308</v>
      </c>
      <c r="D15" s="2"/>
      <c r="E15" s="27">
        <f>+'Exhibit A-2 State'!DG18</f>
        <v>1596956</v>
      </c>
      <c r="F15" s="2"/>
      <c r="G15" s="33">
        <f>+'Exhibit A'!G14</f>
        <v>0</v>
      </c>
      <c r="H15" s="2"/>
      <c r="I15" s="23">
        <f t="shared" ref="I15:I18" si="0">ROUND(SUM(C15:G15),1)</f>
        <v>7244264</v>
      </c>
      <c r="J15" s="2"/>
      <c r="K15" s="23">
        <f>'Exhibit A-1'!AA16+'Exhibit A-2 State'!DI18</f>
        <v>7849377</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6" customHeight="1">
      <c r="A16" s="12" t="s">
        <v>3</v>
      </c>
      <c r="B16" s="2" t="s">
        <v>22</v>
      </c>
      <c r="C16" s="23">
        <f>'Exhibit A'!$C15</f>
        <v>1539409</v>
      </c>
      <c r="D16" s="2"/>
      <c r="E16" s="27">
        <f>+'Exhibit A-2 State'!DG19</f>
        <v>1306235</v>
      </c>
      <c r="F16" s="2"/>
      <c r="G16" s="33">
        <f>+'Exhibit A'!G15</f>
        <v>1043960</v>
      </c>
      <c r="H16" s="2"/>
      <c r="I16" s="23">
        <f t="shared" si="0"/>
        <v>3889604</v>
      </c>
      <c r="J16" s="2"/>
      <c r="K16" s="23">
        <f>'Exhibit A-1'!AA17+'Exhibit A-2 State'!DI19+'Exhibit A-3'!U23</f>
        <v>3317818</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6" customHeight="1">
      <c r="A17" s="12" t="s">
        <v>4</v>
      </c>
      <c r="B17" s="2" t="s">
        <v>22</v>
      </c>
      <c r="C17" s="23">
        <f>'Exhibit A'!$C16</f>
        <v>5842208</v>
      </c>
      <c r="D17" s="2"/>
      <c r="E17" s="27">
        <f>+'Exhibit A-2 State'!DG20</f>
        <v>16926235</v>
      </c>
      <c r="F17" s="2"/>
      <c r="G17" s="33">
        <f>+'Exhibit A'!G16</f>
        <v>486548</v>
      </c>
      <c r="H17" s="2"/>
      <c r="I17" s="23">
        <f t="shared" si="0"/>
        <v>23254991</v>
      </c>
      <c r="J17" s="2"/>
      <c r="K17" s="23">
        <f>'Exhibit A-1'!AA18+'Exhibit A-2 State'!DI20+'Exhibit A-3'!U24</f>
        <v>25300841</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6" customHeight="1">
      <c r="A18" s="12" t="s">
        <v>36</v>
      </c>
      <c r="B18" s="2" t="s">
        <v>22</v>
      </c>
      <c r="C18" s="23">
        <f>'Exhibit A'!$C17</f>
        <v>229</v>
      </c>
      <c r="D18" s="2"/>
      <c r="E18" s="27">
        <f>+'Exhibit A-2 State'!DG21</f>
        <v>72</v>
      </c>
      <c r="F18" s="2"/>
      <c r="G18" s="33">
        <f>+'Exhibit A'!G17</f>
        <v>73247</v>
      </c>
      <c r="H18" s="2"/>
      <c r="I18" s="23">
        <f t="shared" si="0"/>
        <v>73548</v>
      </c>
      <c r="J18" s="2"/>
      <c r="K18" s="23">
        <f>'Exhibit A-1'!AA19+'Exhibit A-2 State'!DI21+'Exhibit A-3'!U25</f>
        <v>74718</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8" customHeight="1">
      <c r="A19" s="5" t="s">
        <v>5</v>
      </c>
      <c r="B19" s="5" t="s">
        <v>22</v>
      </c>
      <c r="C19" s="21">
        <f>ROUND(SUM(C13:C18),1)</f>
        <v>51805287</v>
      </c>
      <c r="D19" s="5"/>
      <c r="E19" s="21">
        <f>ROUND(SUM(E13:E18),1)</f>
        <v>25191950</v>
      </c>
      <c r="F19" s="5"/>
      <c r="G19" s="21">
        <f>ROUND(SUM(G13:G18),1)</f>
        <v>19610095</v>
      </c>
      <c r="H19" s="5"/>
      <c r="I19" s="21">
        <f>ROUND(SUM(I13:I18),1)</f>
        <v>96607332</v>
      </c>
      <c r="J19" s="5"/>
      <c r="K19" s="21">
        <f>ROUND(SUM(K13:K18),1)</f>
        <v>95037051</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23" customHeight="1">
      <c r="A20" s="5" t="s">
        <v>6</v>
      </c>
      <c r="B20" s="2"/>
      <c r="C20" s="22"/>
      <c r="D20" s="2"/>
      <c r="E20" s="22"/>
      <c r="F20" s="2"/>
      <c r="G20" s="22"/>
      <c r="H20" s="2"/>
      <c r="I20" s="22"/>
      <c r="J20" s="2"/>
      <c r="K20" s="2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6" customHeight="1">
      <c r="A21" s="12" t="s">
        <v>7</v>
      </c>
      <c r="B21" s="2"/>
      <c r="C21" s="23"/>
      <c r="D21" s="2"/>
      <c r="E21" s="23"/>
      <c r="F21" s="2"/>
      <c r="G21" s="23"/>
      <c r="H21" s="2"/>
      <c r="I21" s="24"/>
      <c r="J21" s="2"/>
      <c r="K21" s="2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6" customHeight="1">
      <c r="A22" s="12" t="s">
        <v>8</v>
      </c>
      <c r="B22" s="2" t="s">
        <v>22</v>
      </c>
      <c r="C22" s="23">
        <f>'Exhibit A'!$C21</f>
        <v>25133656</v>
      </c>
      <c r="D22" s="2"/>
      <c r="E22" s="27">
        <f>+'Exhibit A-2 State'!DG26</f>
        <v>6529102</v>
      </c>
      <c r="F22" s="2"/>
      <c r="G22" s="24">
        <v>0</v>
      </c>
      <c r="H22" s="2"/>
      <c r="I22" s="23">
        <f>ROUND(SUM(C22:G22),1)</f>
        <v>31662758</v>
      </c>
      <c r="J22" s="2"/>
      <c r="K22" s="24">
        <f>'Exhibit A-1'!AA25+'Exhibit A-2 State'!DI26</f>
        <v>30130698</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 customHeight="1">
      <c r="A23" s="12" t="s">
        <v>45</v>
      </c>
      <c r="B23" s="2" t="s">
        <v>22</v>
      </c>
      <c r="C23" s="23">
        <f>'Exhibit A'!$C22</f>
        <v>7420</v>
      </c>
      <c r="D23" s="2"/>
      <c r="E23" s="27">
        <f>+'Exhibit A-2 State'!DG27</f>
        <v>4754</v>
      </c>
      <c r="F23" s="2"/>
      <c r="G23" s="24">
        <v>0</v>
      </c>
      <c r="H23" s="2"/>
      <c r="I23" s="23">
        <f t="shared" ref="I23:I31" si="1">ROUND(SUM(C23:G23),1)</f>
        <v>12174</v>
      </c>
      <c r="J23" s="2"/>
      <c r="K23" s="24">
        <f>'Exhibit A-1'!AA26+'Exhibit A-2 State'!DI27</f>
        <v>9539</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 customHeight="1">
      <c r="A24" s="12" t="s">
        <v>40</v>
      </c>
      <c r="B24" s="2" t="s">
        <v>22</v>
      </c>
      <c r="C24" s="23">
        <f>'Exhibit A'!$C23</f>
        <v>1010655</v>
      </c>
      <c r="D24" s="2"/>
      <c r="E24" s="27">
        <f>+'Exhibit A-2 State'!DG28</f>
        <v>204724</v>
      </c>
      <c r="F24" s="2"/>
      <c r="G24" s="24">
        <v>0</v>
      </c>
      <c r="H24" s="2"/>
      <c r="I24" s="23">
        <f t="shared" si="1"/>
        <v>1215379</v>
      </c>
      <c r="J24" s="2"/>
      <c r="K24" s="24">
        <f>'Exhibit A-1'!AA27+'Exhibit A-2 State'!DI28</f>
        <v>1192301</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6" customHeight="1">
      <c r="A25" s="12" t="s">
        <v>43</v>
      </c>
      <c r="B25" s="2" t="s">
        <v>22</v>
      </c>
      <c r="C25" s="23"/>
      <c r="D25" s="2"/>
      <c r="E25" s="27"/>
      <c r="F25" s="2"/>
      <c r="G25" s="24"/>
      <c r="H25" s="2"/>
      <c r="I25" s="23"/>
      <c r="J25" s="2"/>
      <c r="K25" s="2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6" customHeight="1">
      <c r="A26" s="19" t="s">
        <v>47</v>
      </c>
      <c r="B26" s="2" t="s">
        <v>22</v>
      </c>
      <c r="C26" s="23">
        <f>'Exhibit A'!$C25</f>
        <v>13005715</v>
      </c>
      <c r="D26" s="2"/>
      <c r="E26" s="27">
        <f>+'Exhibit A-2 State'!DG30</f>
        <v>5308442</v>
      </c>
      <c r="F26" s="2"/>
      <c r="G26" s="24">
        <v>0</v>
      </c>
      <c r="H26" s="2"/>
      <c r="I26" s="23">
        <f t="shared" si="1"/>
        <v>18314157</v>
      </c>
      <c r="J26" s="2"/>
      <c r="K26" s="24">
        <f>'Exhibit A-1'!AA29+'Exhibit A-2 State'!DI30</f>
        <v>18019396</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6" customHeight="1">
      <c r="A27" s="12" t="s">
        <v>44</v>
      </c>
      <c r="B27" s="2" t="s">
        <v>22</v>
      </c>
      <c r="C27" s="23">
        <f>'Exhibit A'!$C26</f>
        <v>860319</v>
      </c>
      <c r="D27" s="2"/>
      <c r="E27" s="27">
        <f>+'Exhibit A-2 State'!DG31</f>
        <v>2405162</v>
      </c>
      <c r="F27" s="2"/>
      <c r="G27" s="24">
        <v>0</v>
      </c>
      <c r="H27" s="2"/>
      <c r="I27" s="23">
        <f t="shared" si="1"/>
        <v>3265481</v>
      </c>
      <c r="J27" s="2"/>
      <c r="K27" s="24">
        <f>'Exhibit A-1'!AA30+'Exhibit A-2 State'!DI31</f>
        <v>3352872</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6" customHeight="1">
      <c r="A28" s="12" t="s">
        <v>42</v>
      </c>
      <c r="B28" s="2" t="s">
        <v>22</v>
      </c>
      <c r="C28" s="23">
        <f>'Exhibit A'!$C27</f>
        <v>132884</v>
      </c>
      <c r="D28" s="2"/>
      <c r="E28" s="27">
        <f>+'Exhibit A-2 State'!DG32</f>
        <v>150340</v>
      </c>
      <c r="F28" s="2"/>
      <c r="G28" s="24">
        <v>0</v>
      </c>
      <c r="H28" s="2"/>
      <c r="I28" s="23">
        <f t="shared" si="1"/>
        <v>283224</v>
      </c>
      <c r="J28" s="2"/>
      <c r="K28" s="24">
        <f>'Exhibit A-1'!AA31+'Exhibit A-2 State'!DI32</f>
        <v>331569</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6" customHeight="1">
      <c r="A29" s="12" t="s">
        <v>41</v>
      </c>
      <c r="B29" s="2" t="s">
        <v>22</v>
      </c>
      <c r="C29" s="23">
        <f>'Exhibit A'!$C28</f>
        <v>2932762</v>
      </c>
      <c r="D29" s="2"/>
      <c r="E29" s="27">
        <f>+'Exhibit A-2 State'!DG33</f>
        <v>2809</v>
      </c>
      <c r="F29" s="2"/>
      <c r="G29" s="24">
        <v>0</v>
      </c>
      <c r="H29" s="2"/>
      <c r="I29" s="23">
        <f t="shared" si="1"/>
        <v>2935571</v>
      </c>
      <c r="J29" s="2"/>
      <c r="K29" s="24">
        <f>'Exhibit A-1'!AA32+'Exhibit A-2 State'!DI33</f>
        <v>2829894</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6" customHeight="1">
      <c r="A30" s="12" t="s">
        <v>46</v>
      </c>
      <c r="B30" s="2" t="s">
        <v>22</v>
      </c>
      <c r="C30" s="23">
        <f>'Exhibit A'!$C29</f>
        <v>119567</v>
      </c>
      <c r="D30" s="2"/>
      <c r="E30" s="27">
        <f>+'Exhibit A-2 State'!DG34</f>
        <v>99718</v>
      </c>
      <c r="F30" s="2"/>
      <c r="G30" s="24">
        <v>0</v>
      </c>
      <c r="H30" s="2"/>
      <c r="I30" s="23">
        <f t="shared" si="1"/>
        <v>219285</v>
      </c>
      <c r="J30" s="2"/>
      <c r="K30" s="24">
        <f>'Exhibit A-1'!AA33+'Exhibit A-2 State'!DI34</f>
        <v>351665</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6" customHeight="1">
      <c r="A31" s="12" t="s">
        <v>9</v>
      </c>
      <c r="B31" s="2" t="s">
        <v>22</v>
      </c>
      <c r="C31" s="23">
        <f>'Exhibit A'!$C30</f>
        <v>111351</v>
      </c>
      <c r="D31" s="2"/>
      <c r="E31" s="27">
        <f>+'Exhibit A-2 State'!DG35</f>
        <v>4633878</v>
      </c>
      <c r="F31" s="2"/>
      <c r="G31" s="24">
        <v>0</v>
      </c>
      <c r="H31" s="2"/>
      <c r="I31" s="23">
        <f t="shared" si="1"/>
        <v>4745229</v>
      </c>
      <c r="J31" s="2"/>
      <c r="K31" s="24">
        <f>'Exhibit A-1'!AA34+'Exhibit A-2 State'!DI35</f>
        <v>4834029</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6" customHeight="1">
      <c r="A32" s="35" t="s">
        <v>35</v>
      </c>
      <c r="B32" s="2" t="s">
        <v>22</v>
      </c>
      <c r="C32" s="21">
        <f>ROUND(SUM(C22:C31),1)</f>
        <v>43314329</v>
      </c>
      <c r="D32" s="5"/>
      <c r="E32" s="21">
        <f>ROUND(SUM(E22:E31),1)</f>
        <v>19338929</v>
      </c>
      <c r="F32" s="5"/>
      <c r="G32" s="452">
        <f>ROUND(SUM(G22:G31),1)</f>
        <v>0</v>
      </c>
      <c r="H32" s="5"/>
      <c r="I32" s="21">
        <f>ROUND(SUM(I22:I31),1)</f>
        <v>62653258</v>
      </c>
      <c r="J32" s="5"/>
      <c r="K32" s="21">
        <f>ROUND(SUM(K21:K31),1)</f>
        <v>61051963</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6" customHeight="1">
      <c r="A33" s="12" t="s">
        <v>10</v>
      </c>
      <c r="B33" s="2"/>
      <c r="C33" s="23"/>
      <c r="D33" s="2"/>
      <c r="E33" s="23"/>
      <c r="F33" s="2"/>
      <c r="G33" s="23"/>
      <c r="H33" s="2"/>
      <c r="I33" s="23"/>
      <c r="J33" s="2"/>
      <c r="K33" s="2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6" customHeight="1">
      <c r="A34" s="12" t="s">
        <v>11</v>
      </c>
      <c r="B34" s="2" t="s">
        <v>22</v>
      </c>
      <c r="C34" s="23">
        <f>'Exhibit A'!$C34</f>
        <v>6010892</v>
      </c>
      <c r="D34" s="2"/>
      <c r="E34" s="20">
        <f>+'Exhibit A-2 State'!DG38</f>
        <v>6969859</v>
      </c>
      <c r="F34" s="2"/>
      <c r="G34" s="24">
        <v>0</v>
      </c>
      <c r="H34" s="2"/>
      <c r="I34" s="23">
        <f>ROUND(SUM(C34:G34),1)</f>
        <v>12980751</v>
      </c>
      <c r="J34" s="2"/>
      <c r="K34" s="24">
        <f>'Exhibit A-1'!AA37+'Exhibit A-2 State'!DI38</f>
        <v>12549597</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6" customHeight="1">
      <c r="A35" s="12" t="s">
        <v>12</v>
      </c>
      <c r="B35" s="2" t="s">
        <v>22</v>
      </c>
      <c r="C35" s="23">
        <f>'Exhibit A'!$C35</f>
        <v>1944289</v>
      </c>
      <c r="D35" s="2"/>
      <c r="E35" s="20">
        <f>+'Exhibit A-2 State'!DG39</f>
        <v>3620872</v>
      </c>
      <c r="F35" s="2"/>
      <c r="G35" s="23">
        <f>+'Exhibit A'!G35</f>
        <v>36616</v>
      </c>
      <c r="H35" s="2"/>
      <c r="I35" s="23">
        <f t="shared" ref="I35:I38" si="2">ROUND(SUM(C35:G35),1)</f>
        <v>5601777</v>
      </c>
      <c r="J35" s="2"/>
      <c r="K35" s="24">
        <f>'Exhibit A-1'!AA38+'Exhibit A-2 State'!DI39+'Exhibit A-3'!U31</f>
        <v>5607541</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6" customHeight="1">
      <c r="A36" s="12" t="s">
        <v>13</v>
      </c>
      <c r="B36" s="2" t="s">
        <v>22</v>
      </c>
      <c r="C36" s="23">
        <f>'Exhibit A'!$C36</f>
        <v>5397230</v>
      </c>
      <c r="D36" s="2"/>
      <c r="E36" s="20">
        <f>+'Exhibit A-2 State'!DG40</f>
        <v>2055232</v>
      </c>
      <c r="F36" s="2"/>
      <c r="G36" s="23">
        <f>+'Exhibit A'!G36</f>
        <v>0</v>
      </c>
      <c r="H36" s="2"/>
      <c r="I36" s="23">
        <f t="shared" si="2"/>
        <v>7452462</v>
      </c>
      <c r="J36" s="2"/>
      <c r="K36" s="24">
        <f>'Exhibit A-1'!AA39+'Exhibit A-2 State'!DI40</f>
        <v>7033234</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6" customHeight="1">
      <c r="A37" s="12" t="s">
        <v>32</v>
      </c>
      <c r="B37" s="2" t="s">
        <v>22</v>
      </c>
      <c r="C37" s="24">
        <v>0</v>
      </c>
      <c r="D37" s="2"/>
      <c r="E37" s="20">
        <v>0</v>
      </c>
      <c r="F37" s="2"/>
      <c r="G37" s="23">
        <f>+'Exhibit A'!G37</f>
        <v>5598485</v>
      </c>
      <c r="H37" s="2"/>
      <c r="I37" s="23">
        <f t="shared" si="2"/>
        <v>5598485</v>
      </c>
      <c r="J37" s="2"/>
      <c r="K37" s="24">
        <f>'Exhibit A-3'!U33</f>
        <v>6182817</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6" customHeight="1">
      <c r="A38" s="12" t="s">
        <v>14</v>
      </c>
      <c r="B38" s="2" t="s">
        <v>22</v>
      </c>
      <c r="C38" s="25">
        <v>0</v>
      </c>
      <c r="D38" s="2"/>
      <c r="E38" s="20">
        <f>+'Exhibit A-2 State'!DG41</f>
        <v>1749</v>
      </c>
      <c r="F38" s="2"/>
      <c r="G38" s="23">
        <f>+'Exhibit A'!G38</f>
        <v>0</v>
      </c>
      <c r="H38" s="2"/>
      <c r="I38" s="23">
        <f t="shared" si="2"/>
        <v>1749</v>
      </c>
      <c r="J38" s="2"/>
      <c r="K38" s="24">
        <f>'Exhibit A-2 State'!DI41</f>
        <v>1322</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18" customHeight="1">
      <c r="A39" s="5" t="s">
        <v>15</v>
      </c>
      <c r="B39" s="5" t="s">
        <v>22</v>
      </c>
      <c r="C39" s="21">
        <f>ROUND(SUM(C32:C38),1)</f>
        <v>56666740</v>
      </c>
      <c r="D39" s="5"/>
      <c r="E39" s="21">
        <f>ROUND(SUM(E32:E38),1)</f>
        <v>31986641</v>
      </c>
      <c r="F39" s="5"/>
      <c r="G39" s="21">
        <f>ROUND(SUM(G32:G38),1)</f>
        <v>5635101</v>
      </c>
      <c r="H39" s="5"/>
      <c r="I39" s="21">
        <f>ROUND(SUM(I32:I38),1)</f>
        <v>94288482</v>
      </c>
      <c r="J39" s="5"/>
      <c r="K39" s="21">
        <f>ROUND(SUM(K32:K38),1)</f>
        <v>92426474</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23" customHeight="1">
      <c r="A40" s="5" t="s">
        <v>16</v>
      </c>
      <c r="B40" s="5" t="s">
        <v>22</v>
      </c>
      <c r="C40" s="21">
        <f>ROUND(SUM(C19-C39),1)</f>
        <v>-4861453</v>
      </c>
      <c r="D40" s="5"/>
      <c r="E40" s="21">
        <f>ROUND(SUM(E19-E39),1)</f>
        <v>-6794691</v>
      </c>
      <c r="F40" s="5"/>
      <c r="G40" s="21">
        <f>ROUND(SUM(G19-G39),1)</f>
        <v>13974994</v>
      </c>
      <c r="H40" s="5"/>
      <c r="I40" s="21">
        <f>ROUND(SUM(I19-I39),1)</f>
        <v>2318850</v>
      </c>
      <c r="J40" s="5"/>
      <c r="K40" s="21">
        <f>ROUND(SUM(K19-K39),1)</f>
        <v>2610577</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ht="23" customHeight="1">
      <c r="A41" s="5" t="s">
        <v>17</v>
      </c>
      <c r="B41" s="2" t="s">
        <v>22</v>
      </c>
      <c r="C41" s="22"/>
      <c r="D41" s="2"/>
      <c r="E41" s="22"/>
      <c r="F41" s="2"/>
      <c r="G41" s="22"/>
      <c r="H41" s="2"/>
      <c r="I41" s="22"/>
      <c r="J41" s="2"/>
      <c r="K41" s="2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6" customHeight="1">
      <c r="A42" s="12" t="s">
        <v>18</v>
      </c>
      <c r="B42" s="2" t="s">
        <v>22</v>
      </c>
      <c r="C42" s="24">
        <v>0</v>
      </c>
      <c r="D42" s="2"/>
      <c r="E42" s="24">
        <v>0</v>
      </c>
      <c r="F42" s="2"/>
      <c r="G42" s="24">
        <v>0</v>
      </c>
      <c r="H42" s="2"/>
      <c r="I42" s="23">
        <f>ROUND(SUM(C42:G42),1)</f>
        <v>0</v>
      </c>
      <c r="J42" s="2"/>
      <c r="K42" s="24">
        <v>0</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16" customHeight="1">
      <c r="A43" s="12" t="s">
        <v>19</v>
      </c>
      <c r="B43" s="2" t="s">
        <v>22</v>
      </c>
      <c r="C43" s="23">
        <f>'Exhibit A'!$C$43</f>
        <v>17870827</v>
      </c>
      <c r="D43" s="2"/>
      <c r="E43" s="33">
        <f>+'Exhibit A-2 State'!DG48</f>
        <v>9165180</v>
      </c>
      <c r="F43" s="2"/>
      <c r="G43" s="23">
        <f>'Exhibit A'!$G$43</f>
        <v>4006566</v>
      </c>
      <c r="H43" s="2"/>
      <c r="I43" s="23">
        <f t="shared" ref="I43:I45" si="3">ROUND(SUM(C43:G43),1)</f>
        <v>31042573</v>
      </c>
      <c r="J43" s="2"/>
      <c r="K43" s="24">
        <f>'Exhibit A-1'!AA46+'Exhibit A-2 State'!DI48+'Exhibit A-3'!U41</f>
        <v>28850719</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16" customHeight="1">
      <c r="A44" s="12" t="s">
        <v>20</v>
      </c>
      <c r="B44" s="2" t="s">
        <v>22</v>
      </c>
      <c r="C44" s="23">
        <f>'Exhibit A'!$C$44</f>
        <v>-11374787</v>
      </c>
      <c r="D44" s="2"/>
      <c r="E44" s="33">
        <f>+'Exhibit A-2 State'!DG49</f>
        <v>-1295754</v>
      </c>
      <c r="F44" s="2"/>
      <c r="G44" s="23">
        <f>'Exhibit A'!$G$44</f>
        <v>-17940507</v>
      </c>
      <c r="H44" s="2"/>
      <c r="I44" s="23">
        <f t="shared" si="3"/>
        <v>-30611048</v>
      </c>
      <c r="J44" s="2"/>
      <c r="K44" s="24">
        <f>'Exhibit A-1'!AA47+'Exhibit A-2 State'!DI49+'Exhibit A-3'!U42</f>
        <v>-26360135</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6" customHeight="1">
      <c r="A45" s="12" t="s">
        <v>1314</v>
      </c>
      <c r="B45" s="2" t="s">
        <v>22</v>
      </c>
      <c r="C45" s="23">
        <v>0</v>
      </c>
      <c r="D45" s="2"/>
      <c r="E45" s="33">
        <f>+'Exhibit A-2 State'!DG50</f>
        <v>-5</v>
      </c>
      <c r="F45" s="2"/>
      <c r="G45" s="23">
        <v>0</v>
      </c>
      <c r="H45" s="2"/>
      <c r="I45" s="23">
        <f t="shared" si="3"/>
        <v>-5</v>
      </c>
      <c r="J45" s="2"/>
      <c r="K45" s="24">
        <v>0</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20" customHeight="1">
      <c r="A46" s="5" t="s">
        <v>21</v>
      </c>
      <c r="B46" s="2" t="s">
        <v>22</v>
      </c>
      <c r="C46" s="21">
        <f>ROUND(SUM(C42:C45),1)</f>
        <v>6496040</v>
      </c>
      <c r="D46" s="5" t="s">
        <v>22</v>
      </c>
      <c r="E46" s="21">
        <f>SUM(E42:E45)</f>
        <v>7869421</v>
      </c>
      <c r="F46" s="5" t="s">
        <v>22</v>
      </c>
      <c r="G46" s="21">
        <f>ROUND(SUM(G42:G45),1)</f>
        <v>-13933941</v>
      </c>
      <c r="H46" s="5" t="s">
        <v>22</v>
      </c>
      <c r="I46" s="21">
        <f>ROUND(SUM(I42:I45),1)</f>
        <v>431520</v>
      </c>
      <c r="J46" s="5" t="s">
        <v>22</v>
      </c>
      <c r="K46" s="21">
        <f>ROUND(SUM(K42:K45),1)</f>
        <v>2490584</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23" customHeight="1">
      <c r="A47" s="5" t="s">
        <v>33</v>
      </c>
      <c r="B47" s="2" t="s">
        <v>22</v>
      </c>
      <c r="C47" s="21"/>
      <c r="D47" s="5"/>
      <c r="E47" s="21"/>
      <c r="F47" s="5"/>
      <c r="G47" s="21"/>
      <c r="H47" s="5"/>
      <c r="I47" s="21"/>
      <c r="J47" s="5"/>
      <c r="K47" s="2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6" customHeight="1">
      <c r="A48" s="5" t="s">
        <v>34</v>
      </c>
      <c r="B48" s="2" t="s">
        <v>22</v>
      </c>
      <c r="C48" s="26">
        <f>ROUND(SUM(C46+C40),1)</f>
        <v>1634587</v>
      </c>
      <c r="D48" s="5"/>
      <c r="E48" s="26">
        <f>ROUND(SUM(E46+E40),1)</f>
        <v>1074730</v>
      </c>
      <c r="F48" s="5"/>
      <c r="G48" s="26">
        <f>ROUND(SUM(G46+G40),1)</f>
        <v>41053</v>
      </c>
      <c r="H48" s="5"/>
      <c r="I48" s="28">
        <f>ROUND(SUM(I46+I40),1)</f>
        <v>2750370</v>
      </c>
      <c r="J48" s="5"/>
      <c r="K48" s="28">
        <f>ROUND(SUM(K46+K40),1)</f>
        <v>5101161</v>
      </c>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247" ht="24" customHeight="1">
      <c r="A49" s="5" t="s">
        <v>1223</v>
      </c>
      <c r="B49" s="2" t="s">
        <v>22</v>
      </c>
      <c r="C49" s="26">
        <v>7299517</v>
      </c>
      <c r="D49" s="5"/>
      <c r="E49" s="40">
        <v>2472624</v>
      </c>
      <c r="F49" s="5"/>
      <c r="G49" s="41">
        <v>118660</v>
      </c>
      <c r="H49" s="5"/>
      <c r="I49" s="26">
        <f>ROUND(SUM(C49:G49),1)</f>
        <v>9890801</v>
      </c>
      <c r="J49" s="11"/>
      <c r="K49" s="28">
        <f>'Exhibit A-1'!AA54+'Exhibit A-2 State'!DI57+'Exhibit A-3'!U50</f>
        <v>4789111</v>
      </c>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247" ht="20" customHeight="1" thickBot="1">
      <c r="A50" s="5" t="s">
        <v>1224</v>
      </c>
      <c r="B50" s="2" t="s">
        <v>22</v>
      </c>
      <c r="C50" s="472">
        <f>ROUND(SUM(C48:C49),1)</f>
        <v>8934104</v>
      </c>
      <c r="D50" s="32"/>
      <c r="E50" s="492">
        <f>ROUND(SUM(E48:E49),1)</f>
        <v>3547354</v>
      </c>
      <c r="F50" s="32"/>
      <c r="G50" s="472">
        <f>ROUND(SUM(G48:G49),1)</f>
        <v>159713</v>
      </c>
      <c r="H50" s="32"/>
      <c r="I50" s="472">
        <f>ROUND(SUM(I48:I49),1)</f>
        <v>12641171</v>
      </c>
      <c r="J50" s="32"/>
      <c r="K50" s="472">
        <f>ROUND(SUM(+K48+K49),1)</f>
        <v>9890272</v>
      </c>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247" ht="17" customHeight="1" thickTop="1">
      <c r="B51" s="2"/>
      <c r="C51" s="10"/>
      <c r="D51" s="2"/>
      <c r="E51" s="13"/>
      <c r="F51" s="2"/>
      <c r="G51" s="10"/>
      <c r="H51" s="2"/>
      <c r="I51" s="10"/>
      <c r="J51" s="2"/>
      <c r="K51" s="13"/>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247" ht="16" customHeight="1">
      <c r="A52" s="1044" t="s">
        <v>1360</v>
      </c>
      <c r="B52" s="2"/>
      <c r="C52" s="2"/>
      <c r="D52" s="2"/>
      <c r="E52" s="2"/>
      <c r="F52" s="2"/>
      <c r="G52" s="2"/>
      <c r="H52" s="2"/>
      <c r="I52" s="2"/>
      <c r="J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247" ht="16" customHeight="1">
      <c r="A53" s="42"/>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c r="IK53" s="43"/>
      <c r="IL53" s="43"/>
      <c r="IM53" s="43"/>
    </row>
    <row r="54" spans="1:247" ht="1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247" ht="1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247" ht="13" customHeight="1"/>
    <row r="57" spans="1:247" ht="13" customHeight="1"/>
    <row r="58" spans="1:247" ht="13" customHeight="1"/>
    <row r="59" spans="1:247" ht="13" customHeight="1"/>
    <row r="60" spans="1:247" ht="13" customHeight="1">
      <c r="K60" s="2"/>
    </row>
    <row r="61" spans="1:247" ht="13" customHeight="1"/>
    <row r="62" spans="1:247" ht="13" customHeight="1"/>
    <row r="63" spans="1:247" ht="13" customHeight="1"/>
    <row r="64" spans="1:247" ht="13" customHeight="1"/>
    <row r="65" ht="13" customHeight="1"/>
    <row r="66" ht="13" customHeight="1"/>
    <row r="67" ht="13" customHeight="1"/>
    <row r="68" ht="13" customHeight="1"/>
    <row r="69" ht="13" customHeight="1"/>
    <row r="70" ht="13" customHeight="1"/>
    <row r="71" ht="13" customHeight="1"/>
    <row r="72" ht="13" customHeight="1"/>
    <row r="73" ht="13" customHeight="1"/>
    <row r="74" ht="13" customHeight="1"/>
    <row r="75" ht="13" customHeight="1"/>
    <row r="76" ht="13" customHeight="1"/>
    <row r="77" ht="13" customHeight="1"/>
    <row r="78" ht="13" customHeight="1"/>
    <row r="79" ht="13" customHeight="1"/>
    <row r="80" ht="13" customHeight="1"/>
    <row r="81" ht="13" customHeight="1"/>
    <row r="82" ht="13" customHeight="1"/>
    <row r="83" ht="13" customHeight="1"/>
    <row r="84" ht="13" customHeight="1"/>
    <row r="85" ht="13" customHeight="1"/>
    <row r="86" ht="13" customHeight="1"/>
    <row r="87" ht="13" customHeight="1"/>
    <row r="88" ht="13" customHeight="1"/>
    <row r="89" ht="13" customHeight="1"/>
    <row r="90" ht="13" customHeight="1"/>
    <row r="91" ht="13" customHeight="1"/>
    <row r="92" ht="13" customHeight="1"/>
    <row r="93" ht="13" customHeight="1"/>
    <row r="94" ht="13" customHeight="1"/>
    <row r="95" ht="13" customHeight="1"/>
    <row r="96" ht="13" customHeight="1"/>
    <row r="97" ht="13" customHeight="1"/>
    <row r="98" ht="13" customHeight="1"/>
    <row r="99" ht="13" customHeight="1"/>
    <row r="100" ht="13" customHeight="1"/>
    <row r="101" ht="13" customHeight="1"/>
  </sheetData>
  <hyperlinks>
    <hyperlink ref="A52" location="'Footnotes 1 - 11'!A1" display="See Accompanying Footnotes"/>
  </hyperlinks>
  <pageMargins left="0.6" right="0.4" top="0.9" bottom="0.25" header="0" footer="0.25"/>
  <pageSetup scale="61" firstPageNumber="9" orientation="landscape" useFirstPageNumber="1"/>
  <headerFooter scaleWithDoc="0">
    <oddFooter>&amp;R&amp;8&amp;P</oddFoot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5"/>
  <sheetViews>
    <sheetView showGridLines="0" zoomScale="70" zoomScaleNormal="80" zoomScalePageLayoutView="80" workbookViewId="0"/>
  </sheetViews>
  <sheetFormatPr baseColWidth="10" defaultColWidth="9.5703125" defaultRowHeight="15" x14ac:dyDescent="0"/>
  <cols>
    <col min="1" max="1" width="68.5703125" style="63" customWidth="1"/>
    <col min="2" max="2" width="2.5703125" style="63" bestFit="1" customWidth="1"/>
    <col min="3" max="3" width="23.85546875" style="144" customWidth="1"/>
    <col min="4" max="4" width="2.5703125" style="63" bestFit="1" customWidth="1"/>
    <col min="5" max="5" width="23.85546875" style="144" customWidth="1"/>
    <col min="6" max="6" width="2.42578125" style="63" customWidth="1"/>
    <col min="7" max="7" width="23.42578125" style="144" customWidth="1"/>
    <col min="8" max="8" width="2.5703125" style="63" bestFit="1" customWidth="1"/>
    <col min="9" max="9" width="23.85546875" style="762" customWidth="1"/>
    <col min="10" max="10" width="9.5703125" style="63"/>
    <col min="11" max="11" width="11.42578125" style="63" bestFit="1" customWidth="1"/>
    <col min="12" max="16384" width="9.5703125" style="63"/>
  </cols>
  <sheetData>
    <row r="1" spans="1:16" s="702" customFormat="1">
      <c r="A1" s="1049" t="s">
        <v>936</v>
      </c>
      <c r="B1" s="1143"/>
      <c r="D1" s="1143"/>
      <c r="F1" s="1143"/>
      <c r="J1" s="1143"/>
      <c r="L1" s="1143"/>
      <c r="N1" s="1143"/>
      <c r="P1" s="1143"/>
    </row>
    <row r="2" spans="1:16" s="702" customFormat="1">
      <c r="B2" s="1143"/>
      <c r="D2" s="1143"/>
      <c r="F2" s="1143"/>
      <c r="J2" s="1143"/>
      <c r="L2" s="1143"/>
      <c r="N2" s="1143"/>
      <c r="P2" s="1143"/>
    </row>
    <row r="3" spans="1:16" s="706" customFormat="1" ht="17">
      <c r="A3" s="703"/>
      <c r="B3" s="703"/>
      <c r="C3" s="257"/>
      <c r="D3" s="703"/>
      <c r="E3" s="257"/>
      <c r="F3" s="704"/>
      <c r="G3" s="257" t="s">
        <v>356</v>
      </c>
      <c r="H3" s="704"/>
      <c r="I3" s="705" t="s">
        <v>924</v>
      </c>
    </row>
    <row r="4" spans="1:16" s="706" customFormat="1" ht="17">
      <c r="A4" s="703" t="s">
        <v>922</v>
      </c>
      <c r="B4" s="703"/>
      <c r="C4" s="257"/>
      <c r="D4" s="703"/>
      <c r="E4" s="257"/>
      <c r="F4" s="704"/>
      <c r="G4" s="257"/>
      <c r="H4" s="704"/>
      <c r="I4" s="1142"/>
    </row>
    <row r="5" spans="1:16" s="706" customFormat="1" ht="17">
      <c r="A5" s="703" t="s">
        <v>923</v>
      </c>
      <c r="B5" s="703"/>
      <c r="C5" s="257"/>
      <c r="D5" s="703"/>
      <c r="E5" s="257"/>
      <c r="F5" s="704"/>
      <c r="G5" s="257"/>
      <c r="H5" s="704"/>
      <c r="I5" s="1126"/>
    </row>
    <row r="6" spans="1:16" s="706" customFormat="1" ht="17">
      <c r="A6" s="1127" t="s">
        <v>1284</v>
      </c>
      <c r="B6" s="703"/>
      <c r="C6" s="257"/>
      <c r="D6" s="703"/>
      <c r="E6" s="257"/>
      <c r="F6" s="704"/>
      <c r="G6" s="257"/>
      <c r="H6" s="704"/>
      <c r="I6" s="1126"/>
    </row>
    <row r="7" spans="1:16" ht="51">
      <c r="A7" s="704"/>
      <c r="B7" s="704"/>
      <c r="C7" s="707" t="s">
        <v>737</v>
      </c>
      <c r="D7" s="703"/>
      <c r="E7" s="708"/>
      <c r="F7" s="703"/>
      <c r="G7" s="708"/>
      <c r="H7" s="703"/>
      <c r="I7" s="709" t="s">
        <v>737</v>
      </c>
    </row>
    <row r="8" spans="1:16" ht="17">
      <c r="A8" s="704"/>
      <c r="B8" s="704"/>
      <c r="C8" s="1128" t="s">
        <v>1290</v>
      </c>
      <c r="D8" s="703"/>
      <c r="E8" s="1128" t="s">
        <v>704</v>
      </c>
      <c r="F8" s="703"/>
      <c r="G8" s="1128" t="s">
        <v>705</v>
      </c>
      <c r="H8" s="703"/>
      <c r="I8" s="1129" t="s">
        <v>1291</v>
      </c>
    </row>
    <row r="9" spans="1:16" s="719" customFormat="1" ht="16">
      <c r="A9" s="710" t="s">
        <v>738</v>
      </c>
      <c r="B9" s="711"/>
      <c r="C9" s="712"/>
      <c r="D9" s="711"/>
      <c r="E9" s="712"/>
      <c r="F9" s="711"/>
      <c r="G9" s="712"/>
      <c r="H9" s="711"/>
      <c r="I9" s="713"/>
    </row>
    <row r="10" spans="1:16" s="719" customFormat="1" ht="16">
      <c r="A10" s="711" t="s">
        <v>22</v>
      </c>
      <c r="B10" s="711"/>
      <c r="C10" s="714"/>
      <c r="D10" s="711"/>
      <c r="E10" s="714"/>
      <c r="F10" s="711"/>
      <c r="G10" s="714"/>
      <c r="H10" s="711"/>
      <c r="I10" s="715"/>
    </row>
    <row r="11" spans="1:16" s="719" customFormat="1" ht="16">
      <c r="A11" s="716" t="s">
        <v>739</v>
      </c>
      <c r="B11" s="711"/>
      <c r="C11" s="717"/>
      <c r="D11" s="717"/>
      <c r="E11" s="717"/>
      <c r="F11" s="717"/>
      <c r="G11" s="717"/>
      <c r="H11" s="717"/>
      <c r="I11" s="718"/>
    </row>
    <row r="12" spans="1:16" s="719" customFormat="1" ht="16">
      <c r="A12" s="716" t="s">
        <v>740</v>
      </c>
      <c r="B12" s="719" t="s">
        <v>22</v>
      </c>
      <c r="C12" s="720">
        <v>2002</v>
      </c>
      <c r="D12" s="721"/>
      <c r="E12" s="720">
        <v>2600</v>
      </c>
      <c r="F12" s="721"/>
      <c r="G12" s="721">
        <v>4600</v>
      </c>
      <c r="H12" s="721"/>
      <c r="I12" s="722">
        <f>SUM(C12)+SUM(E12)-SUM(G12)</f>
        <v>2</v>
      </c>
    </row>
    <row r="13" spans="1:16" s="719" customFormat="1" ht="16">
      <c r="A13" s="716" t="s">
        <v>741</v>
      </c>
      <c r="B13" s="723"/>
      <c r="C13" s="724"/>
      <c r="D13" s="724"/>
      <c r="E13" s="724"/>
      <c r="F13" s="724"/>
      <c r="G13" s="724"/>
      <c r="H13" s="724"/>
      <c r="I13" s="718"/>
    </row>
    <row r="14" spans="1:16" s="719" customFormat="1" ht="16">
      <c r="A14" s="716" t="s">
        <v>742</v>
      </c>
      <c r="B14" s="723" t="s">
        <v>22</v>
      </c>
      <c r="C14" s="725">
        <v>0</v>
      </c>
      <c r="D14" s="724"/>
      <c r="E14" s="724">
        <v>353</v>
      </c>
      <c r="F14" s="724"/>
      <c r="G14" s="724">
        <v>353</v>
      </c>
      <c r="H14" s="724"/>
      <c r="I14" s="718">
        <f>SUM(C14)+SUM(E14)-SUM(G14)</f>
        <v>0</v>
      </c>
    </row>
    <row r="15" spans="1:16" s="719" customFormat="1" ht="16">
      <c r="A15" s="711" t="s">
        <v>743</v>
      </c>
      <c r="B15" s="723"/>
      <c r="C15" s="717"/>
      <c r="D15" s="724"/>
      <c r="E15" s="717"/>
      <c r="F15" s="724"/>
      <c r="G15" s="717"/>
      <c r="H15" s="724"/>
      <c r="I15" s="718"/>
    </row>
    <row r="16" spans="1:16" s="719" customFormat="1" ht="16">
      <c r="A16" s="716" t="s">
        <v>744</v>
      </c>
      <c r="B16" s="723" t="s">
        <v>22</v>
      </c>
      <c r="C16" s="717">
        <v>171247</v>
      </c>
      <c r="D16" s="724"/>
      <c r="E16" s="724">
        <v>9567076</v>
      </c>
      <c r="F16" s="724"/>
      <c r="G16" s="717">
        <v>9642150</v>
      </c>
      <c r="H16" s="724"/>
      <c r="I16" s="718">
        <f>SUM(C16)+SUM(E16)-SUM(G16)</f>
        <v>96173</v>
      </c>
    </row>
    <row r="17" spans="1:9" s="719" customFormat="1" ht="16">
      <c r="A17" s="726" t="s">
        <v>745</v>
      </c>
      <c r="B17" s="727"/>
      <c r="C17" s="717"/>
      <c r="D17" s="724"/>
      <c r="E17" s="724"/>
      <c r="F17" s="724"/>
      <c r="G17" s="724"/>
      <c r="H17" s="724"/>
      <c r="I17" s="718"/>
    </row>
    <row r="18" spans="1:9" s="719" customFormat="1" ht="16">
      <c r="A18" s="716" t="s">
        <v>746</v>
      </c>
      <c r="B18" s="723" t="s">
        <v>22</v>
      </c>
      <c r="C18" s="728">
        <v>721329</v>
      </c>
      <c r="D18" s="724"/>
      <c r="E18" s="724">
        <v>10256</v>
      </c>
      <c r="F18" s="724"/>
      <c r="G18" s="717">
        <v>34201</v>
      </c>
      <c r="H18" s="724"/>
      <c r="I18" s="718">
        <f>SUM(C18)+SUM(E18)-SUM(G18)</f>
        <v>697384</v>
      </c>
    </row>
    <row r="19" spans="1:9" s="719" customFormat="1" ht="16">
      <c r="A19" s="711" t="s">
        <v>747</v>
      </c>
      <c r="B19" s="723"/>
      <c r="C19" s="717"/>
      <c r="D19" s="724"/>
      <c r="E19" s="717"/>
      <c r="F19" s="724"/>
      <c r="G19" s="717"/>
      <c r="H19" s="724"/>
      <c r="I19" s="718"/>
    </row>
    <row r="20" spans="1:9" s="719" customFormat="1" ht="16">
      <c r="A20" s="716" t="s">
        <v>748</v>
      </c>
      <c r="B20" s="723" t="s">
        <v>22</v>
      </c>
      <c r="C20" s="717">
        <v>489678</v>
      </c>
      <c r="D20" s="724"/>
      <c r="E20" s="724">
        <v>7003355</v>
      </c>
      <c r="F20" s="724"/>
      <c r="G20" s="717">
        <v>7065254</v>
      </c>
      <c r="H20" s="724"/>
      <c r="I20" s="718">
        <f>SUM(C20)+SUM(E20)-SUM(G20)</f>
        <v>427779</v>
      </c>
    </row>
    <row r="21" spans="1:9" s="719" customFormat="1" ht="16">
      <c r="A21" s="711" t="s">
        <v>749</v>
      </c>
      <c r="B21" s="723"/>
      <c r="C21" s="717"/>
      <c r="D21" s="724"/>
      <c r="E21" s="717"/>
      <c r="F21" s="724"/>
      <c r="G21" s="717"/>
      <c r="H21" s="724"/>
      <c r="I21" s="718"/>
    </row>
    <row r="22" spans="1:9" s="719" customFormat="1" ht="16">
      <c r="A22" s="716" t="s">
        <v>750</v>
      </c>
      <c r="B22" s="723" t="s">
        <v>22</v>
      </c>
      <c r="C22" s="717">
        <v>285418</v>
      </c>
      <c r="D22" s="724"/>
      <c r="E22" s="724">
        <v>113114648</v>
      </c>
      <c r="F22" s="724"/>
      <c r="G22" s="717">
        <v>113055000</v>
      </c>
      <c r="H22" s="724"/>
      <c r="I22" s="718">
        <f>SUM(C22)+SUM(E22)-SUM(G22)</f>
        <v>345066</v>
      </c>
    </row>
    <row r="23" spans="1:9" s="719" customFormat="1" ht="16">
      <c r="A23" s="711" t="s">
        <v>751</v>
      </c>
      <c r="B23" s="723"/>
      <c r="C23" s="717"/>
      <c r="D23" s="724"/>
      <c r="E23" s="717"/>
      <c r="F23" s="724"/>
      <c r="G23" s="717"/>
      <c r="H23" s="724"/>
      <c r="I23" s="718"/>
    </row>
    <row r="24" spans="1:9" s="719" customFormat="1" ht="16">
      <c r="A24" s="716" t="s">
        <v>750</v>
      </c>
      <c r="B24" s="723" t="s">
        <v>22</v>
      </c>
      <c r="C24" s="717">
        <v>215551</v>
      </c>
      <c r="D24" s="724"/>
      <c r="E24" s="724">
        <v>599318086</v>
      </c>
      <c r="F24" s="724"/>
      <c r="G24" s="717">
        <v>598763500</v>
      </c>
      <c r="H24" s="724"/>
      <c r="I24" s="718">
        <f>SUM(C24)+SUM(E24)-SUM(G24)</f>
        <v>770137</v>
      </c>
    </row>
    <row r="25" spans="1:9" s="719" customFormat="1" ht="16">
      <c r="A25" s="711" t="s">
        <v>752</v>
      </c>
      <c r="B25" s="723"/>
      <c r="C25" s="717"/>
      <c r="D25" s="724"/>
      <c r="E25" s="717"/>
      <c r="F25" s="724"/>
      <c r="G25" s="717"/>
      <c r="H25" s="724"/>
      <c r="I25" s="718"/>
    </row>
    <row r="26" spans="1:9" s="719" customFormat="1" ht="16">
      <c r="A26" s="716" t="s">
        <v>750</v>
      </c>
      <c r="B26" s="723" t="s">
        <v>22</v>
      </c>
      <c r="C26" s="717">
        <v>574950</v>
      </c>
      <c r="D26" s="724"/>
      <c r="E26" s="724">
        <v>55583112</v>
      </c>
      <c r="F26" s="724"/>
      <c r="G26" s="717">
        <v>55698444</v>
      </c>
      <c r="H26" s="724"/>
      <c r="I26" s="718">
        <f>SUM(C26)+SUM(E26)-SUM(G26)</f>
        <v>459618</v>
      </c>
    </row>
    <row r="27" spans="1:9" s="719" customFormat="1" ht="16">
      <c r="A27" s="716" t="s">
        <v>753</v>
      </c>
      <c r="B27" s="723" t="s">
        <v>22</v>
      </c>
      <c r="C27" s="729">
        <v>3328563</v>
      </c>
      <c r="D27" s="724"/>
      <c r="E27" s="730">
        <v>173690326</v>
      </c>
      <c r="F27" s="724"/>
      <c r="G27" s="717">
        <v>173692855</v>
      </c>
      <c r="H27" s="724"/>
      <c r="I27" s="718">
        <f>SUM(C27)+SUM(E27)-SUM(G27)</f>
        <v>3326034</v>
      </c>
    </row>
    <row r="28" spans="1:9" s="719" customFormat="1" ht="16">
      <c r="A28" s="711" t="s">
        <v>754</v>
      </c>
      <c r="B28" s="723"/>
      <c r="C28" s="717"/>
      <c r="D28" s="724"/>
      <c r="E28" s="717"/>
      <c r="F28" s="724"/>
      <c r="G28" s="717"/>
      <c r="H28" s="724"/>
      <c r="I28" s="718"/>
    </row>
    <row r="29" spans="1:9" s="719" customFormat="1" ht="17.25" customHeight="1">
      <c r="A29" s="716" t="s">
        <v>750</v>
      </c>
      <c r="B29" s="723" t="s">
        <v>22</v>
      </c>
      <c r="C29" s="717">
        <v>1326969</v>
      </c>
      <c r="D29" s="724"/>
      <c r="E29" s="724">
        <v>27751242</v>
      </c>
      <c r="F29" s="724"/>
      <c r="G29" s="717">
        <v>27955945</v>
      </c>
      <c r="H29" s="724"/>
      <c r="I29" s="718">
        <f>SUM(C29)+SUM(E29)-SUM(G29)</f>
        <v>1122266</v>
      </c>
    </row>
    <row r="30" spans="1:9" s="719" customFormat="1" ht="16">
      <c r="A30" s="711" t="s">
        <v>756</v>
      </c>
      <c r="B30" s="723"/>
      <c r="C30" s="717"/>
      <c r="D30" s="724"/>
      <c r="E30" s="717"/>
      <c r="F30" s="724"/>
      <c r="G30" s="717"/>
      <c r="H30" s="724"/>
      <c r="I30" s="718"/>
    </row>
    <row r="31" spans="1:9" s="719" customFormat="1" ht="16">
      <c r="A31" s="716" t="s">
        <v>750</v>
      </c>
      <c r="B31" s="727" t="s">
        <v>22</v>
      </c>
      <c r="C31" s="717">
        <v>45481200</v>
      </c>
      <c r="D31" s="724"/>
      <c r="E31" s="724">
        <v>1762261652</v>
      </c>
      <c r="F31" s="724"/>
      <c r="G31" s="717">
        <v>1765794106</v>
      </c>
      <c r="H31" s="724"/>
      <c r="I31" s="718">
        <f>SUM(C31)+SUM(E31)-SUM(G31)</f>
        <v>41948746</v>
      </c>
    </row>
    <row r="32" spans="1:9" s="719" customFormat="1" ht="16">
      <c r="A32" s="731" t="s">
        <v>757</v>
      </c>
      <c r="B32" s="732"/>
      <c r="C32" s="733"/>
      <c r="D32" s="734"/>
      <c r="E32" s="717"/>
      <c r="F32" s="717"/>
      <c r="G32" s="717"/>
      <c r="H32" s="734"/>
      <c r="I32" s="735"/>
    </row>
    <row r="33" spans="1:9" s="719" customFormat="1" ht="16">
      <c r="A33" s="716" t="s">
        <v>750</v>
      </c>
      <c r="B33" s="732" t="s">
        <v>22</v>
      </c>
      <c r="C33" s="733">
        <v>22122</v>
      </c>
      <c r="D33" s="734"/>
      <c r="E33" s="733">
        <v>177264</v>
      </c>
      <c r="F33" s="734"/>
      <c r="G33" s="717">
        <v>0</v>
      </c>
      <c r="H33" s="734"/>
      <c r="I33" s="718">
        <f>SUM(C33)+SUM(E33)-SUM(G33)</f>
        <v>199386</v>
      </c>
    </row>
    <row r="34" spans="1:9" s="719" customFormat="1" ht="16">
      <c r="A34" s="736" t="s">
        <v>758</v>
      </c>
      <c r="B34" s="732" t="s">
        <v>22</v>
      </c>
      <c r="C34" s="733">
        <v>906904</v>
      </c>
      <c r="D34" s="734"/>
      <c r="E34" s="724">
        <v>2697871</v>
      </c>
      <c r="F34" s="724"/>
      <c r="G34" s="717">
        <v>2633129</v>
      </c>
      <c r="H34" s="734"/>
      <c r="I34" s="718">
        <f>SUM(C34)+SUM(E34)-SUM(G34)</f>
        <v>971646</v>
      </c>
    </row>
    <row r="35" spans="1:9" s="719" customFormat="1" ht="16">
      <c r="A35" s="731" t="s">
        <v>759</v>
      </c>
      <c r="B35" s="732"/>
      <c r="C35" s="733"/>
      <c r="D35" s="734"/>
      <c r="E35" s="733"/>
      <c r="F35" s="734"/>
      <c r="G35" s="717"/>
      <c r="H35" s="734" t="s">
        <v>22</v>
      </c>
      <c r="I35" s="735"/>
    </row>
    <row r="36" spans="1:9" s="719" customFormat="1" ht="16">
      <c r="A36" s="716" t="s">
        <v>750</v>
      </c>
      <c r="B36" s="732" t="s">
        <v>22</v>
      </c>
      <c r="C36" s="733">
        <v>315728</v>
      </c>
      <c r="D36" s="734"/>
      <c r="E36" s="724">
        <v>59929841</v>
      </c>
      <c r="F36" s="724"/>
      <c r="G36" s="717">
        <v>59761842</v>
      </c>
      <c r="H36" s="734"/>
      <c r="I36" s="718">
        <f>SUM(C36)+SUM(E36)-SUM(G36)</f>
        <v>483727</v>
      </c>
    </row>
    <row r="37" spans="1:9" s="719" customFormat="1" ht="16">
      <c r="A37" s="716" t="s">
        <v>760</v>
      </c>
      <c r="B37" s="723"/>
      <c r="C37" s="717"/>
      <c r="D37" s="724"/>
      <c r="E37" s="717"/>
      <c r="F37" s="724"/>
      <c r="G37" s="717"/>
      <c r="H37" s="724"/>
      <c r="I37" s="718"/>
    </row>
    <row r="38" spans="1:9" s="719" customFormat="1" ht="16">
      <c r="A38" s="716" t="s">
        <v>750</v>
      </c>
      <c r="B38" s="723" t="s">
        <v>22</v>
      </c>
      <c r="C38" s="717">
        <v>0</v>
      </c>
      <c r="D38" s="724"/>
      <c r="E38" s="724">
        <v>6897166</v>
      </c>
      <c r="F38" s="724"/>
      <c r="G38" s="717">
        <v>6807888</v>
      </c>
      <c r="H38" s="724"/>
      <c r="I38" s="718">
        <f>SUM(C38)+SUM(E38)-SUM(G38)</f>
        <v>89278</v>
      </c>
    </row>
    <row r="39" spans="1:9" s="719" customFormat="1" ht="16">
      <c r="A39" s="716" t="s">
        <v>761</v>
      </c>
      <c r="B39" s="723"/>
      <c r="C39" s="717"/>
      <c r="D39" s="724"/>
      <c r="E39" s="717"/>
      <c r="F39" s="724"/>
      <c r="G39" s="717"/>
      <c r="H39" s="724"/>
      <c r="I39" s="718"/>
    </row>
    <row r="40" spans="1:9" s="719" customFormat="1" ht="16">
      <c r="A40" s="716" t="s">
        <v>750</v>
      </c>
      <c r="B40" s="723" t="s">
        <v>22</v>
      </c>
      <c r="C40" s="717">
        <v>10874</v>
      </c>
      <c r="D40" s="724"/>
      <c r="E40" s="717">
        <v>4929537</v>
      </c>
      <c r="F40" s="724"/>
      <c r="G40" s="717">
        <v>4891947</v>
      </c>
      <c r="H40" s="724"/>
      <c r="I40" s="718">
        <f>SUM(C40)+SUM(E40)-SUM(G40)</f>
        <v>48464</v>
      </c>
    </row>
    <row r="41" spans="1:9" s="719" customFormat="1" ht="16">
      <c r="A41" s="726" t="s">
        <v>762</v>
      </c>
      <c r="B41" s="723"/>
      <c r="C41" s="729"/>
      <c r="D41" s="724"/>
      <c r="E41" s="724"/>
      <c r="F41" s="724"/>
      <c r="G41" s="724"/>
      <c r="H41" s="724"/>
      <c r="I41" s="718"/>
    </row>
    <row r="42" spans="1:9" s="719" customFormat="1" ht="16">
      <c r="A42" s="716" t="s">
        <v>763</v>
      </c>
      <c r="B42" s="727" t="s">
        <v>22</v>
      </c>
      <c r="C42" s="717">
        <v>1369798</v>
      </c>
      <c r="D42" s="724"/>
      <c r="E42" s="724">
        <v>17554119</v>
      </c>
      <c r="F42" s="724"/>
      <c r="G42" s="717">
        <v>12684048</v>
      </c>
      <c r="H42" s="724"/>
      <c r="I42" s="718">
        <f>SUM(C42)+SUM(E42)-SUM(G42)</f>
        <v>6239869</v>
      </c>
    </row>
    <row r="43" spans="1:9" s="719" customFormat="1" ht="16">
      <c r="A43" s="711" t="s">
        <v>764</v>
      </c>
      <c r="B43" s="723"/>
      <c r="C43" s="717"/>
      <c r="D43" s="724"/>
      <c r="E43" s="717"/>
      <c r="F43" s="724"/>
      <c r="G43" s="717"/>
      <c r="H43" s="724"/>
      <c r="I43" s="718"/>
    </row>
    <row r="44" spans="1:9" s="719" customFormat="1" ht="16">
      <c r="A44" s="716" t="s">
        <v>750</v>
      </c>
      <c r="B44" s="723" t="s">
        <v>22</v>
      </c>
      <c r="C44" s="737">
        <v>55611</v>
      </c>
      <c r="D44" s="724"/>
      <c r="E44" s="728">
        <v>914773</v>
      </c>
      <c r="F44" s="724"/>
      <c r="G44" s="717">
        <v>914295</v>
      </c>
      <c r="H44" s="724"/>
      <c r="I44" s="718">
        <f>SUM(C44)+SUM(E44)-SUM(G44)</f>
        <v>56089</v>
      </c>
    </row>
    <row r="45" spans="1:9">
      <c r="C45" s="470"/>
      <c r="D45" s="470"/>
      <c r="E45" s="470"/>
      <c r="F45" s="470"/>
      <c r="G45" s="470"/>
      <c r="H45" s="470"/>
      <c r="I45" s="738"/>
    </row>
    <row r="46" spans="1:9" ht="16">
      <c r="A46" s="711" t="s">
        <v>765</v>
      </c>
      <c r="C46" s="470"/>
      <c r="D46" s="470"/>
      <c r="E46" s="470"/>
      <c r="F46" s="470"/>
      <c r="G46" s="470"/>
      <c r="H46" s="470"/>
      <c r="I46" s="738"/>
    </row>
    <row r="47" spans="1:9" s="719" customFormat="1" ht="16">
      <c r="A47" s="710" t="s">
        <v>766</v>
      </c>
      <c r="B47" s="711"/>
      <c r="C47" s="739"/>
      <c r="D47" s="717"/>
      <c r="E47" s="739"/>
      <c r="F47" s="717"/>
      <c r="G47" s="739"/>
      <c r="H47" s="717"/>
      <c r="I47" s="740"/>
    </row>
    <row r="48" spans="1:9" s="719" customFormat="1" ht="18" customHeight="1">
      <c r="A48" s="711" t="s">
        <v>22</v>
      </c>
      <c r="B48" s="711"/>
      <c r="C48" s="717"/>
      <c r="D48" s="717"/>
      <c r="E48" s="717"/>
      <c r="F48" s="717"/>
      <c r="G48" s="717"/>
      <c r="H48" s="717"/>
      <c r="I48" s="718"/>
    </row>
    <row r="49" spans="1:9" s="719" customFormat="1" ht="16">
      <c r="A49" s="716" t="s">
        <v>767</v>
      </c>
      <c r="B49" s="723"/>
      <c r="C49" s="717"/>
      <c r="D49" s="724"/>
      <c r="E49" s="717"/>
      <c r="F49" s="724"/>
      <c r="G49" s="717"/>
      <c r="H49" s="724"/>
      <c r="I49" s="718"/>
    </row>
    <row r="50" spans="1:9" s="719" customFormat="1" ht="16">
      <c r="A50" s="716" t="s">
        <v>750</v>
      </c>
      <c r="B50" s="723" t="s">
        <v>22</v>
      </c>
      <c r="C50" s="717">
        <v>428804</v>
      </c>
      <c r="D50" s="724"/>
      <c r="E50" s="724">
        <v>22270753</v>
      </c>
      <c r="F50" s="724"/>
      <c r="G50" s="717">
        <v>22140853</v>
      </c>
      <c r="H50" s="724"/>
      <c r="I50" s="718">
        <f>SUM(C50)+SUM(E50)-SUM(G50)</f>
        <v>558704</v>
      </c>
    </row>
    <row r="51" spans="1:9" s="719" customFormat="1" ht="16">
      <c r="A51" s="711" t="s">
        <v>768</v>
      </c>
      <c r="B51" s="723" t="s">
        <v>22</v>
      </c>
      <c r="C51" s="717"/>
      <c r="D51" s="724"/>
      <c r="E51" s="724"/>
      <c r="F51" s="724"/>
      <c r="G51" s="724"/>
      <c r="H51" s="724"/>
      <c r="I51" s="718"/>
    </row>
    <row r="52" spans="1:9" s="719" customFormat="1" ht="16">
      <c r="A52" s="716" t="s">
        <v>750</v>
      </c>
      <c r="B52" s="723" t="s">
        <v>22</v>
      </c>
      <c r="C52" s="717">
        <v>7413235</v>
      </c>
      <c r="D52" s="724"/>
      <c r="E52" s="724">
        <v>1965250233</v>
      </c>
      <c r="F52" s="724"/>
      <c r="G52" s="717">
        <v>1952871916</v>
      </c>
      <c r="H52" s="724"/>
      <c r="I52" s="718">
        <f>SUM(C52)+SUM(E52)-SUM(G52)</f>
        <v>19791552</v>
      </c>
    </row>
    <row r="53" spans="1:9" s="719" customFormat="1" ht="16">
      <c r="A53" s="726" t="s">
        <v>769</v>
      </c>
      <c r="B53" s="723" t="s">
        <v>22</v>
      </c>
      <c r="C53" s="717">
        <v>3365700</v>
      </c>
      <c r="D53" s="724"/>
      <c r="E53" s="724">
        <v>12537759</v>
      </c>
      <c r="F53" s="724"/>
      <c r="G53" s="717">
        <v>14038999</v>
      </c>
      <c r="H53" s="724"/>
      <c r="I53" s="718">
        <f>SUM(C53)+SUM(E53)-SUM(G53)</f>
        <v>1864460</v>
      </c>
    </row>
    <row r="54" spans="1:9" s="719" customFormat="1" ht="16">
      <c r="A54" s="726" t="s">
        <v>1205</v>
      </c>
      <c r="B54" s="723" t="s">
        <v>22</v>
      </c>
      <c r="C54" s="717">
        <v>403345</v>
      </c>
      <c r="D54" s="724"/>
      <c r="E54" s="724">
        <v>1677169</v>
      </c>
      <c r="F54" s="724"/>
      <c r="G54" s="717">
        <v>1403828</v>
      </c>
      <c r="H54" s="724"/>
      <c r="I54" s="718">
        <f>SUM(C54)+SUM(E54)-SUM(G54)</f>
        <v>676686</v>
      </c>
    </row>
    <row r="55" spans="1:9" s="719" customFormat="1" ht="16">
      <c r="A55" s="726" t="s">
        <v>770</v>
      </c>
      <c r="B55" s="723" t="s">
        <v>22</v>
      </c>
      <c r="C55" s="717">
        <v>550</v>
      </c>
      <c r="D55" s="724"/>
      <c r="E55" s="730">
        <v>0</v>
      </c>
      <c r="F55" s="724"/>
      <c r="G55" s="730">
        <v>0</v>
      </c>
      <c r="H55" s="724"/>
      <c r="I55" s="718">
        <f>SUM(C55)+SUM(E55)-SUM(G55)</f>
        <v>550</v>
      </c>
    </row>
    <row r="56" spans="1:9" s="719" customFormat="1" ht="16">
      <c r="A56" s="711" t="s">
        <v>771</v>
      </c>
      <c r="B56" s="723"/>
      <c r="C56" s="717"/>
      <c r="D56" s="724"/>
      <c r="E56" s="717"/>
      <c r="F56" s="724"/>
      <c r="G56" s="717"/>
      <c r="H56" s="724"/>
      <c r="I56" s="718"/>
    </row>
    <row r="57" spans="1:9" s="719" customFormat="1" ht="16">
      <c r="A57" s="716" t="s">
        <v>1206</v>
      </c>
      <c r="B57" s="727" t="s">
        <v>22</v>
      </c>
      <c r="C57" s="717">
        <v>22387123</v>
      </c>
      <c r="D57" s="724"/>
      <c r="E57" s="717">
        <v>499377667</v>
      </c>
      <c r="F57" s="724"/>
      <c r="G57" s="717">
        <v>504111176</v>
      </c>
      <c r="H57" s="724"/>
      <c r="I57" s="718">
        <f>SUM(C57)+SUM(E57)-SUM(G57)</f>
        <v>17653614</v>
      </c>
    </row>
    <row r="58" spans="1:9" s="719" customFormat="1" ht="16">
      <c r="A58" s="716" t="s">
        <v>772</v>
      </c>
      <c r="B58" s="723"/>
      <c r="C58" s="714"/>
      <c r="D58" s="741"/>
      <c r="E58" s="714"/>
      <c r="F58" s="741"/>
      <c r="G58" s="714"/>
      <c r="H58" s="741"/>
      <c r="I58" s="715"/>
    </row>
    <row r="59" spans="1:9" s="719" customFormat="1" ht="16">
      <c r="A59" s="716" t="s">
        <v>773</v>
      </c>
      <c r="B59" s="723" t="s">
        <v>22</v>
      </c>
      <c r="C59" s="717">
        <v>3251</v>
      </c>
      <c r="D59" s="724" t="s">
        <v>22</v>
      </c>
      <c r="E59" s="742">
        <v>154318</v>
      </c>
      <c r="F59" s="724"/>
      <c r="G59" s="717">
        <v>144774</v>
      </c>
      <c r="H59" s="724" t="s">
        <v>22</v>
      </c>
      <c r="I59" s="718">
        <f>SUM(C59)+SUM(E59)-SUM(G59)</f>
        <v>12795</v>
      </c>
    </row>
    <row r="60" spans="1:9" s="719" customFormat="1" ht="16">
      <c r="A60" s="716" t="s">
        <v>774</v>
      </c>
      <c r="B60" s="723" t="s">
        <v>22</v>
      </c>
      <c r="C60" s="717">
        <v>30439371</v>
      </c>
      <c r="D60" s="724"/>
      <c r="E60" s="724">
        <v>24444474</v>
      </c>
      <c r="F60" s="724"/>
      <c r="G60" s="717">
        <v>27921621</v>
      </c>
      <c r="H60" s="724"/>
      <c r="I60" s="718">
        <f>SUM(C60)+SUM(E60)-SUM(G60)</f>
        <v>26962224</v>
      </c>
    </row>
    <row r="61" spans="1:9" s="719" customFormat="1" ht="16">
      <c r="A61" s="711" t="s">
        <v>775</v>
      </c>
      <c r="B61" s="723"/>
      <c r="C61" s="717"/>
      <c r="D61" s="724"/>
      <c r="E61" s="724"/>
      <c r="F61" s="724"/>
      <c r="G61" s="724"/>
      <c r="H61" s="724"/>
      <c r="I61" s="718"/>
    </row>
    <row r="62" spans="1:9" s="719" customFormat="1" ht="18" customHeight="1">
      <c r="A62" s="716" t="s">
        <v>1207</v>
      </c>
      <c r="B62" s="723" t="s">
        <v>22</v>
      </c>
      <c r="C62" s="717">
        <v>715664</v>
      </c>
      <c r="D62" s="724"/>
      <c r="E62" s="724">
        <v>3717476</v>
      </c>
      <c r="F62" s="724"/>
      <c r="G62" s="717">
        <v>3849555</v>
      </c>
      <c r="H62" s="724"/>
      <c r="I62" s="718">
        <f>SUM(C62)+SUM(E62)-SUM(G62)</f>
        <v>583585</v>
      </c>
    </row>
    <row r="63" spans="1:9" s="719" customFormat="1" ht="16">
      <c r="A63" s="726" t="s">
        <v>776</v>
      </c>
      <c r="B63" s="723" t="s">
        <v>22</v>
      </c>
      <c r="C63" s="717"/>
      <c r="D63" s="724"/>
      <c r="E63" s="724"/>
      <c r="F63" s="724"/>
      <c r="G63" s="724"/>
      <c r="H63" s="724"/>
      <c r="I63" s="718"/>
    </row>
    <row r="64" spans="1:9" s="719" customFormat="1" ht="16">
      <c r="A64" s="716" t="s">
        <v>750</v>
      </c>
      <c r="B64" s="723" t="s">
        <v>22</v>
      </c>
      <c r="C64" s="717">
        <v>1842626</v>
      </c>
      <c r="D64" s="724"/>
      <c r="E64" s="717">
        <v>107142457</v>
      </c>
      <c r="F64" s="724"/>
      <c r="G64" s="717">
        <v>105671583</v>
      </c>
      <c r="H64" s="724"/>
      <c r="I64" s="718">
        <f>SUM(C64)+SUM(E64)-SUM(G64)</f>
        <v>3313500</v>
      </c>
    </row>
    <row r="65" spans="1:9" s="719" customFormat="1" ht="16">
      <c r="A65" s="711" t="s">
        <v>777</v>
      </c>
      <c r="B65" s="723"/>
      <c r="C65" s="717"/>
      <c r="D65" s="724"/>
      <c r="E65" s="717"/>
      <c r="F65" s="724"/>
      <c r="G65" s="717"/>
      <c r="H65" s="724"/>
      <c r="I65" s="718"/>
    </row>
    <row r="66" spans="1:9" s="719" customFormat="1" ht="16">
      <c r="A66" s="716" t="s">
        <v>778</v>
      </c>
      <c r="B66" s="723" t="s">
        <v>22</v>
      </c>
      <c r="C66" s="717">
        <v>346</v>
      </c>
      <c r="D66" s="724"/>
      <c r="E66" s="717">
        <v>13396</v>
      </c>
      <c r="F66" s="724"/>
      <c r="G66" s="717">
        <v>11884</v>
      </c>
      <c r="H66" s="724"/>
      <c r="I66" s="718">
        <f>SUM(C66)+SUM(E66)-SUM(G66)</f>
        <v>1858</v>
      </c>
    </row>
    <row r="67" spans="1:9" s="719" customFormat="1" ht="16">
      <c r="A67" s="716" t="s">
        <v>779</v>
      </c>
      <c r="B67" s="727" t="s">
        <v>22</v>
      </c>
      <c r="C67" s="717">
        <v>178955451</v>
      </c>
      <c r="D67" s="724"/>
      <c r="E67" s="724">
        <v>10119770330</v>
      </c>
      <c r="F67" s="724"/>
      <c r="G67" s="717">
        <v>10094531523</v>
      </c>
      <c r="H67" s="724"/>
      <c r="I67" s="718">
        <f>SUM(C67)+SUM(E67)-SUM(G67)</f>
        <v>204194258</v>
      </c>
    </row>
    <row r="68" spans="1:9" s="719" customFormat="1" ht="16">
      <c r="A68" s="716" t="s">
        <v>780</v>
      </c>
      <c r="B68" s="727" t="s">
        <v>22</v>
      </c>
      <c r="C68" s="717">
        <v>224444307</v>
      </c>
      <c r="D68" s="724"/>
      <c r="E68" s="724">
        <v>48454120250</v>
      </c>
      <c r="F68" s="724"/>
      <c r="G68" s="717">
        <v>48598177882</v>
      </c>
      <c r="H68" s="724"/>
      <c r="I68" s="718">
        <f>SUM(C68)+SUM(E68)-SUM(G68)</f>
        <v>80386675</v>
      </c>
    </row>
    <row r="69" spans="1:9" s="719" customFormat="1" ht="16">
      <c r="A69" s="716" t="s">
        <v>781</v>
      </c>
      <c r="B69" s="727" t="s">
        <v>22</v>
      </c>
      <c r="C69" s="717">
        <v>10217</v>
      </c>
      <c r="D69" s="724"/>
      <c r="E69" s="724">
        <v>180578422</v>
      </c>
      <c r="F69" s="724"/>
      <c r="G69" s="717">
        <v>180370859</v>
      </c>
      <c r="H69" s="724"/>
      <c r="I69" s="718">
        <f>SUM(C69)+SUM(E69)-SUM(G69)</f>
        <v>217780</v>
      </c>
    </row>
    <row r="70" spans="1:9" s="719" customFormat="1" ht="16">
      <c r="A70" s="716" t="s">
        <v>782</v>
      </c>
      <c r="B70" s="727" t="s">
        <v>22</v>
      </c>
      <c r="C70" s="737">
        <v>2710458</v>
      </c>
      <c r="D70" s="724"/>
      <c r="E70" s="724">
        <v>5345</v>
      </c>
      <c r="F70" s="724"/>
      <c r="G70" s="730">
        <v>0</v>
      </c>
      <c r="H70" s="724"/>
      <c r="I70" s="718">
        <f>SUM(C70)+SUM(E70)-SUM(G70)</f>
        <v>2715803</v>
      </c>
    </row>
    <row r="71" spans="1:9" s="719" customFormat="1" ht="16">
      <c r="A71" s="711" t="s">
        <v>783</v>
      </c>
      <c r="B71" s="723"/>
      <c r="C71" s="717"/>
      <c r="D71" s="724"/>
      <c r="E71" s="724"/>
      <c r="F71" s="724"/>
      <c r="G71" s="724"/>
      <c r="H71" s="724"/>
      <c r="I71" s="718"/>
    </row>
    <row r="72" spans="1:9" s="719" customFormat="1" ht="16">
      <c r="A72" s="716" t="s">
        <v>784</v>
      </c>
      <c r="B72" s="723" t="s">
        <v>22</v>
      </c>
      <c r="C72" s="717">
        <v>500467836</v>
      </c>
      <c r="D72" s="724"/>
      <c r="E72" s="724">
        <v>249920069</v>
      </c>
      <c r="F72" s="724"/>
      <c r="G72" s="717">
        <v>499389574</v>
      </c>
      <c r="H72" s="724"/>
      <c r="I72" s="718">
        <f>SUM(C72)+SUM(E72)-SUM(G72)</f>
        <v>250998331</v>
      </c>
    </row>
    <row r="73" spans="1:9" s="719" customFormat="1" ht="16">
      <c r="A73" s="716" t="s">
        <v>750</v>
      </c>
      <c r="B73" s="723" t="s">
        <v>22</v>
      </c>
      <c r="C73" s="717">
        <v>451404954</v>
      </c>
      <c r="D73" s="724"/>
      <c r="E73" s="724">
        <v>57331054</v>
      </c>
      <c r="F73" s="724"/>
      <c r="G73" s="717">
        <v>504422451</v>
      </c>
      <c r="H73" s="724"/>
      <c r="I73" s="718">
        <f>SUM(C73)+SUM(E73)-SUM(G73)</f>
        <v>4313557</v>
      </c>
    </row>
    <row r="74" spans="1:9" s="754" customFormat="1" ht="16">
      <c r="A74" s="743" t="s">
        <v>785</v>
      </c>
      <c r="B74" s="744" t="s">
        <v>22</v>
      </c>
      <c r="C74" s="745">
        <f>SUM(C12:C73)</f>
        <v>1480271182</v>
      </c>
      <c r="D74" s="746"/>
      <c r="E74" s="745">
        <f>SUM(E12:E73)</f>
        <v>64539714449</v>
      </c>
      <c r="F74" s="746"/>
      <c r="G74" s="745">
        <f>SUM(G12:G73)</f>
        <v>65348458035</v>
      </c>
      <c r="H74" s="746"/>
      <c r="I74" s="745">
        <f>SUM(I12:I73)</f>
        <v>671527596</v>
      </c>
    </row>
    <row r="75" spans="1:9" s="719" customFormat="1" ht="16">
      <c r="B75" s="732"/>
      <c r="C75" s="733"/>
      <c r="D75" s="734"/>
      <c r="E75" s="733"/>
      <c r="F75" s="734"/>
      <c r="G75" s="733"/>
      <c r="H75" s="734"/>
      <c r="I75" s="735"/>
    </row>
    <row r="76" spans="1:9" s="719" customFormat="1" ht="16">
      <c r="A76" s="747" t="s">
        <v>786</v>
      </c>
      <c r="B76" s="732"/>
      <c r="C76" s="733" t="s">
        <v>22</v>
      </c>
      <c r="D76" s="734"/>
      <c r="E76" s="733"/>
      <c r="F76" s="734"/>
      <c r="G76" s="733"/>
      <c r="H76" s="734"/>
      <c r="I76" s="735" t="s">
        <v>22</v>
      </c>
    </row>
    <row r="77" spans="1:9" s="719" customFormat="1" ht="16">
      <c r="A77" s="711"/>
      <c r="B77" s="723"/>
      <c r="C77" s="748"/>
      <c r="D77" s="724"/>
      <c r="E77" s="748"/>
      <c r="F77" s="724"/>
      <c r="G77" s="748"/>
      <c r="H77" s="724"/>
      <c r="I77" s="725"/>
    </row>
    <row r="78" spans="1:9" s="719" customFormat="1" ht="16">
      <c r="A78" s="731" t="s">
        <v>787</v>
      </c>
      <c r="B78" s="732"/>
      <c r="C78" s="733"/>
      <c r="D78" s="734"/>
      <c r="E78" s="733"/>
      <c r="F78" s="734"/>
      <c r="G78" s="733"/>
      <c r="H78" s="734"/>
      <c r="I78" s="735"/>
    </row>
    <row r="79" spans="1:9" s="719" customFormat="1" ht="16">
      <c r="A79" s="731" t="s">
        <v>1350</v>
      </c>
      <c r="B79" s="723" t="s">
        <v>22</v>
      </c>
      <c r="C79" s="733">
        <v>4200924</v>
      </c>
      <c r="D79" s="724" t="s">
        <v>22</v>
      </c>
      <c r="E79" s="733">
        <v>342105</v>
      </c>
      <c r="F79" s="724"/>
      <c r="G79" s="717">
        <v>501637</v>
      </c>
      <c r="H79" s="724" t="s">
        <v>22</v>
      </c>
      <c r="I79" s="718">
        <f>SUM(C79)+SUM(E79)-SUM(G79)</f>
        <v>4041392</v>
      </c>
    </row>
    <row r="80" spans="1:9" s="719" customFormat="1" ht="16">
      <c r="A80" s="736" t="s">
        <v>788</v>
      </c>
      <c r="B80" s="732" t="s">
        <v>108</v>
      </c>
      <c r="C80" s="733"/>
      <c r="D80" s="734"/>
      <c r="E80" s="733"/>
      <c r="F80" s="734"/>
      <c r="G80" s="733"/>
      <c r="H80" s="734"/>
      <c r="I80" s="735"/>
    </row>
    <row r="81" spans="1:11" s="719" customFormat="1" ht="16">
      <c r="A81" s="736" t="s">
        <v>789</v>
      </c>
      <c r="B81" s="732" t="s">
        <v>22</v>
      </c>
      <c r="C81" s="733">
        <v>0</v>
      </c>
      <c r="D81" s="734"/>
      <c r="E81" s="748">
        <v>0</v>
      </c>
      <c r="F81" s="734"/>
      <c r="G81" s="749">
        <v>0</v>
      </c>
      <c r="H81" s="734"/>
      <c r="I81" s="718">
        <f>SUM(C81)+SUM(E81)-SUM(G81)</f>
        <v>0</v>
      </c>
    </row>
    <row r="82" spans="1:11" s="719" customFormat="1" ht="16">
      <c r="A82" s="731" t="s">
        <v>743</v>
      </c>
      <c r="B82" s="723" t="s">
        <v>22</v>
      </c>
      <c r="C82" s="724"/>
      <c r="D82" s="724"/>
      <c r="E82" s="734"/>
      <c r="F82" s="724"/>
      <c r="G82" s="724"/>
      <c r="H82" s="724"/>
      <c r="I82" s="718"/>
    </row>
    <row r="83" spans="1:11" s="719" customFormat="1" ht="16">
      <c r="A83" s="736" t="s">
        <v>790</v>
      </c>
      <c r="B83" s="732" t="s">
        <v>22</v>
      </c>
      <c r="C83" s="733">
        <v>1270573</v>
      </c>
      <c r="D83" s="734"/>
      <c r="E83" s="734">
        <v>20040056</v>
      </c>
      <c r="F83" s="734"/>
      <c r="G83" s="717">
        <v>19988777</v>
      </c>
      <c r="H83" s="734"/>
      <c r="I83" s="718">
        <f>SUM(C83)+SUM(E83)-SUM(G83)</f>
        <v>1321852</v>
      </c>
      <c r="K83" s="1130"/>
    </row>
    <row r="84" spans="1:11" s="719" customFormat="1" ht="16">
      <c r="A84" s="711" t="s">
        <v>745</v>
      </c>
      <c r="B84" s="723"/>
      <c r="C84" s="717"/>
      <c r="D84" s="724"/>
      <c r="E84" s="717"/>
      <c r="F84" s="724"/>
      <c r="G84" s="717"/>
      <c r="H84" s="724"/>
      <c r="I84" s="718"/>
    </row>
    <row r="85" spans="1:11" s="719" customFormat="1" ht="16">
      <c r="A85" s="716" t="s">
        <v>791</v>
      </c>
      <c r="B85" s="723" t="s">
        <v>108</v>
      </c>
      <c r="C85" s="728">
        <v>471192</v>
      </c>
      <c r="D85" s="724"/>
      <c r="E85" s="724">
        <v>8980912</v>
      </c>
      <c r="F85" s="724"/>
      <c r="G85" s="717">
        <v>3811792</v>
      </c>
      <c r="H85" s="724"/>
      <c r="I85" s="718">
        <f>SUM(C85)+SUM(E85)-SUM(G85)</f>
        <v>5640312</v>
      </c>
    </row>
    <row r="86" spans="1:11" s="719" customFormat="1" ht="16">
      <c r="A86" s="716" t="s">
        <v>792</v>
      </c>
      <c r="B86" s="723" t="s">
        <v>22</v>
      </c>
      <c r="C86" s="717">
        <v>755394</v>
      </c>
      <c r="D86" s="724"/>
      <c r="E86" s="724">
        <v>205043</v>
      </c>
      <c r="F86" s="724"/>
      <c r="G86" s="717">
        <v>7</v>
      </c>
      <c r="H86" s="724"/>
      <c r="I86" s="718">
        <f>SUM(C86)+SUM(E86)-SUM(G86)</f>
        <v>960430</v>
      </c>
    </row>
    <row r="87" spans="1:11" s="719" customFormat="1" ht="16">
      <c r="A87" s="716" t="s">
        <v>793</v>
      </c>
      <c r="B87" s="723" t="s">
        <v>22</v>
      </c>
      <c r="C87" s="728">
        <v>120244</v>
      </c>
      <c r="D87" s="724"/>
      <c r="E87" s="724">
        <v>3293643</v>
      </c>
      <c r="F87" s="724"/>
      <c r="G87" s="717">
        <v>3329738</v>
      </c>
      <c r="H87" s="724"/>
      <c r="I87" s="718">
        <f>SUM(C87)+SUM(E87)-SUM(G87)</f>
        <v>84149</v>
      </c>
    </row>
    <row r="88" spans="1:11" s="719" customFormat="1" ht="16">
      <c r="A88" s="711" t="s">
        <v>794</v>
      </c>
      <c r="B88" s="723"/>
      <c r="C88" s="717"/>
      <c r="D88" s="724"/>
      <c r="E88" s="717"/>
      <c r="F88" s="724"/>
      <c r="G88" s="717"/>
      <c r="H88" s="724"/>
      <c r="I88" s="718"/>
    </row>
    <row r="89" spans="1:11" s="719" customFormat="1" ht="16">
      <c r="A89" s="716" t="s">
        <v>795</v>
      </c>
      <c r="B89" s="723" t="s">
        <v>22</v>
      </c>
      <c r="C89" s="717">
        <v>5142</v>
      </c>
      <c r="D89" s="724"/>
      <c r="E89" s="730">
        <v>0</v>
      </c>
      <c r="F89" s="724"/>
      <c r="G89" s="724">
        <v>0</v>
      </c>
      <c r="H89" s="724"/>
      <c r="I89" s="718">
        <f>SUM(C89)+SUM(E89)-SUM(G89)</f>
        <v>5142</v>
      </c>
    </row>
    <row r="90" spans="1:11" s="719" customFormat="1" ht="16">
      <c r="A90" s="716" t="s">
        <v>796</v>
      </c>
      <c r="B90" s="723" t="s">
        <v>22</v>
      </c>
      <c r="C90" s="717">
        <v>60285</v>
      </c>
      <c r="D90" s="724"/>
      <c r="E90" s="724">
        <v>1537271</v>
      </c>
      <c r="F90" s="724"/>
      <c r="G90" s="717">
        <v>1507951</v>
      </c>
      <c r="H90" s="724"/>
      <c r="I90" s="718">
        <f>SUM(C90)+SUM(E90)-SUM(G90)</f>
        <v>89605</v>
      </c>
    </row>
    <row r="91" spans="1:11" s="719" customFormat="1" ht="16">
      <c r="A91" s="731"/>
      <c r="B91" s="732"/>
      <c r="C91" s="733"/>
      <c r="D91" s="734"/>
      <c r="E91" s="733"/>
      <c r="F91" s="734"/>
      <c r="G91" s="733"/>
      <c r="H91" s="734"/>
      <c r="I91" s="735"/>
    </row>
    <row r="92" spans="1:11" s="719" customFormat="1" ht="16">
      <c r="A92" s="711" t="s">
        <v>765</v>
      </c>
      <c r="B92" s="723"/>
      <c r="C92" s="748"/>
      <c r="D92" s="724"/>
      <c r="E92" s="748"/>
      <c r="F92" s="724"/>
      <c r="G92" s="748"/>
      <c r="H92" s="724"/>
      <c r="I92" s="725"/>
    </row>
    <row r="93" spans="1:11" s="719" customFormat="1" ht="16">
      <c r="A93" s="747" t="s">
        <v>797</v>
      </c>
      <c r="B93" s="732"/>
      <c r="C93" s="733" t="s">
        <v>22</v>
      </c>
      <c r="D93" s="734"/>
      <c r="E93" s="733"/>
      <c r="F93" s="734"/>
      <c r="G93" s="733"/>
      <c r="H93" s="734"/>
      <c r="I93" s="735" t="s">
        <v>22</v>
      </c>
    </row>
    <row r="94" spans="1:11" s="719" customFormat="1" ht="16">
      <c r="A94" s="731"/>
      <c r="B94" s="732"/>
      <c r="C94" s="733"/>
      <c r="D94" s="734"/>
      <c r="E94" s="733"/>
      <c r="F94" s="734"/>
      <c r="G94" s="733"/>
      <c r="H94" s="734"/>
      <c r="I94" s="735"/>
    </row>
    <row r="95" spans="1:11" s="719" customFormat="1" ht="16">
      <c r="A95" s="711" t="s">
        <v>798</v>
      </c>
      <c r="B95" s="723"/>
      <c r="C95" s="717"/>
      <c r="D95" s="724" t="s">
        <v>22</v>
      </c>
      <c r="E95" s="717"/>
      <c r="F95" s="724"/>
      <c r="G95" s="717"/>
      <c r="H95" s="724"/>
      <c r="I95" s="718"/>
    </row>
    <row r="96" spans="1:11" s="719" customFormat="1" ht="16">
      <c r="A96" s="716" t="s">
        <v>750</v>
      </c>
      <c r="B96" s="723" t="s">
        <v>22</v>
      </c>
      <c r="C96" s="717">
        <v>1618521</v>
      </c>
      <c r="D96" s="724" t="s">
        <v>22</v>
      </c>
      <c r="E96" s="724">
        <v>209968671</v>
      </c>
      <c r="F96" s="724"/>
      <c r="G96" s="717">
        <v>210686428</v>
      </c>
      <c r="H96" s="724" t="s">
        <v>22</v>
      </c>
      <c r="I96" s="718">
        <f>SUM(C96)+SUM(E96)-SUM(G96)</f>
        <v>900764</v>
      </c>
    </row>
    <row r="97" spans="1:9" s="719" customFormat="1" ht="16">
      <c r="A97" s="711" t="s">
        <v>749</v>
      </c>
      <c r="B97" s="723"/>
      <c r="C97" s="717"/>
      <c r="D97" s="724"/>
      <c r="E97" s="717"/>
      <c r="F97" s="724"/>
      <c r="G97" s="717"/>
      <c r="H97" s="724"/>
      <c r="I97" s="718"/>
    </row>
    <row r="98" spans="1:9" s="719" customFormat="1" ht="16">
      <c r="A98" s="716" t="s">
        <v>799</v>
      </c>
      <c r="B98" s="723" t="s">
        <v>22</v>
      </c>
      <c r="C98" s="717">
        <v>1305</v>
      </c>
      <c r="D98" s="724"/>
      <c r="E98" s="724">
        <v>109906</v>
      </c>
      <c r="F98" s="724"/>
      <c r="G98" s="717">
        <v>104177</v>
      </c>
      <c r="H98" s="724"/>
      <c r="I98" s="718">
        <f>SUM(C98)+SUM(E98)-SUM(G98)</f>
        <v>7034</v>
      </c>
    </row>
    <row r="99" spans="1:9" s="719" customFormat="1" ht="16">
      <c r="A99" s="716" t="s">
        <v>800</v>
      </c>
      <c r="B99" s="723" t="s">
        <v>22</v>
      </c>
      <c r="C99" s="728">
        <v>33</v>
      </c>
      <c r="D99" s="724"/>
      <c r="E99" s="724">
        <v>48820</v>
      </c>
      <c r="F99" s="724"/>
      <c r="G99" s="717">
        <v>47311</v>
      </c>
      <c r="H99" s="724"/>
      <c r="I99" s="718">
        <f>SUM(C99)+SUM(E99)-SUM(G99)</f>
        <v>1542</v>
      </c>
    </row>
    <row r="100" spans="1:9" s="719" customFormat="1" ht="16">
      <c r="A100" s="711" t="s">
        <v>751</v>
      </c>
      <c r="B100" s="723"/>
      <c r="C100" s="717"/>
      <c r="D100" s="724"/>
      <c r="E100" s="717"/>
      <c r="F100" s="724"/>
      <c r="G100" s="717"/>
      <c r="H100" s="724"/>
      <c r="I100" s="718"/>
    </row>
    <row r="101" spans="1:9" s="719" customFormat="1" ht="16">
      <c r="A101" s="716" t="s">
        <v>1208</v>
      </c>
      <c r="B101" s="719" t="s">
        <v>22</v>
      </c>
      <c r="C101" s="717">
        <v>17539587</v>
      </c>
      <c r="D101" s="717"/>
      <c r="E101" s="717">
        <v>127422793</v>
      </c>
      <c r="F101" s="717"/>
      <c r="G101" s="717">
        <v>127253184</v>
      </c>
      <c r="H101" s="717"/>
      <c r="I101" s="718">
        <f t="shared" ref="I101:I106" si="0">SUM(C101)+SUM(E101)-SUM(G101)</f>
        <v>17709196</v>
      </c>
    </row>
    <row r="102" spans="1:9" s="719" customFormat="1" ht="16">
      <c r="A102" s="716" t="s">
        <v>801</v>
      </c>
      <c r="B102" s="719" t="s">
        <v>22</v>
      </c>
      <c r="C102" s="717">
        <v>259283954</v>
      </c>
      <c r="D102" s="717"/>
      <c r="E102" s="717">
        <v>208621388</v>
      </c>
      <c r="F102" s="717"/>
      <c r="G102" s="717">
        <v>153715000</v>
      </c>
      <c r="H102" s="717"/>
      <c r="I102" s="718">
        <f t="shared" si="0"/>
        <v>314190342</v>
      </c>
    </row>
    <row r="103" spans="1:9" s="719" customFormat="1" ht="16">
      <c r="A103" s="716" t="s">
        <v>802</v>
      </c>
      <c r="B103" s="723" t="s">
        <v>22</v>
      </c>
      <c r="C103" s="724">
        <v>117861776</v>
      </c>
      <c r="D103" s="724"/>
      <c r="E103" s="717">
        <v>40174182</v>
      </c>
      <c r="F103" s="724"/>
      <c r="G103" s="717">
        <v>24972764</v>
      </c>
      <c r="H103" s="724"/>
      <c r="I103" s="718">
        <f t="shared" si="0"/>
        <v>133063194</v>
      </c>
    </row>
    <row r="104" spans="1:9" s="719" customFormat="1" ht="16">
      <c r="A104" s="716" t="s">
        <v>803</v>
      </c>
      <c r="B104" s="723" t="s">
        <v>22</v>
      </c>
      <c r="C104" s="728">
        <v>147214694</v>
      </c>
      <c r="D104" s="724"/>
      <c r="E104" s="717">
        <v>104234530</v>
      </c>
      <c r="F104" s="724"/>
      <c r="G104" s="717">
        <v>71167166</v>
      </c>
      <c r="H104" s="724"/>
      <c r="I104" s="718">
        <f t="shared" si="0"/>
        <v>180282058</v>
      </c>
    </row>
    <row r="105" spans="1:9" s="719" customFormat="1" ht="16">
      <c r="A105" s="711" t="s">
        <v>1351</v>
      </c>
      <c r="B105" s="719" t="s">
        <v>22</v>
      </c>
      <c r="C105" s="717">
        <v>93715665</v>
      </c>
      <c r="D105" s="717"/>
      <c r="E105" s="717">
        <v>19879015</v>
      </c>
      <c r="F105" s="717"/>
      <c r="G105" s="717">
        <v>30792989</v>
      </c>
      <c r="H105" s="717"/>
      <c r="I105" s="718">
        <f t="shared" si="0"/>
        <v>82801691</v>
      </c>
    </row>
    <row r="106" spans="1:9" s="719" customFormat="1" ht="16">
      <c r="A106" s="716" t="s">
        <v>804</v>
      </c>
      <c r="B106" s="723" t="s">
        <v>22</v>
      </c>
      <c r="C106" s="717">
        <v>26467</v>
      </c>
      <c r="D106" s="724"/>
      <c r="E106" s="717">
        <v>1981009700</v>
      </c>
      <c r="F106" s="724"/>
      <c r="G106" s="717">
        <v>1980769000</v>
      </c>
      <c r="H106" s="724"/>
      <c r="I106" s="718">
        <f t="shared" si="0"/>
        <v>267167</v>
      </c>
    </row>
    <row r="107" spans="1:9" s="719" customFormat="1" ht="17.25" customHeight="1">
      <c r="A107" s="716" t="s">
        <v>805</v>
      </c>
      <c r="B107" s="723" t="s">
        <v>22</v>
      </c>
      <c r="C107" s="717">
        <v>112462524</v>
      </c>
      <c r="D107" s="724"/>
      <c r="E107" s="717">
        <v>207436385</v>
      </c>
      <c r="F107" s="724"/>
      <c r="G107" s="717">
        <v>176622861</v>
      </c>
      <c r="H107" s="724"/>
      <c r="I107" s="718">
        <f t="shared" ref="I107:I108" si="1">SUM(C107)+SUM(E107)-SUM(G107)</f>
        <v>143276048</v>
      </c>
    </row>
    <row r="108" spans="1:9" s="719" customFormat="1" ht="16">
      <c r="A108" s="716" t="s">
        <v>806</v>
      </c>
      <c r="B108" s="723" t="s">
        <v>22</v>
      </c>
      <c r="C108" s="724">
        <v>131189</v>
      </c>
      <c r="D108" s="724"/>
      <c r="E108" s="717">
        <v>108369556</v>
      </c>
      <c r="F108" s="724"/>
      <c r="G108" s="717">
        <v>108400730</v>
      </c>
      <c r="H108" s="724"/>
      <c r="I108" s="718">
        <f t="shared" si="1"/>
        <v>100015</v>
      </c>
    </row>
    <row r="109" spans="1:9" s="719" customFormat="1" ht="16">
      <c r="A109" s="711" t="s">
        <v>752</v>
      </c>
      <c r="B109" s="723"/>
      <c r="C109" s="717" t="s">
        <v>22</v>
      </c>
      <c r="D109" s="724"/>
      <c r="E109" s="717"/>
      <c r="F109" s="724"/>
      <c r="G109" s="717"/>
      <c r="H109" s="724"/>
      <c r="I109" s="718" t="s">
        <v>22</v>
      </c>
    </row>
    <row r="110" spans="1:9" s="719" customFormat="1" ht="16">
      <c r="A110" s="716" t="s">
        <v>807</v>
      </c>
      <c r="B110" s="727" t="s">
        <v>22</v>
      </c>
      <c r="C110" s="729">
        <v>1720</v>
      </c>
      <c r="D110" s="724"/>
      <c r="E110" s="717">
        <v>17617261</v>
      </c>
      <c r="F110" s="724"/>
      <c r="G110" s="717">
        <v>17472162</v>
      </c>
      <c r="H110" s="724"/>
      <c r="I110" s="718">
        <f>SUM(C110)+SUM(E110)-SUM(G110)</f>
        <v>146819</v>
      </c>
    </row>
    <row r="111" spans="1:9" s="719" customFormat="1" ht="16">
      <c r="A111" s="711" t="s">
        <v>1209</v>
      </c>
      <c r="B111" s="727" t="s">
        <v>22</v>
      </c>
      <c r="C111" s="729">
        <v>40157</v>
      </c>
      <c r="D111" s="724"/>
      <c r="E111" s="717">
        <v>184909292</v>
      </c>
      <c r="F111" s="724"/>
      <c r="G111" s="717">
        <v>184939237</v>
      </c>
      <c r="H111" s="724"/>
      <c r="I111" s="718">
        <f>SUM(C111)+SUM(E111)-SUM(G111)</f>
        <v>10212</v>
      </c>
    </row>
    <row r="112" spans="1:9" s="719" customFormat="1" ht="16">
      <c r="A112" s="711" t="s">
        <v>1210</v>
      </c>
      <c r="B112" s="727" t="s">
        <v>22</v>
      </c>
      <c r="C112" s="724">
        <v>3888378</v>
      </c>
      <c r="D112" s="724"/>
      <c r="E112" s="717">
        <v>871312025</v>
      </c>
      <c r="F112" s="724"/>
      <c r="G112" s="717">
        <v>873803552</v>
      </c>
      <c r="H112" s="724"/>
      <c r="I112" s="718">
        <f>SUM(C112)+SUM(E112)-SUM(G112)</f>
        <v>1396851</v>
      </c>
    </row>
    <row r="113" spans="1:9" s="719" customFormat="1" ht="16">
      <c r="A113" s="716" t="s">
        <v>1211</v>
      </c>
      <c r="B113" s="727" t="s">
        <v>22</v>
      </c>
      <c r="C113" s="724">
        <v>575</v>
      </c>
      <c r="D113" s="724"/>
      <c r="E113" s="717">
        <v>951531056</v>
      </c>
      <c r="F113" s="724"/>
      <c r="G113" s="717">
        <v>951528491</v>
      </c>
      <c r="H113" s="724"/>
      <c r="I113" s="718">
        <f>SUM(C113)+SUM(E113)-SUM(G113)</f>
        <v>3140</v>
      </c>
    </row>
    <row r="114" spans="1:9" s="719" customFormat="1" ht="16">
      <c r="A114" s="716" t="s">
        <v>1352</v>
      </c>
      <c r="B114" s="727" t="s">
        <v>22</v>
      </c>
      <c r="C114" s="730">
        <v>28898</v>
      </c>
      <c r="D114" s="724"/>
      <c r="E114" s="717">
        <v>31919</v>
      </c>
      <c r="F114" s="724"/>
      <c r="G114" s="717">
        <v>60817</v>
      </c>
      <c r="H114" s="724"/>
      <c r="I114" s="718">
        <f>SUM(C114)+SUM(E114)-SUM(G114)</f>
        <v>0</v>
      </c>
    </row>
    <row r="115" spans="1:9" s="719" customFormat="1" ht="16">
      <c r="A115" s="716" t="s">
        <v>1278</v>
      </c>
      <c r="B115" s="727" t="s">
        <v>22</v>
      </c>
      <c r="C115" s="724">
        <v>270482264</v>
      </c>
      <c r="D115" s="724"/>
      <c r="E115" s="717">
        <v>4672938570</v>
      </c>
      <c r="F115" s="724"/>
      <c r="G115" s="717">
        <v>4643602984</v>
      </c>
      <c r="H115" s="724"/>
      <c r="I115" s="718">
        <f t="shared" ref="I115:I116" si="2">SUM(C115)+SUM(E115)-SUM(G115)</f>
        <v>299817850</v>
      </c>
    </row>
    <row r="116" spans="1:9" s="719" customFormat="1" ht="16">
      <c r="A116" s="716" t="s">
        <v>808</v>
      </c>
      <c r="B116" s="727" t="s">
        <v>22</v>
      </c>
      <c r="C116" s="729">
        <v>-2871</v>
      </c>
      <c r="D116" s="724"/>
      <c r="E116" s="717">
        <v>414344308</v>
      </c>
      <c r="F116" s="724"/>
      <c r="G116" s="717">
        <v>414152221</v>
      </c>
      <c r="H116" s="724"/>
      <c r="I116" s="718">
        <f t="shared" si="2"/>
        <v>189216</v>
      </c>
    </row>
    <row r="117" spans="1:9" s="719" customFormat="1" ht="16">
      <c r="A117" s="711" t="s">
        <v>755</v>
      </c>
      <c r="B117" s="723"/>
      <c r="C117" s="717"/>
      <c r="D117" s="724"/>
      <c r="E117" s="717"/>
      <c r="F117" s="724"/>
      <c r="G117" s="717"/>
      <c r="H117" s="724"/>
      <c r="I117" s="718"/>
    </row>
    <row r="118" spans="1:9" s="719" customFormat="1" ht="16">
      <c r="A118" s="716" t="s">
        <v>809</v>
      </c>
      <c r="B118" s="723" t="s">
        <v>22</v>
      </c>
      <c r="C118" s="724">
        <v>7653939</v>
      </c>
      <c r="D118" s="724"/>
      <c r="E118" s="717">
        <v>2157954</v>
      </c>
      <c r="F118" s="724"/>
      <c r="G118" s="717">
        <v>2843854</v>
      </c>
      <c r="H118" s="724"/>
      <c r="I118" s="718">
        <f>SUM(C118)+SUM(E118)-SUM(G118)</f>
        <v>6968039</v>
      </c>
    </row>
    <row r="119" spans="1:9" s="719" customFormat="1" ht="16">
      <c r="A119" s="711" t="s">
        <v>810</v>
      </c>
      <c r="B119" s="723"/>
      <c r="C119" s="717"/>
      <c r="D119" s="724"/>
      <c r="E119" s="717"/>
      <c r="F119" s="724"/>
      <c r="G119" s="717"/>
      <c r="H119" s="724"/>
      <c r="I119" s="718"/>
    </row>
    <row r="120" spans="1:9" s="719" customFormat="1" ht="16">
      <c r="A120" s="716" t="s">
        <v>750</v>
      </c>
      <c r="B120" s="723" t="s">
        <v>22</v>
      </c>
      <c r="C120" s="717">
        <v>626265</v>
      </c>
      <c r="D120" s="724"/>
      <c r="E120" s="717">
        <v>275826469</v>
      </c>
      <c r="F120" s="724"/>
      <c r="G120" s="717">
        <v>276353000</v>
      </c>
      <c r="H120" s="724"/>
      <c r="I120" s="718">
        <f>SUM(C120)+SUM(E120)-SUM(G120)</f>
        <v>99734</v>
      </c>
    </row>
    <row r="121" spans="1:9" s="719" customFormat="1" ht="16">
      <c r="A121" s="711" t="s">
        <v>811</v>
      </c>
      <c r="B121" s="723"/>
      <c r="C121" s="717"/>
      <c r="D121" s="724"/>
      <c r="E121" s="717"/>
      <c r="F121" s="724"/>
      <c r="G121" s="717"/>
      <c r="H121" s="724"/>
      <c r="I121" s="718"/>
    </row>
    <row r="122" spans="1:9" s="719" customFormat="1" ht="16">
      <c r="A122" s="716" t="s">
        <v>750</v>
      </c>
      <c r="B122" s="723" t="s">
        <v>22</v>
      </c>
      <c r="C122" s="729">
        <v>6524903</v>
      </c>
      <c r="D122" s="724"/>
      <c r="E122" s="717">
        <v>70243287</v>
      </c>
      <c r="F122" s="724"/>
      <c r="G122" s="717">
        <v>74564991</v>
      </c>
      <c r="H122" s="724"/>
      <c r="I122" s="718">
        <f>SUM(C122)+SUM(E122)-SUM(G122)</f>
        <v>2203199</v>
      </c>
    </row>
    <row r="123" spans="1:9" s="719" customFormat="1" ht="16">
      <c r="A123" s="731" t="s">
        <v>757</v>
      </c>
      <c r="B123" s="732"/>
      <c r="C123" s="733"/>
      <c r="D123" s="734"/>
      <c r="E123" s="733"/>
      <c r="F123" s="734"/>
      <c r="G123" s="733"/>
      <c r="H123" s="734"/>
      <c r="I123" s="735"/>
    </row>
    <row r="124" spans="1:9" s="719" customFormat="1" ht="16">
      <c r="A124" s="716" t="s">
        <v>812</v>
      </c>
      <c r="B124" s="723" t="s">
        <v>22</v>
      </c>
      <c r="C124" s="749">
        <v>44153</v>
      </c>
      <c r="D124" s="724"/>
      <c r="E124" s="717">
        <v>106024</v>
      </c>
      <c r="F124" s="724"/>
      <c r="G124" s="717">
        <v>0</v>
      </c>
      <c r="H124" s="724"/>
      <c r="I124" s="718">
        <f>SUM(C124)+SUM(E124)-SUM(G124)</f>
        <v>150177</v>
      </c>
    </row>
    <row r="125" spans="1:9" s="719" customFormat="1" ht="16">
      <c r="A125" s="716" t="s">
        <v>760</v>
      </c>
      <c r="B125" s="723"/>
      <c r="C125" s="717"/>
      <c r="D125" s="724"/>
      <c r="E125" s="717"/>
      <c r="F125" s="724"/>
      <c r="G125" s="717"/>
      <c r="H125" s="724"/>
      <c r="I125" s="718"/>
    </row>
    <row r="126" spans="1:9" s="719" customFormat="1" ht="16">
      <c r="A126" s="711" t="s">
        <v>813</v>
      </c>
      <c r="B126" s="732" t="s">
        <v>22</v>
      </c>
      <c r="C126" s="717">
        <v>30487</v>
      </c>
      <c r="D126" s="717"/>
      <c r="E126" s="717">
        <v>367118</v>
      </c>
      <c r="F126" s="717"/>
      <c r="G126" s="717">
        <v>363000</v>
      </c>
      <c r="H126" s="717"/>
      <c r="I126" s="718">
        <f>SUM(C126)+SUM(E126)-SUM(G126)</f>
        <v>34605</v>
      </c>
    </row>
    <row r="127" spans="1:9" s="719" customFormat="1" ht="16">
      <c r="A127" s="716" t="s">
        <v>814</v>
      </c>
      <c r="B127" s="732"/>
      <c r="C127" s="733"/>
      <c r="D127" s="734"/>
      <c r="E127" s="733"/>
      <c r="F127" s="734"/>
      <c r="G127" s="733"/>
      <c r="H127" s="734"/>
      <c r="I127" s="735"/>
    </row>
    <row r="128" spans="1:9" s="719" customFormat="1" ht="16">
      <c r="A128" s="711" t="s">
        <v>1212</v>
      </c>
      <c r="B128" s="723" t="s">
        <v>22</v>
      </c>
      <c r="C128" s="748">
        <v>0</v>
      </c>
      <c r="D128" s="724"/>
      <c r="E128" s="748">
        <v>0</v>
      </c>
      <c r="F128" s="724"/>
      <c r="G128" s="717">
        <v>0</v>
      </c>
      <c r="H128" s="724"/>
      <c r="I128" s="718">
        <f>SUM(C128)+SUM(E128)-SUM(G128)</f>
        <v>0</v>
      </c>
    </row>
    <row r="129" spans="1:9" s="719" customFormat="1" ht="16">
      <c r="A129" s="726" t="s">
        <v>816</v>
      </c>
      <c r="B129" s="723"/>
      <c r="C129" s="717"/>
      <c r="D129" s="724"/>
      <c r="E129" s="724"/>
      <c r="F129" s="724"/>
      <c r="G129" s="724"/>
      <c r="H129" s="724"/>
      <c r="I129" s="718"/>
    </row>
    <row r="130" spans="1:9" s="719" customFormat="1" ht="16">
      <c r="A130" s="716" t="s">
        <v>1207</v>
      </c>
      <c r="B130" s="723" t="s">
        <v>22</v>
      </c>
      <c r="C130" s="729">
        <v>0</v>
      </c>
      <c r="D130" s="724"/>
      <c r="E130" s="730">
        <v>0</v>
      </c>
      <c r="F130" s="724"/>
      <c r="G130" s="748">
        <v>0</v>
      </c>
      <c r="H130" s="724"/>
      <c r="I130" s="718">
        <f>SUM(C130)+SUM(E130)-SUM(G130)</f>
        <v>0</v>
      </c>
    </row>
    <row r="131" spans="1:9" s="719" customFormat="1" ht="16">
      <c r="A131" s="716" t="s">
        <v>767</v>
      </c>
      <c r="B131" s="732" t="s">
        <v>108</v>
      </c>
      <c r="C131" s="733"/>
      <c r="D131" s="734"/>
      <c r="E131" s="733"/>
      <c r="F131" s="734"/>
      <c r="G131" s="733"/>
      <c r="H131" s="734"/>
      <c r="I131" s="735"/>
    </row>
    <row r="132" spans="1:9" s="719" customFormat="1" ht="16">
      <c r="A132" s="711" t="s">
        <v>815</v>
      </c>
      <c r="B132" s="732" t="s">
        <v>22</v>
      </c>
      <c r="C132" s="734">
        <v>30974848</v>
      </c>
      <c r="D132" s="734"/>
      <c r="E132" s="717">
        <v>1326412356</v>
      </c>
      <c r="F132" s="734"/>
      <c r="G132" s="717">
        <v>1343088923</v>
      </c>
      <c r="H132" s="734"/>
      <c r="I132" s="718">
        <f>SUM(C132)+SUM(E132)-SUM(G132)</f>
        <v>14298281</v>
      </c>
    </row>
    <row r="133" spans="1:9" s="719" customFormat="1" ht="16">
      <c r="A133" s="711" t="s">
        <v>768</v>
      </c>
      <c r="B133" s="723"/>
      <c r="C133" s="717"/>
      <c r="D133" s="724"/>
      <c r="E133" s="717"/>
      <c r="F133" s="724"/>
      <c r="G133" s="717"/>
      <c r="H133" s="724"/>
      <c r="I133" s="718"/>
    </row>
    <row r="134" spans="1:9" s="719" customFormat="1" ht="16">
      <c r="A134" s="716" t="s">
        <v>817</v>
      </c>
      <c r="B134" s="723" t="s">
        <v>22</v>
      </c>
      <c r="C134" s="717">
        <v>25027</v>
      </c>
      <c r="D134" s="724"/>
      <c r="E134" s="717">
        <v>7</v>
      </c>
      <c r="F134" s="724"/>
      <c r="G134" s="717">
        <v>34</v>
      </c>
      <c r="H134" s="724"/>
      <c r="I134" s="718">
        <f>SUM(C134)+SUM(E134)-SUM(G134)</f>
        <v>25000</v>
      </c>
    </row>
    <row r="135" spans="1:9" s="719" customFormat="1" ht="16">
      <c r="A135" s="716"/>
      <c r="B135" s="723"/>
      <c r="C135" s="717"/>
      <c r="D135" s="724"/>
      <c r="E135" s="717"/>
      <c r="F135" s="724"/>
      <c r="G135" s="717"/>
      <c r="H135" s="724"/>
      <c r="I135" s="718"/>
    </row>
    <row r="136" spans="1:9" s="719" customFormat="1" ht="16">
      <c r="A136" s="711" t="s">
        <v>892</v>
      </c>
      <c r="B136" s="723"/>
      <c r="C136" s="717"/>
      <c r="D136" s="724"/>
      <c r="E136" s="717"/>
      <c r="F136" s="724"/>
      <c r="G136" s="717"/>
      <c r="H136" s="724"/>
      <c r="I136" s="718"/>
    </row>
    <row r="137" spans="1:9" s="719" customFormat="1" ht="16">
      <c r="A137" s="726" t="s">
        <v>893</v>
      </c>
      <c r="B137" s="723"/>
      <c r="C137" s="717"/>
      <c r="D137" s="724"/>
      <c r="E137" s="717"/>
      <c r="F137" s="724"/>
      <c r="G137" s="717"/>
      <c r="H137" s="724"/>
      <c r="I137" s="718"/>
    </row>
    <row r="138" spans="1:9" s="719" customFormat="1" ht="16">
      <c r="A138" s="747" t="s">
        <v>797</v>
      </c>
      <c r="B138" s="732"/>
      <c r="C138" s="733" t="s">
        <v>22</v>
      </c>
      <c r="D138" s="734"/>
      <c r="E138" s="733"/>
      <c r="F138" s="734"/>
      <c r="G138" s="733"/>
      <c r="H138" s="734"/>
      <c r="I138" s="735" t="s">
        <v>22</v>
      </c>
    </row>
    <row r="139" spans="1:9" s="719" customFormat="1" ht="16">
      <c r="A139" s="731"/>
      <c r="B139" s="732"/>
      <c r="C139" s="733"/>
      <c r="D139" s="734"/>
      <c r="E139" s="733"/>
      <c r="F139" s="734"/>
      <c r="G139" s="733"/>
      <c r="H139" s="734"/>
      <c r="I139" s="735"/>
    </row>
    <row r="140" spans="1:9" s="719" customFormat="1" ht="16">
      <c r="A140" s="711" t="s">
        <v>818</v>
      </c>
      <c r="B140" s="719" t="s">
        <v>22</v>
      </c>
      <c r="C140" s="724"/>
      <c r="D140" s="717"/>
      <c r="E140" s="724"/>
      <c r="F140" s="717"/>
      <c r="G140" s="724"/>
      <c r="H140" s="717"/>
      <c r="I140" s="718"/>
    </row>
    <row r="141" spans="1:9" s="719" customFormat="1" ht="16">
      <c r="A141" s="716" t="s">
        <v>750</v>
      </c>
      <c r="B141" s="723" t="s">
        <v>22</v>
      </c>
      <c r="C141" s="717">
        <v>55732</v>
      </c>
      <c r="D141" s="724"/>
      <c r="E141" s="717">
        <v>684791</v>
      </c>
      <c r="F141" s="724"/>
      <c r="G141" s="717">
        <v>718904</v>
      </c>
      <c r="H141" s="724"/>
      <c r="I141" s="718">
        <f>SUM(C141)+SUM(E141)-SUM(G141)</f>
        <v>21619</v>
      </c>
    </row>
    <row r="142" spans="1:9" s="719" customFormat="1" ht="16">
      <c r="A142" s="711" t="s">
        <v>775</v>
      </c>
      <c r="B142" s="723"/>
      <c r="C142" s="729"/>
      <c r="D142" s="724"/>
      <c r="E142" s="717"/>
      <c r="F142" s="724"/>
      <c r="G142" s="717"/>
      <c r="H142" s="724"/>
      <c r="I142" s="718"/>
    </row>
    <row r="143" spans="1:9" s="719" customFormat="1" ht="16">
      <c r="A143" s="716" t="s">
        <v>819</v>
      </c>
      <c r="B143" s="723" t="s">
        <v>22</v>
      </c>
      <c r="C143" s="728">
        <v>27172</v>
      </c>
      <c r="D143" s="724"/>
      <c r="E143" s="717">
        <v>3054758</v>
      </c>
      <c r="F143" s="724"/>
      <c r="G143" s="717">
        <v>2981820</v>
      </c>
      <c r="H143" s="724"/>
      <c r="I143" s="718">
        <f>SUM(C143)+SUM(E143)-SUM(G143)</f>
        <v>100110</v>
      </c>
    </row>
    <row r="144" spans="1:9" s="719" customFormat="1" ht="16">
      <c r="A144" s="731" t="s">
        <v>820</v>
      </c>
      <c r="B144" s="732" t="s">
        <v>22</v>
      </c>
      <c r="C144" s="733" t="s">
        <v>22</v>
      </c>
      <c r="D144" s="734"/>
      <c r="E144" s="733"/>
      <c r="F144" s="734"/>
      <c r="G144" s="733"/>
      <c r="H144" s="734"/>
      <c r="I144" s="735" t="s">
        <v>22</v>
      </c>
    </row>
    <row r="145" spans="1:9" s="719" customFormat="1" ht="16">
      <c r="A145" s="716" t="s">
        <v>821</v>
      </c>
      <c r="B145" s="723" t="s">
        <v>22</v>
      </c>
      <c r="C145" s="729">
        <v>0</v>
      </c>
      <c r="D145" s="724"/>
      <c r="E145" s="717">
        <v>108056127</v>
      </c>
      <c r="F145" s="724"/>
      <c r="G145" s="717">
        <v>108056127</v>
      </c>
      <c r="H145" s="724"/>
      <c r="I145" s="718">
        <f>SUM(C145)+SUM(E145)-SUM(G145)</f>
        <v>0</v>
      </c>
    </row>
    <row r="146" spans="1:9" s="719" customFormat="1" ht="16">
      <c r="A146" s="716" t="s">
        <v>822</v>
      </c>
      <c r="B146" s="723" t="s">
        <v>22</v>
      </c>
      <c r="C146" s="717">
        <v>4822944</v>
      </c>
      <c r="D146" s="724"/>
      <c r="E146" s="717">
        <v>2330143692</v>
      </c>
      <c r="F146" s="724"/>
      <c r="G146" s="717">
        <v>2333576604</v>
      </c>
      <c r="H146" s="724"/>
      <c r="I146" s="718">
        <f>SUM(C146)+SUM(E146)-SUM(G146)</f>
        <v>1390032</v>
      </c>
    </row>
    <row r="147" spans="1:9" s="719" customFormat="1" ht="16">
      <c r="A147" s="716" t="s">
        <v>823</v>
      </c>
      <c r="B147" s="751" t="s">
        <v>22</v>
      </c>
      <c r="C147" s="717">
        <v>10486155</v>
      </c>
      <c r="D147" s="729"/>
      <c r="E147" s="717">
        <v>6099623061</v>
      </c>
      <c r="F147" s="729"/>
      <c r="G147" s="717">
        <v>6108511653</v>
      </c>
      <c r="H147" s="729"/>
      <c r="I147" s="718">
        <f>SUM(C147)+SUM(E147)-SUM(G147)</f>
        <v>1597563</v>
      </c>
    </row>
    <row r="148" spans="1:9" s="719" customFormat="1" ht="16">
      <c r="A148" s="716" t="s">
        <v>824</v>
      </c>
      <c r="B148" s="723"/>
      <c r="C148" s="717"/>
      <c r="D148" s="724"/>
      <c r="E148" s="717"/>
      <c r="F148" s="724"/>
      <c r="G148" s="717"/>
      <c r="H148" s="724"/>
      <c r="I148" s="718"/>
    </row>
    <row r="149" spans="1:9" s="719" customFormat="1" ht="16">
      <c r="A149" s="716" t="s">
        <v>750</v>
      </c>
      <c r="B149" s="723" t="s">
        <v>22</v>
      </c>
      <c r="C149" s="717">
        <v>5146</v>
      </c>
      <c r="D149" s="724"/>
      <c r="E149" s="717">
        <v>178421</v>
      </c>
      <c r="F149" s="724"/>
      <c r="G149" s="717">
        <v>174713</v>
      </c>
      <c r="H149" s="724"/>
      <c r="I149" s="718">
        <f>SUM(C149)+SUM(E149)-SUM(G149)</f>
        <v>8854</v>
      </c>
    </row>
    <row r="150" spans="1:9" s="719" customFormat="1" ht="16">
      <c r="A150" s="711" t="s">
        <v>825</v>
      </c>
      <c r="B150" s="723"/>
      <c r="C150" s="717" t="s">
        <v>22</v>
      </c>
      <c r="D150" s="724"/>
      <c r="E150" s="717"/>
      <c r="F150" s="724"/>
      <c r="G150" s="717"/>
      <c r="H150" s="724"/>
      <c r="I150" s="718" t="s">
        <v>22</v>
      </c>
    </row>
    <row r="151" spans="1:9" s="719" customFormat="1" ht="16">
      <c r="A151" s="716" t="s">
        <v>1207</v>
      </c>
      <c r="B151" s="723" t="s">
        <v>22</v>
      </c>
      <c r="C151" s="717">
        <v>23816222</v>
      </c>
      <c r="D151" s="724"/>
      <c r="E151" s="717">
        <v>4913208755</v>
      </c>
      <c r="F151" s="724"/>
      <c r="G151" s="717">
        <v>4889635839</v>
      </c>
      <c r="H151" s="724"/>
      <c r="I151" s="718">
        <f>SUM(C151)+SUM(E151)-SUM(G151)</f>
        <v>47389138</v>
      </c>
    </row>
    <row r="152" spans="1:9" s="719" customFormat="1" ht="16">
      <c r="A152" s="716" t="s">
        <v>826</v>
      </c>
      <c r="B152" s="723" t="s">
        <v>22</v>
      </c>
      <c r="C152" s="717">
        <v>565767</v>
      </c>
      <c r="D152" s="724"/>
      <c r="E152" s="717">
        <v>208608017</v>
      </c>
      <c r="F152" s="724"/>
      <c r="G152" s="717">
        <v>209142663</v>
      </c>
      <c r="H152" s="724"/>
      <c r="I152" s="718">
        <f>SUM(C152)+SUM(E152)-SUM(G152)</f>
        <v>31121</v>
      </c>
    </row>
    <row r="153" spans="1:9" s="719" customFormat="1" ht="16">
      <c r="A153" s="711" t="s">
        <v>783</v>
      </c>
      <c r="B153" s="723"/>
      <c r="C153" s="717"/>
      <c r="D153" s="724"/>
      <c r="E153" s="724"/>
      <c r="F153" s="724"/>
      <c r="G153" s="724"/>
      <c r="H153" s="724"/>
      <c r="I153" s="718"/>
    </row>
    <row r="154" spans="1:9" s="719" customFormat="1" ht="16">
      <c r="A154" s="716" t="s">
        <v>827</v>
      </c>
      <c r="B154" s="723" t="s">
        <v>22</v>
      </c>
      <c r="C154" s="717">
        <v>863890846</v>
      </c>
      <c r="D154" s="724"/>
      <c r="E154" s="717">
        <v>716631056</v>
      </c>
      <c r="F154" s="724"/>
      <c r="G154" s="717">
        <v>622768780</v>
      </c>
      <c r="H154" s="724"/>
      <c r="I154" s="718">
        <f>SUM(C154)+SUM(E154)-SUM(G154)</f>
        <v>957753122</v>
      </c>
    </row>
    <row r="155" spans="1:9" s="719" customFormat="1" ht="16">
      <c r="A155" s="716" t="s">
        <v>828</v>
      </c>
      <c r="B155" s="723" t="s">
        <v>22</v>
      </c>
      <c r="C155" s="717">
        <v>267134812</v>
      </c>
      <c r="D155" s="724"/>
      <c r="E155" s="717">
        <v>1152421578</v>
      </c>
      <c r="F155" s="724"/>
      <c r="G155" s="717">
        <v>1095618733</v>
      </c>
      <c r="H155" s="724"/>
      <c r="I155" s="718">
        <f>SUM(C155)+SUM(E155)-SUM(G155)</f>
        <v>323937657</v>
      </c>
    </row>
    <row r="156" spans="1:9" s="719" customFormat="1" ht="16">
      <c r="A156" s="716" t="s">
        <v>829</v>
      </c>
      <c r="B156" s="723" t="s">
        <v>22</v>
      </c>
      <c r="C156" s="717">
        <v>17344167</v>
      </c>
      <c r="D156" s="724"/>
      <c r="E156" s="717">
        <v>9813256</v>
      </c>
      <c r="F156" s="724"/>
      <c r="G156" s="717">
        <v>8541169</v>
      </c>
      <c r="H156" s="724"/>
      <c r="I156" s="718">
        <f>SUM(C156)+SUM(E156)-SUM(G156)</f>
        <v>18616254</v>
      </c>
    </row>
    <row r="157" spans="1:9" s="719" customFormat="1" ht="16">
      <c r="A157" s="716" t="s">
        <v>830</v>
      </c>
      <c r="B157" s="723" t="s">
        <v>22</v>
      </c>
      <c r="C157" s="717">
        <v>27115923</v>
      </c>
      <c r="D157" s="724"/>
      <c r="E157" s="717">
        <v>55616069</v>
      </c>
      <c r="F157" s="724"/>
      <c r="G157" s="717">
        <v>56881573</v>
      </c>
      <c r="H157" s="724"/>
      <c r="I157" s="718">
        <f>SUM(C157)+SUM(E157)-SUM(G157)</f>
        <v>25850419</v>
      </c>
    </row>
    <row r="158" spans="1:9" s="754" customFormat="1" ht="15.75" customHeight="1">
      <c r="A158" s="752" t="s">
        <v>831</v>
      </c>
      <c r="B158" s="744" t="s">
        <v>22</v>
      </c>
      <c r="C158" s="753">
        <f>SUM(C78:C157)</f>
        <v>2292323098</v>
      </c>
      <c r="D158" s="746"/>
      <c r="E158" s="753">
        <f>SUM(E78:E157)</f>
        <v>27427511203</v>
      </c>
      <c r="F158" s="746"/>
      <c r="G158" s="753">
        <f>SUM(G78:G157)</f>
        <v>27133053356</v>
      </c>
      <c r="H158" s="746"/>
      <c r="I158" s="753">
        <f>SUM(I78:I157)</f>
        <v>2586780945</v>
      </c>
    </row>
    <row r="159" spans="1:9" s="719" customFormat="1" ht="15.75" customHeight="1">
      <c r="A159" s="752"/>
      <c r="B159" s="723"/>
      <c r="C159" s="739"/>
      <c r="D159" s="724"/>
      <c r="E159" s="739"/>
      <c r="F159" s="724"/>
      <c r="G159" s="739"/>
      <c r="H159" s="724"/>
      <c r="I159" s="739"/>
    </row>
    <row r="160" spans="1:9" s="719" customFormat="1" ht="15" customHeight="1">
      <c r="A160" s="710" t="s">
        <v>832</v>
      </c>
      <c r="B160" s="723"/>
      <c r="C160" s="717"/>
      <c r="D160" s="724"/>
      <c r="E160" s="717"/>
      <c r="F160" s="724"/>
      <c r="G160" s="717"/>
      <c r="H160" s="724"/>
      <c r="I160" s="718"/>
    </row>
    <row r="161" spans="1:9" s="719" customFormat="1" ht="16">
      <c r="A161" s="711" t="s">
        <v>22</v>
      </c>
      <c r="B161" s="723"/>
      <c r="C161" s="717"/>
      <c r="D161" s="724"/>
      <c r="E161" s="717"/>
      <c r="F161" s="724"/>
      <c r="G161" s="717"/>
      <c r="H161" s="724"/>
      <c r="I161" s="718"/>
    </row>
    <row r="162" spans="1:9" s="719" customFormat="1" ht="16">
      <c r="A162" s="711" t="s">
        <v>752</v>
      </c>
      <c r="B162" s="723" t="s">
        <v>22</v>
      </c>
      <c r="C162" s="717"/>
      <c r="D162" s="724"/>
      <c r="E162" s="717"/>
      <c r="F162" s="724"/>
      <c r="G162" s="717"/>
      <c r="H162" s="724"/>
      <c r="I162" s="718"/>
    </row>
    <row r="163" spans="1:9" s="719" customFormat="1" ht="16">
      <c r="A163" s="716" t="s">
        <v>833</v>
      </c>
      <c r="B163" s="723" t="s">
        <v>22</v>
      </c>
      <c r="C163" s="717">
        <v>1497144</v>
      </c>
      <c r="D163" s="724"/>
      <c r="E163" s="717">
        <v>175334255</v>
      </c>
      <c r="F163" s="724"/>
      <c r="G163" s="717">
        <v>173890764</v>
      </c>
      <c r="H163" s="724"/>
      <c r="I163" s="718">
        <f>SUM(C163)+SUM(E163)-SUM(G163)</f>
        <v>2940635</v>
      </c>
    </row>
    <row r="164" spans="1:9" s="719" customFormat="1" ht="16">
      <c r="A164" s="711" t="s">
        <v>834</v>
      </c>
      <c r="B164" s="723" t="s">
        <v>22</v>
      </c>
      <c r="C164" s="717"/>
      <c r="D164" s="724"/>
      <c r="E164" s="717"/>
      <c r="F164" s="724"/>
      <c r="G164" s="717"/>
      <c r="H164" s="724"/>
      <c r="I164" s="718"/>
    </row>
    <row r="165" spans="1:9" s="719" customFormat="1" ht="16">
      <c r="A165" s="716" t="s">
        <v>1353</v>
      </c>
      <c r="B165" s="723" t="s">
        <v>22</v>
      </c>
      <c r="C165" s="730">
        <v>0</v>
      </c>
      <c r="D165" s="724"/>
      <c r="E165" s="730">
        <v>0</v>
      </c>
      <c r="F165" s="724"/>
      <c r="G165" s="730">
        <v>0</v>
      </c>
      <c r="H165" s="724"/>
      <c r="I165" s="718">
        <f>SUM(C165)+SUM(E165)-SUM(G165)</f>
        <v>0</v>
      </c>
    </row>
    <row r="166" spans="1:9" s="719" customFormat="1" ht="16">
      <c r="A166" s="716" t="s">
        <v>835</v>
      </c>
      <c r="B166" s="723" t="s">
        <v>22</v>
      </c>
      <c r="C166" s="717">
        <v>27849053</v>
      </c>
      <c r="D166" s="717"/>
      <c r="E166" s="717">
        <v>28806891</v>
      </c>
      <c r="F166" s="724"/>
      <c r="G166" s="717">
        <v>44983856</v>
      </c>
      <c r="H166" s="724"/>
      <c r="I166" s="718">
        <f>SUM(C166)+SUM(E166)-SUM(G166)</f>
        <v>11672088</v>
      </c>
    </row>
    <row r="167" spans="1:9" s="719" customFormat="1" ht="16">
      <c r="A167" s="716" t="s">
        <v>836</v>
      </c>
      <c r="B167" s="723" t="s">
        <v>22</v>
      </c>
      <c r="C167" s="717">
        <v>29412</v>
      </c>
      <c r="D167" s="724"/>
      <c r="E167" s="717">
        <v>93056459</v>
      </c>
      <c r="F167" s="724"/>
      <c r="G167" s="717">
        <v>93056453</v>
      </c>
      <c r="H167" s="724"/>
      <c r="I167" s="718">
        <f>SUM(C167)+SUM(E167)-SUM(G167)</f>
        <v>29418</v>
      </c>
    </row>
    <row r="168" spans="1:9" s="719" customFormat="1" ht="16">
      <c r="A168" s="716" t="s">
        <v>837</v>
      </c>
      <c r="B168" s="723" t="s">
        <v>22</v>
      </c>
      <c r="C168" s="717">
        <v>114090473</v>
      </c>
      <c r="D168" s="724"/>
      <c r="E168" s="717">
        <v>691564493</v>
      </c>
      <c r="F168" s="724"/>
      <c r="G168" s="717">
        <v>689382622</v>
      </c>
      <c r="H168" s="724"/>
      <c r="I168" s="718">
        <f>SUM(C168)+SUM(E168)-SUM(G168)</f>
        <v>116272344</v>
      </c>
    </row>
    <row r="169" spans="1:9" s="719" customFormat="1" ht="16">
      <c r="A169" s="711" t="s">
        <v>768</v>
      </c>
      <c r="B169" s="723" t="s">
        <v>22</v>
      </c>
      <c r="C169" s="724"/>
      <c r="D169" s="724"/>
      <c r="E169" s="717"/>
      <c r="F169" s="724"/>
      <c r="G169" s="717"/>
      <c r="H169" s="724"/>
      <c r="I169" s="718"/>
    </row>
    <row r="170" spans="1:9" s="719" customFormat="1" ht="16">
      <c r="A170" s="716" t="s">
        <v>833</v>
      </c>
      <c r="B170" s="723" t="s">
        <v>22</v>
      </c>
      <c r="C170" s="730">
        <v>0</v>
      </c>
      <c r="D170" s="724"/>
      <c r="E170" s="717">
        <v>0</v>
      </c>
      <c r="F170" s="724"/>
      <c r="G170" s="717">
        <v>0</v>
      </c>
      <c r="H170" s="724"/>
      <c r="I170" s="718">
        <f>SUM(C170)+SUM(E170)-SUM(G170)</f>
        <v>0</v>
      </c>
    </row>
    <row r="171" spans="1:9" s="719" customFormat="1" ht="16">
      <c r="A171" s="711" t="s">
        <v>818</v>
      </c>
      <c r="B171" s="723"/>
      <c r="C171" s="717"/>
      <c r="D171" s="724"/>
      <c r="E171" s="717"/>
      <c r="F171" s="724"/>
      <c r="G171" s="717"/>
      <c r="H171" s="724"/>
      <c r="I171" s="718"/>
    </row>
    <row r="172" spans="1:9" s="719" customFormat="1" ht="16">
      <c r="A172" s="716" t="s">
        <v>833</v>
      </c>
      <c r="B172" s="723" t="s">
        <v>22</v>
      </c>
      <c r="C172" s="717">
        <v>654481</v>
      </c>
      <c r="D172" s="724"/>
      <c r="E172" s="717">
        <v>17277176</v>
      </c>
      <c r="F172" s="724"/>
      <c r="G172" s="717">
        <v>16864990</v>
      </c>
      <c r="H172" s="724"/>
      <c r="I172" s="718">
        <f>SUM(C172)+SUM(E172)-SUM(G172)</f>
        <v>1066667</v>
      </c>
    </row>
    <row r="173" spans="1:9" s="719" customFormat="1" ht="16">
      <c r="A173" s="711" t="s">
        <v>775</v>
      </c>
      <c r="B173" s="723" t="s">
        <v>22</v>
      </c>
      <c r="C173" s="717"/>
      <c r="D173" s="724"/>
      <c r="E173" s="717"/>
      <c r="F173" s="724"/>
      <c r="G173" s="717"/>
      <c r="H173" s="724"/>
      <c r="I173" s="718"/>
    </row>
    <row r="174" spans="1:9" s="719" customFormat="1" ht="16">
      <c r="A174" s="716" t="s">
        <v>833</v>
      </c>
      <c r="B174" s="723" t="s">
        <v>22</v>
      </c>
      <c r="C174" s="724">
        <v>14596529</v>
      </c>
      <c r="D174" s="724"/>
      <c r="E174" s="717">
        <v>1049842641</v>
      </c>
      <c r="F174" s="724"/>
      <c r="G174" s="717">
        <v>1048251725</v>
      </c>
      <c r="H174" s="724"/>
      <c r="I174" s="718">
        <f>SUM(C174)+SUM(E174)-SUM(G174)</f>
        <v>16187445</v>
      </c>
    </row>
    <row r="175" spans="1:9" s="719" customFormat="1" ht="16">
      <c r="A175" s="711" t="s">
        <v>777</v>
      </c>
      <c r="B175" s="723" t="s">
        <v>22</v>
      </c>
      <c r="C175" s="717"/>
      <c r="D175" s="724"/>
      <c r="E175" s="717"/>
      <c r="F175" s="724"/>
      <c r="G175" s="717"/>
      <c r="H175" s="724"/>
      <c r="I175" s="718"/>
    </row>
    <row r="176" spans="1:9" s="719" customFormat="1" ht="16">
      <c r="A176" s="716" t="s">
        <v>838</v>
      </c>
      <c r="B176" s="723" t="s">
        <v>22</v>
      </c>
      <c r="C176" s="717">
        <v>31938033</v>
      </c>
      <c r="D176" s="724"/>
      <c r="E176" s="717">
        <v>19104143318</v>
      </c>
      <c r="F176" s="724"/>
      <c r="G176" s="717">
        <v>19113222734</v>
      </c>
      <c r="H176" s="724"/>
      <c r="I176" s="718">
        <f>SUM(C176)+SUM(E176)-SUM(G176)</f>
        <v>22858617</v>
      </c>
    </row>
    <row r="177" spans="1:9" s="719" customFormat="1" ht="16">
      <c r="A177" s="711" t="s">
        <v>783</v>
      </c>
      <c r="B177" s="723"/>
      <c r="C177" s="717"/>
      <c r="D177" s="724"/>
      <c r="E177" s="724"/>
      <c r="F177" s="724"/>
      <c r="G177" s="724"/>
      <c r="H177" s="724"/>
      <c r="I177" s="718"/>
    </row>
    <row r="178" spans="1:9" s="719" customFormat="1" ht="16">
      <c r="A178" s="716" t="s">
        <v>839</v>
      </c>
      <c r="B178" s="723" t="s">
        <v>22</v>
      </c>
      <c r="C178" s="717">
        <v>4285444</v>
      </c>
      <c r="D178" s="724"/>
      <c r="E178" s="717">
        <v>2076854463</v>
      </c>
      <c r="F178" s="724"/>
      <c r="G178" s="717">
        <v>2035133042</v>
      </c>
      <c r="H178" s="724"/>
      <c r="I178" s="718">
        <f>SUM(C178)+SUM(E178)-SUM(G178)</f>
        <v>46006865</v>
      </c>
    </row>
    <row r="179" spans="1:9" s="754" customFormat="1" ht="16">
      <c r="A179" s="752" t="s">
        <v>840</v>
      </c>
      <c r="B179" s="744" t="s">
        <v>22</v>
      </c>
      <c r="C179" s="753">
        <f>SUM(C163:C178)</f>
        <v>194940569</v>
      </c>
      <c r="D179" s="746"/>
      <c r="E179" s="753">
        <f>SUM(E163:E178)</f>
        <v>23236879696</v>
      </c>
      <c r="F179" s="746"/>
      <c r="G179" s="753">
        <f>SUM(G163:G178)</f>
        <v>23214786186</v>
      </c>
      <c r="H179" s="746"/>
      <c r="I179" s="753">
        <f>SUM(I163:I178)</f>
        <v>217034079</v>
      </c>
    </row>
    <row r="180" spans="1:9" s="719" customFormat="1" ht="16">
      <c r="A180" s="755"/>
      <c r="B180" s="723"/>
      <c r="C180" s="739"/>
      <c r="D180" s="724"/>
      <c r="E180" s="739"/>
      <c r="F180" s="724"/>
      <c r="G180" s="739"/>
      <c r="H180" s="724"/>
      <c r="I180" s="740"/>
    </row>
    <row r="181" spans="1:9" s="719" customFormat="1" ht="16">
      <c r="A181" s="711" t="s">
        <v>765</v>
      </c>
      <c r="B181" s="723"/>
      <c r="C181" s="739"/>
      <c r="D181" s="724"/>
      <c r="E181" s="739"/>
      <c r="F181" s="724"/>
      <c r="G181" s="739"/>
      <c r="H181" s="724"/>
      <c r="I181" s="740"/>
    </row>
    <row r="182" spans="1:9" s="719" customFormat="1" ht="16">
      <c r="A182" s="711"/>
      <c r="B182" s="723"/>
      <c r="C182" s="739"/>
      <c r="D182" s="724"/>
      <c r="E182" s="739"/>
      <c r="F182" s="724"/>
      <c r="G182" s="739"/>
      <c r="H182" s="724"/>
      <c r="I182" s="740"/>
    </row>
    <row r="183" spans="1:9" s="719" customFormat="1" ht="16">
      <c r="A183" s="710" t="s">
        <v>841</v>
      </c>
      <c r="B183" s="723"/>
      <c r="C183" s="717"/>
      <c r="D183" s="724"/>
      <c r="E183" s="717"/>
      <c r="F183" s="724"/>
      <c r="G183" s="717"/>
      <c r="H183" s="724"/>
      <c r="I183" s="718"/>
    </row>
    <row r="184" spans="1:9" s="719" customFormat="1" ht="16">
      <c r="A184" s="711"/>
      <c r="B184" s="723"/>
      <c r="C184" s="717"/>
      <c r="D184" s="724"/>
      <c r="E184" s="717"/>
      <c r="F184" s="724"/>
      <c r="G184" s="717"/>
      <c r="H184" s="724"/>
      <c r="I184" s="718"/>
    </row>
    <row r="185" spans="1:9" s="719" customFormat="1" ht="16">
      <c r="A185" s="711" t="s">
        <v>834</v>
      </c>
      <c r="B185" s="723" t="s">
        <v>22</v>
      </c>
      <c r="C185" s="717"/>
      <c r="D185" s="724"/>
      <c r="E185" s="717"/>
      <c r="F185" s="724"/>
      <c r="G185" s="717"/>
      <c r="H185" s="724"/>
      <c r="I185" s="718"/>
    </row>
    <row r="186" spans="1:9" s="719" customFormat="1" ht="16">
      <c r="A186" s="716" t="s">
        <v>842</v>
      </c>
      <c r="B186" s="723" t="s">
        <v>22</v>
      </c>
      <c r="C186" s="728">
        <v>849</v>
      </c>
      <c r="D186" s="724"/>
      <c r="E186" s="717">
        <v>98806313</v>
      </c>
      <c r="F186" s="724"/>
      <c r="G186" s="717">
        <v>98807109</v>
      </c>
      <c r="H186" s="724"/>
      <c r="I186" s="718">
        <f>SUM(C186)+SUM(E186)-SUM(G186)</f>
        <v>53</v>
      </c>
    </row>
    <row r="187" spans="1:9" s="719" customFormat="1" ht="16">
      <c r="A187" s="716" t="s">
        <v>843</v>
      </c>
      <c r="B187" s="723" t="s">
        <v>22</v>
      </c>
      <c r="C187" s="724">
        <v>203460</v>
      </c>
      <c r="D187" s="724"/>
      <c r="E187" s="717">
        <v>360004</v>
      </c>
      <c r="F187" s="724"/>
      <c r="G187" s="717">
        <v>359943</v>
      </c>
      <c r="H187" s="724"/>
      <c r="I187" s="718">
        <f>SUM(C187)+SUM(E187)-SUM(G187)</f>
        <v>203521</v>
      </c>
    </row>
    <row r="188" spans="1:9" s="719" customFormat="1" ht="16">
      <c r="A188" s="716" t="s">
        <v>844</v>
      </c>
      <c r="B188" s="723" t="s">
        <v>22</v>
      </c>
      <c r="C188" s="724">
        <v>30256714</v>
      </c>
      <c r="D188" s="724"/>
      <c r="E188" s="717">
        <v>46497825</v>
      </c>
      <c r="F188" s="717"/>
      <c r="G188" s="717">
        <v>46196916</v>
      </c>
      <c r="H188" s="724"/>
      <c r="I188" s="718">
        <f>SUM(C188)+SUM(E188)-SUM(G188)</f>
        <v>30557623</v>
      </c>
    </row>
    <row r="189" spans="1:9" s="719" customFormat="1" ht="16">
      <c r="A189" s="716" t="s">
        <v>845</v>
      </c>
      <c r="B189" s="723" t="s">
        <v>22</v>
      </c>
      <c r="C189" s="724">
        <v>64488491</v>
      </c>
      <c r="D189" s="724"/>
      <c r="E189" s="717">
        <v>49425270</v>
      </c>
      <c r="F189" s="717"/>
      <c r="G189" s="717">
        <v>51164464</v>
      </c>
      <c r="H189" s="724"/>
      <c r="I189" s="718">
        <f>SUM(C189)+SUM(E189)-SUM(G189)</f>
        <v>62749297</v>
      </c>
    </row>
    <row r="190" spans="1:9" s="719" customFormat="1" ht="16">
      <c r="A190" s="711" t="s">
        <v>846</v>
      </c>
      <c r="B190" s="723" t="s">
        <v>22</v>
      </c>
      <c r="C190" s="717"/>
      <c r="D190" s="724"/>
      <c r="E190" s="717"/>
      <c r="F190" s="724"/>
      <c r="G190" s="717"/>
      <c r="H190" s="724"/>
      <c r="I190" s="756"/>
    </row>
    <row r="191" spans="1:9" s="719" customFormat="1" ht="16">
      <c r="A191" s="731" t="s">
        <v>847</v>
      </c>
      <c r="B191" s="732" t="s">
        <v>22</v>
      </c>
      <c r="C191" s="749">
        <v>0</v>
      </c>
      <c r="D191" s="734"/>
      <c r="E191" s="717">
        <v>1792480</v>
      </c>
      <c r="F191" s="750"/>
      <c r="G191" s="717">
        <v>1792480</v>
      </c>
      <c r="H191" s="750"/>
      <c r="I191" s="718">
        <f>SUM(C191)+SUM(E191)-SUM(G191)</f>
        <v>0</v>
      </c>
    </row>
    <row r="192" spans="1:9" s="719" customFormat="1" ht="16">
      <c r="A192" s="716" t="s">
        <v>848</v>
      </c>
      <c r="B192" s="723" t="s">
        <v>22</v>
      </c>
      <c r="C192" s="730">
        <v>0</v>
      </c>
      <c r="D192" s="724"/>
      <c r="E192" s="717">
        <v>119100000</v>
      </c>
      <c r="F192" s="724"/>
      <c r="G192" s="717">
        <v>119100000</v>
      </c>
      <c r="H192" s="724"/>
      <c r="I192" s="718">
        <f>SUM(C192)+SUM(E192)-SUM(G192)</f>
        <v>0</v>
      </c>
    </row>
    <row r="193" spans="1:9" s="719" customFormat="1" ht="16">
      <c r="A193" s="716" t="s">
        <v>849</v>
      </c>
      <c r="B193" s="723" t="s">
        <v>22</v>
      </c>
      <c r="C193" s="717">
        <v>2590506</v>
      </c>
      <c r="D193" s="724"/>
      <c r="E193" s="717">
        <v>1314663214</v>
      </c>
      <c r="F193" s="724"/>
      <c r="G193" s="717">
        <v>1314912622</v>
      </c>
      <c r="H193" s="724"/>
      <c r="I193" s="718">
        <f t="shared" ref="I193" si="3">SUM(C193)+SUM(E193)-SUM(G193)</f>
        <v>2341098</v>
      </c>
    </row>
    <row r="194" spans="1:9" s="754" customFormat="1" ht="16">
      <c r="A194" s="752" t="s">
        <v>850</v>
      </c>
      <c r="B194" s="744" t="s">
        <v>22</v>
      </c>
      <c r="C194" s="757">
        <f>SUM(C186:C193)</f>
        <v>97540020</v>
      </c>
      <c r="D194" s="746"/>
      <c r="E194" s="757">
        <f>SUM(E186:E193)</f>
        <v>1630645106</v>
      </c>
      <c r="F194" s="746"/>
      <c r="G194" s="757">
        <f>SUM(G186:G193)</f>
        <v>1632333534</v>
      </c>
      <c r="H194" s="746"/>
      <c r="I194" s="757">
        <f>SUM(I186:I193)</f>
        <v>95851592</v>
      </c>
    </row>
    <row r="195" spans="1:9" s="719" customFormat="1" ht="16">
      <c r="A195" s="752"/>
      <c r="B195" s="723"/>
      <c r="C195" s="739"/>
      <c r="D195" s="724"/>
      <c r="E195" s="739"/>
      <c r="F195" s="724"/>
      <c r="G195" s="739"/>
      <c r="H195" s="724"/>
      <c r="I195" s="739"/>
    </row>
    <row r="196" spans="1:9" s="719" customFormat="1" ht="16">
      <c r="A196" s="755"/>
      <c r="B196" s="723" t="s">
        <v>22</v>
      </c>
      <c r="C196" s="739"/>
      <c r="D196" s="724"/>
      <c r="E196" s="739"/>
      <c r="F196" s="724"/>
      <c r="G196" s="739"/>
      <c r="H196" s="724"/>
      <c r="I196" s="740"/>
    </row>
    <row r="197" spans="1:9" s="719" customFormat="1" ht="16">
      <c r="A197" s="710" t="s">
        <v>612</v>
      </c>
      <c r="B197" s="723" t="s">
        <v>22</v>
      </c>
      <c r="C197" s="739"/>
      <c r="D197" s="724"/>
      <c r="E197" s="739"/>
      <c r="F197" s="724"/>
      <c r="G197" s="739"/>
      <c r="H197" s="724"/>
      <c r="I197" s="740"/>
    </row>
    <row r="198" spans="1:9" s="719" customFormat="1" ht="16">
      <c r="A198" s="710"/>
      <c r="B198" s="723" t="s">
        <v>22</v>
      </c>
      <c r="C198" s="739"/>
      <c r="D198" s="724"/>
      <c r="E198" s="739"/>
      <c r="F198" s="724"/>
      <c r="G198" s="739"/>
      <c r="H198" s="724"/>
      <c r="I198" s="740"/>
    </row>
    <row r="199" spans="1:9" s="719" customFormat="1" ht="16">
      <c r="A199" s="711" t="s">
        <v>743</v>
      </c>
      <c r="B199" s="723" t="s">
        <v>22</v>
      </c>
      <c r="C199" s="717" t="s">
        <v>22</v>
      </c>
      <c r="D199" s="724"/>
      <c r="E199" s="717"/>
      <c r="F199" s="724"/>
      <c r="G199" s="717"/>
      <c r="H199" s="724"/>
      <c r="I199" s="718" t="s">
        <v>22</v>
      </c>
    </row>
    <row r="200" spans="1:9" s="719" customFormat="1" ht="16">
      <c r="A200" s="716" t="s">
        <v>851</v>
      </c>
      <c r="B200" s="723" t="s">
        <v>22</v>
      </c>
      <c r="C200" s="717">
        <v>386845</v>
      </c>
      <c r="D200" s="724"/>
      <c r="E200" s="717">
        <v>14996299</v>
      </c>
      <c r="F200" s="724"/>
      <c r="G200" s="717">
        <v>14836000</v>
      </c>
      <c r="H200" s="724"/>
      <c r="I200" s="718">
        <f>SUM(C200)+SUM(E200)-SUM(G200)</f>
        <v>547144</v>
      </c>
    </row>
    <row r="201" spans="1:9" s="719" customFormat="1" ht="16">
      <c r="A201" s="711" t="s">
        <v>754</v>
      </c>
      <c r="B201" s="723" t="s">
        <v>22</v>
      </c>
      <c r="C201" s="717" t="s">
        <v>22</v>
      </c>
      <c r="D201" s="724"/>
      <c r="E201" s="717"/>
      <c r="F201" s="724"/>
      <c r="G201" s="717"/>
      <c r="H201" s="724"/>
      <c r="I201" s="718" t="s">
        <v>22</v>
      </c>
    </row>
    <row r="202" spans="1:9" s="719" customFormat="1" ht="16">
      <c r="A202" s="716" t="s">
        <v>852</v>
      </c>
      <c r="B202" s="723" t="s">
        <v>22</v>
      </c>
      <c r="C202" s="718">
        <v>179620</v>
      </c>
      <c r="D202" s="724" t="s">
        <v>22</v>
      </c>
      <c r="E202" s="717">
        <v>3664942802</v>
      </c>
      <c r="F202" s="724"/>
      <c r="G202" s="717">
        <v>3665679898</v>
      </c>
      <c r="H202" s="724" t="s">
        <v>22</v>
      </c>
      <c r="I202" s="718">
        <f>SUM(C202)+SUM(E202)-SUM(G202)</f>
        <v>-557476</v>
      </c>
    </row>
    <row r="203" spans="1:9" s="754" customFormat="1" ht="16">
      <c r="A203" s="755" t="s">
        <v>853</v>
      </c>
      <c r="B203" s="744" t="s">
        <v>22</v>
      </c>
      <c r="C203" s="753">
        <f>SUM(C200:C202)</f>
        <v>566465</v>
      </c>
      <c r="D203" s="746"/>
      <c r="E203" s="753">
        <f>SUM(E200:E202)</f>
        <v>3679939101</v>
      </c>
      <c r="F203" s="746"/>
      <c r="G203" s="753">
        <f>SUM(G200:G202)</f>
        <v>3680515898</v>
      </c>
      <c r="H203" s="746"/>
      <c r="I203" s="753">
        <f>SUM(I200:I202)</f>
        <v>-10332</v>
      </c>
    </row>
    <row r="204" spans="1:9" s="719" customFormat="1" ht="16">
      <c r="A204" s="755"/>
      <c r="B204" s="723"/>
      <c r="C204" s="739"/>
      <c r="D204" s="724"/>
      <c r="E204" s="739"/>
      <c r="F204" s="724"/>
      <c r="G204" s="739"/>
      <c r="H204" s="724"/>
      <c r="I204" s="739"/>
    </row>
    <row r="205" spans="1:9" s="719" customFormat="1" ht="16">
      <c r="A205" s="755"/>
      <c r="B205" s="723" t="s">
        <v>22</v>
      </c>
      <c r="C205" s="739"/>
      <c r="D205" s="724"/>
      <c r="E205" s="739"/>
      <c r="F205" s="724"/>
      <c r="G205" s="739"/>
      <c r="H205" s="724"/>
      <c r="I205" s="740"/>
    </row>
    <row r="206" spans="1:9" s="719" customFormat="1" ht="16">
      <c r="A206" s="710" t="s">
        <v>643</v>
      </c>
      <c r="B206" s="723" t="s">
        <v>22</v>
      </c>
      <c r="C206" s="739"/>
      <c r="D206" s="724"/>
      <c r="E206" s="739"/>
      <c r="F206" s="724"/>
      <c r="G206" s="739"/>
      <c r="H206" s="724"/>
      <c r="I206" s="740"/>
    </row>
    <row r="207" spans="1:9" s="719" customFormat="1" ht="16">
      <c r="A207" s="710"/>
      <c r="B207" s="723" t="s">
        <v>22</v>
      </c>
      <c r="C207" s="739"/>
      <c r="D207" s="724"/>
      <c r="E207" s="739"/>
      <c r="F207" s="724"/>
      <c r="G207" s="739"/>
      <c r="H207" s="724"/>
      <c r="I207" s="740"/>
    </row>
    <row r="208" spans="1:9" s="719" customFormat="1" ht="16">
      <c r="A208" s="711" t="s">
        <v>1354</v>
      </c>
      <c r="B208" s="723"/>
      <c r="C208" s="739"/>
      <c r="D208" s="724"/>
      <c r="E208" s="739"/>
      <c r="F208" s="724"/>
      <c r="G208" s="739"/>
      <c r="H208" s="724"/>
      <c r="I208" s="740"/>
    </row>
    <row r="209" spans="1:9" s="719" customFormat="1" ht="16">
      <c r="A209" s="716" t="s">
        <v>1355</v>
      </c>
      <c r="B209" s="723" t="s">
        <v>22</v>
      </c>
      <c r="C209" s="739">
        <v>0</v>
      </c>
      <c r="D209" s="724"/>
      <c r="E209" s="739">
        <v>20706158</v>
      </c>
      <c r="F209" s="724"/>
      <c r="G209" s="739">
        <v>20439317</v>
      </c>
      <c r="H209" s="724"/>
      <c r="I209" s="718">
        <f>SUM(C209)+SUM(E209)-SUM(G209)</f>
        <v>266841</v>
      </c>
    </row>
    <row r="210" spans="1:9" s="719" customFormat="1" ht="16">
      <c r="A210" s="726" t="s">
        <v>854</v>
      </c>
      <c r="B210" s="723"/>
      <c r="C210" s="718"/>
      <c r="D210" s="724"/>
      <c r="E210" s="717"/>
      <c r="F210" s="724"/>
      <c r="G210" s="717"/>
      <c r="H210" s="724"/>
      <c r="I210" s="718"/>
    </row>
    <row r="211" spans="1:9" s="719" customFormat="1" ht="16">
      <c r="A211" s="716" t="s">
        <v>855</v>
      </c>
      <c r="B211" s="723" t="s">
        <v>22</v>
      </c>
      <c r="C211" s="725">
        <v>68058</v>
      </c>
      <c r="D211" s="724"/>
      <c r="E211" s="717">
        <v>775208</v>
      </c>
      <c r="F211" s="724"/>
      <c r="G211" s="717">
        <v>780586</v>
      </c>
      <c r="H211" s="724"/>
      <c r="I211" s="718">
        <f>SUM(C211)+SUM(E211)-SUM(G211)</f>
        <v>62680</v>
      </c>
    </row>
    <row r="212" spans="1:9" s="719" customFormat="1" ht="16">
      <c r="A212" s="726" t="s">
        <v>772</v>
      </c>
      <c r="B212" s="723" t="s">
        <v>22</v>
      </c>
      <c r="C212" s="717" t="s">
        <v>22</v>
      </c>
      <c r="D212" s="724"/>
      <c r="E212" s="717"/>
      <c r="F212" s="724"/>
      <c r="G212" s="717"/>
      <c r="H212" s="724"/>
      <c r="I212" s="718" t="s">
        <v>22</v>
      </c>
    </row>
    <row r="213" spans="1:9" s="719" customFormat="1" ht="16">
      <c r="A213" s="716" t="s">
        <v>856</v>
      </c>
      <c r="B213" s="723" t="s">
        <v>22</v>
      </c>
      <c r="C213" s="718">
        <v>10432</v>
      </c>
      <c r="D213" s="724"/>
      <c r="E213" s="717">
        <v>2396566</v>
      </c>
      <c r="F213" s="724"/>
      <c r="G213" s="717">
        <v>2393722</v>
      </c>
      <c r="H213" s="724"/>
      <c r="I213" s="718">
        <f>SUM(C213)+SUM(E213)-SUM(G213)</f>
        <v>13276</v>
      </c>
    </row>
    <row r="214" spans="1:9" s="754" customFormat="1" ht="16">
      <c r="A214" s="755" t="s">
        <v>857</v>
      </c>
      <c r="B214" s="744" t="s">
        <v>22</v>
      </c>
      <c r="C214" s="753">
        <f>SUM(C208:C213)</f>
        <v>78490</v>
      </c>
      <c r="D214" s="746"/>
      <c r="E214" s="753">
        <f>SUM(E208:E213)</f>
        <v>23877932</v>
      </c>
      <c r="F214" s="746"/>
      <c r="G214" s="753">
        <f>SUM(G208:G213)</f>
        <v>23613625</v>
      </c>
      <c r="H214" s="746"/>
      <c r="I214" s="753">
        <f>SUM(I208:I213)</f>
        <v>342797</v>
      </c>
    </row>
    <row r="215" spans="1:9" s="719" customFormat="1" ht="16">
      <c r="A215" s="755"/>
      <c r="B215" s="723"/>
      <c r="C215" s="739"/>
      <c r="D215" s="724"/>
      <c r="E215" s="739"/>
      <c r="F215" s="724"/>
      <c r="G215" s="739"/>
      <c r="H215" s="724"/>
      <c r="I215" s="739"/>
    </row>
    <row r="216" spans="1:9" s="719" customFormat="1" ht="16">
      <c r="A216" s="755"/>
      <c r="B216" s="723" t="s">
        <v>22</v>
      </c>
      <c r="C216" s="739"/>
      <c r="D216" s="724"/>
      <c r="E216" s="739"/>
      <c r="F216" s="724"/>
      <c r="G216" s="739"/>
      <c r="H216" s="724"/>
      <c r="I216" s="740"/>
    </row>
    <row r="217" spans="1:9" s="719" customFormat="1" ht="16">
      <c r="A217" s="710" t="s">
        <v>858</v>
      </c>
      <c r="B217" s="723" t="s">
        <v>22</v>
      </c>
      <c r="C217" s="739"/>
      <c r="D217" s="724"/>
      <c r="E217" s="739"/>
      <c r="F217" s="724"/>
      <c r="G217" s="739"/>
      <c r="H217" s="724"/>
      <c r="I217" s="740"/>
    </row>
    <row r="218" spans="1:9" s="719" customFormat="1" ht="16">
      <c r="A218" s="711" t="s">
        <v>22</v>
      </c>
      <c r="B218" s="723" t="s">
        <v>22</v>
      </c>
      <c r="C218" s="717"/>
      <c r="D218" s="724"/>
      <c r="E218" s="717"/>
      <c r="F218" s="724"/>
      <c r="G218" s="717"/>
      <c r="H218" s="724"/>
      <c r="I218" s="718"/>
    </row>
    <row r="219" spans="1:9" s="719" customFormat="1" ht="16">
      <c r="A219" s="711" t="s">
        <v>743</v>
      </c>
      <c r="B219" s="723" t="s">
        <v>22</v>
      </c>
      <c r="C219" s="718" t="s">
        <v>22</v>
      </c>
      <c r="D219" s="724"/>
      <c r="E219" s="717"/>
      <c r="F219" s="724"/>
      <c r="G219" s="717"/>
      <c r="H219" s="724"/>
      <c r="I219" s="718" t="s">
        <v>22</v>
      </c>
    </row>
    <row r="220" spans="1:9" s="719" customFormat="1" ht="16">
      <c r="A220" s="716" t="s">
        <v>859</v>
      </c>
      <c r="B220" s="723" t="s">
        <v>22</v>
      </c>
      <c r="C220" s="718">
        <v>107412</v>
      </c>
      <c r="D220" s="724"/>
      <c r="E220" s="717">
        <v>1014246</v>
      </c>
      <c r="F220" s="724"/>
      <c r="G220" s="717">
        <v>1030000</v>
      </c>
      <c r="H220" s="724"/>
      <c r="I220" s="718">
        <f>SUM(C220)+SUM(E220)-SUM(G220)</f>
        <v>91658</v>
      </c>
    </row>
    <row r="221" spans="1:9" s="719" customFormat="1" ht="16">
      <c r="A221" s="711" t="s">
        <v>777</v>
      </c>
      <c r="B221" s="723" t="s">
        <v>22</v>
      </c>
      <c r="C221" s="717" t="s">
        <v>22</v>
      </c>
      <c r="D221" s="724"/>
      <c r="E221" s="717"/>
      <c r="F221" s="724"/>
      <c r="G221" s="717"/>
      <c r="H221" s="724"/>
      <c r="I221" s="718" t="s">
        <v>22</v>
      </c>
    </row>
    <row r="222" spans="1:9" s="719" customFormat="1" ht="16">
      <c r="A222" s="711" t="s">
        <v>860</v>
      </c>
      <c r="B222" s="723" t="s">
        <v>22</v>
      </c>
      <c r="C222" s="718">
        <v>20170630668</v>
      </c>
      <c r="D222" s="724" t="s">
        <v>22</v>
      </c>
      <c r="E222" s="717">
        <v>3799421995</v>
      </c>
      <c r="F222" s="724"/>
      <c r="G222" s="717">
        <v>2860792172</v>
      </c>
      <c r="H222" s="724" t="s">
        <v>22</v>
      </c>
      <c r="I222" s="718">
        <f>SUM(C222)+SUM(E222)-SUM(G222)</f>
        <v>21109260491</v>
      </c>
    </row>
    <row r="223" spans="1:9" s="754" customFormat="1" ht="16">
      <c r="A223" s="752" t="s">
        <v>861</v>
      </c>
      <c r="B223" s="744" t="s">
        <v>22</v>
      </c>
      <c r="C223" s="753">
        <f>SUM(C220:C222)</f>
        <v>20170738080</v>
      </c>
      <c r="D223" s="746" t="s">
        <v>22</v>
      </c>
      <c r="E223" s="753">
        <f>SUM(E220:E222)</f>
        <v>3800436241</v>
      </c>
      <c r="F223" s="746" t="s">
        <v>22</v>
      </c>
      <c r="G223" s="753">
        <f>SUM(G220:G222)</f>
        <v>2861822172</v>
      </c>
      <c r="H223" s="746" t="s">
        <v>22</v>
      </c>
      <c r="I223" s="753">
        <f>SUM(I220:I222)</f>
        <v>21109352149</v>
      </c>
    </row>
    <row r="224" spans="1:9" s="719" customFormat="1" ht="16">
      <c r="A224" s="716"/>
      <c r="B224" s="723"/>
      <c r="C224" s="717"/>
      <c r="D224" s="724"/>
      <c r="E224" s="717"/>
      <c r="F224" s="724"/>
      <c r="G224" s="717"/>
      <c r="H224" s="724"/>
      <c r="I224" s="735"/>
    </row>
    <row r="225" spans="1:9" s="719" customFormat="1" ht="16">
      <c r="A225" s="710" t="s">
        <v>862</v>
      </c>
      <c r="B225" s="723"/>
      <c r="C225" s="717"/>
      <c r="D225" s="724"/>
      <c r="E225" s="717"/>
      <c r="F225" s="724"/>
      <c r="G225" s="717"/>
      <c r="H225" s="724"/>
      <c r="I225" s="718"/>
    </row>
    <row r="226" spans="1:9" s="719" customFormat="1" ht="16">
      <c r="A226" s="711" t="s">
        <v>22</v>
      </c>
      <c r="B226" s="723"/>
      <c r="C226" s="717"/>
      <c r="D226" s="724"/>
      <c r="E226" s="717"/>
      <c r="F226" s="724"/>
      <c r="G226" s="717"/>
      <c r="H226" s="724"/>
      <c r="I226" s="718"/>
    </row>
    <row r="227" spans="1:9" s="719" customFormat="1" ht="16">
      <c r="A227" s="726" t="s">
        <v>863</v>
      </c>
      <c r="B227" s="723"/>
      <c r="C227" s="717" t="s">
        <v>22</v>
      </c>
      <c r="D227" s="724"/>
      <c r="E227" s="717"/>
      <c r="F227" s="724"/>
      <c r="G227" s="717"/>
      <c r="H227" s="724"/>
      <c r="I227" s="718" t="s">
        <v>22</v>
      </c>
    </row>
    <row r="228" spans="1:9" s="719" customFormat="1" ht="16">
      <c r="A228" s="716" t="s">
        <v>864</v>
      </c>
      <c r="B228" s="723" t="s">
        <v>22</v>
      </c>
      <c r="C228" s="717">
        <v>186</v>
      </c>
      <c r="D228" s="724"/>
      <c r="E228" s="717">
        <v>0</v>
      </c>
      <c r="F228" s="724"/>
      <c r="G228" s="728">
        <v>0</v>
      </c>
      <c r="H228" s="724"/>
      <c r="I228" s="718">
        <f t="shared" ref="I228:I229" si="4">SUM(C228)+SUM(E228)-SUM(G228)</f>
        <v>186</v>
      </c>
    </row>
    <row r="229" spans="1:9" s="719" customFormat="1" ht="16">
      <c r="A229" s="716" t="s">
        <v>865</v>
      </c>
      <c r="B229" s="723" t="s">
        <v>22</v>
      </c>
      <c r="C229" s="728">
        <v>3008</v>
      </c>
      <c r="D229" s="724"/>
      <c r="E229" s="717">
        <v>0</v>
      </c>
      <c r="F229" s="724"/>
      <c r="G229" s="728">
        <v>2618</v>
      </c>
      <c r="H229" s="724"/>
      <c r="I229" s="718">
        <f t="shared" si="4"/>
        <v>390</v>
      </c>
    </row>
    <row r="230" spans="1:9" s="719" customFormat="1" ht="16">
      <c r="A230" s="711" t="s">
        <v>743</v>
      </c>
      <c r="B230" s="723" t="s">
        <v>22</v>
      </c>
      <c r="C230" s="717" t="s">
        <v>22</v>
      </c>
      <c r="D230" s="724"/>
      <c r="E230" s="717"/>
      <c r="F230" s="724"/>
      <c r="G230" s="717"/>
      <c r="H230" s="724"/>
      <c r="I230" s="718" t="s">
        <v>22</v>
      </c>
    </row>
    <row r="231" spans="1:9" s="719" customFormat="1" ht="16">
      <c r="A231" s="716" t="s">
        <v>866</v>
      </c>
      <c r="B231" s="723" t="s">
        <v>22</v>
      </c>
      <c r="C231" s="758">
        <v>11476</v>
      </c>
      <c r="D231" s="724"/>
      <c r="E231" s="717">
        <v>5057361</v>
      </c>
      <c r="F231" s="724"/>
      <c r="G231" s="717">
        <v>5049698</v>
      </c>
      <c r="H231" s="724"/>
      <c r="I231" s="718">
        <f>SUM(C231)+SUM(E231)-SUM(G231)</f>
        <v>19139</v>
      </c>
    </row>
    <row r="232" spans="1:9" s="719" customFormat="1" ht="16">
      <c r="A232" s="711" t="s">
        <v>745</v>
      </c>
      <c r="B232" s="723"/>
      <c r="C232" s="717" t="s">
        <v>22</v>
      </c>
      <c r="D232" s="724"/>
      <c r="E232" s="717"/>
      <c r="F232" s="724"/>
      <c r="G232" s="717"/>
      <c r="H232" s="724"/>
      <c r="I232" s="718" t="s">
        <v>22</v>
      </c>
    </row>
    <row r="233" spans="1:9" s="719" customFormat="1" ht="16">
      <c r="A233" s="716" t="s">
        <v>867</v>
      </c>
      <c r="B233" s="723" t="s">
        <v>22</v>
      </c>
      <c r="C233" s="717">
        <v>52140</v>
      </c>
      <c r="D233" s="724"/>
      <c r="E233" s="717">
        <v>235011</v>
      </c>
      <c r="F233" s="724"/>
      <c r="G233" s="717">
        <v>233105</v>
      </c>
      <c r="H233" s="724"/>
      <c r="I233" s="718">
        <f>SUM(C233)+SUM(E233)-SUM(G233)</f>
        <v>54046</v>
      </c>
    </row>
    <row r="234" spans="1:9" s="719" customFormat="1" ht="16">
      <c r="A234" s="711" t="s">
        <v>868</v>
      </c>
      <c r="B234" s="723"/>
      <c r="C234" s="717" t="s">
        <v>22</v>
      </c>
      <c r="D234" s="724"/>
      <c r="E234" s="717"/>
      <c r="F234" s="724"/>
      <c r="G234" s="717"/>
      <c r="H234" s="724"/>
      <c r="I234" s="718" t="s">
        <v>22</v>
      </c>
    </row>
    <row r="235" spans="1:9" s="719" customFormat="1" ht="16">
      <c r="A235" s="716" t="s">
        <v>869</v>
      </c>
      <c r="B235" s="727" t="s">
        <v>22</v>
      </c>
      <c r="C235" s="717">
        <v>29065682</v>
      </c>
      <c r="D235" s="724"/>
      <c r="E235" s="717">
        <v>4822789732</v>
      </c>
      <c r="F235" s="724"/>
      <c r="G235" s="717">
        <v>4832462691</v>
      </c>
      <c r="H235" s="724"/>
      <c r="I235" s="718">
        <f>SUM(C235)+SUM(E235)-SUM(G235)</f>
        <v>19392723</v>
      </c>
    </row>
    <row r="236" spans="1:9" s="719" customFormat="1" ht="16">
      <c r="A236" s="711" t="s">
        <v>747</v>
      </c>
      <c r="B236" s="723"/>
      <c r="C236" s="717" t="s">
        <v>22</v>
      </c>
      <c r="D236" s="724"/>
      <c r="E236" s="717"/>
      <c r="F236" s="724"/>
      <c r="G236" s="717"/>
      <c r="H236" s="724"/>
      <c r="I236" s="718" t="s">
        <v>22</v>
      </c>
    </row>
    <row r="237" spans="1:9" s="719" customFormat="1" ht="16">
      <c r="A237" s="716" t="s">
        <v>870</v>
      </c>
      <c r="B237" s="723" t="s">
        <v>22</v>
      </c>
      <c r="C237" s="717">
        <v>418144</v>
      </c>
      <c r="D237" s="724"/>
      <c r="E237" s="717">
        <v>747797</v>
      </c>
      <c r="F237" s="724"/>
      <c r="G237" s="717">
        <v>668267</v>
      </c>
      <c r="H237" s="724"/>
      <c r="I237" s="718">
        <f>SUM(C237)+SUM(E237)-SUM(G237)</f>
        <v>497674</v>
      </c>
    </row>
    <row r="238" spans="1:9" s="719" customFormat="1" ht="16">
      <c r="A238" s="716" t="s">
        <v>871</v>
      </c>
      <c r="B238" s="723" t="s">
        <v>22</v>
      </c>
      <c r="C238" s="717">
        <v>13594036</v>
      </c>
      <c r="D238" s="724"/>
      <c r="E238" s="717">
        <v>67559764</v>
      </c>
      <c r="F238" s="724"/>
      <c r="G238" s="717">
        <v>66514282</v>
      </c>
      <c r="H238" s="724"/>
      <c r="I238" s="718">
        <f>SUM(C238)+SUM(E238)-SUM(G238)</f>
        <v>14639518</v>
      </c>
    </row>
    <row r="239" spans="1:9" s="719" customFormat="1" ht="16">
      <c r="A239" s="716" t="s">
        <v>872</v>
      </c>
      <c r="B239" s="723" t="s">
        <v>22</v>
      </c>
      <c r="C239" s="717">
        <v>962696</v>
      </c>
      <c r="D239" s="724"/>
      <c r="E239" s="717">
        <v>2798076</v>
      </c>
      <c r="F239" s="724"/>
      <c r="G239" s="717">
        <v>2638559</v>
      </c>
      <c r="H239" s="724"/>
      <c r="I239" s="718">
        <f>SUM(C239)+SUM(E239)-SUM(G239)</f>
        <v>1122213</v>
      </c>
    </row>
    <row r="240" spans="1:9" s="719" customFormat="1" ht="16">
      <c r="A240" s="711" t="s">
        <v>749</v>
      </c>
      <c r="B240" s="723" t="s">
        <v>22</v>
      </c>
      <c r="C240" s="717" t="s">
        <v>22</v>
      </c>
      <c r="D240" s="724"/>
      <c r="E240" s="717"/>
      <c r="F240" s="724"/>
      <c r="G240" s="717"/>
      <c r="H240" s="724"/>
      <c r="I240" s="718" t="s">
        <v>22</v>
      </c>
    </row>
    <row r="241" spans="1:9" s="719" customFormat="1" ht="16">
      <c r="A241" s="716" t="s">
        <v>873</v>
      </c>
      <c r="B241" s="723" t="s">
        <v>22</v>
      </c>
      <c r="C241" s="717">
        <v>13697</v>
      </c>
      <c r="D241" s="724"/>
      <c r="E241" s="717">
        <v>32552</v>
      </c>
      <c r="F241" s="724"/>
      <c r="G241" s="717">
        <v>29276</v>
      </c>
      <c r="H241" s="724"/>
      <c r="I241" s="718">
        <f>SUM(C241)+SUM(E241)-SUM(G241)</f>
        <v>16973</v>
      </c>
    </row>
    <row r="242" spans="1:9" s="719" customFormat="1" ht="16">
      <c r="A242" s="711" t="s">
        <v>798</v>
      </c>
      <c r="B242" s="723"/>
      <c r="C242" s="717" t="s">
        <v>22</v>
      </c>
      <c r="D242" s="724"/>
      <c r="E242" s="717"/>
      <c r="F242" s="724"/>
      <c r="G242" s="717"/>
      <c r="H242" s="724"/>
      <c r="I242" s="718" t="s">
        <v>22</v>
      </c>
    </row>
    <row r="243" spans="1:9" s="719" customFormat="1" ht="16">
      <c r="A243" s="716" t="s">
        <v>874</v>
      </c>
      <c r="B243" s="723" t="s">
        <v>22</v>
      </c>
      <c r="C243" s="717">
        <v>3840620</v>
      </c>
      <c r="D243" s="724"/>
      <c r="E243" s="717">
        <v>2461</v>
      </c>
      <c r="F243" s="724"/>
      <c r="G243" s="717">
        <v>0</v>
      </c>
      <c r="H243" s="724"/>
      <c r="I243" s="718">
        <f>SUM(C243)+SUM(E243)-SUM(G243)</f>
        <v>3843081</v>
      </c>
    </row>
    <row r="244" spans="1:9" s="719" customFormat="1" ht="16">
      <c r="A244" s="711" t="s">
        <v>751</v>
      </c>
      <c r="B244" s="723"/>
      <c r="C244" s="717" t="s">
        <v>22</v>
      </c>
      <c r="D244" s="724"/>
      <c r="E244" s="717"/>
      <c r="F244" s="724"/>
      <c r="G244" s="717"/>
      <c r="H244" s="724"/>
      <c r="I244" s="718" t="s">
        <v>22</v>
      </c>
    </row>
    <row r="245" spans="1:9" s="719" customFormat="1" ht="16">
      <c r="A245" s="716" t="s">
        <v>875</v>
      </c>
      <c r="B245" s="723" t="s">
        <v>22</v>
      </c>
      <c r="C245" s="717">
        <v>57812030</v>
      </c>
      <c r="D245" s="724"/>
      <c r="E245" s="717">
        <v>60245749</v>
      </c>
      <c r="F245" s="724"/>
      <c r="G245" s="717">
        <v>57901354</v>
      </c>
      <c r="H245" s="724"/>
      <c r="I245" s="718">
        <f>SUM(C245)+SUM(E245)-SUM(G245)</f>
        <v>60156425</v>
      </c>
    </row>
    <row r="246" spans="1:9" s="719" customFormat="1" ht="16">
      <c r="A246" s="711" t="s">
        <v>752</v>
      </c>
      <c r="B246" s="723"/>
      <c r="C246" s="717" t="s">
        <v>22</v>
      </c>
      <c r="D246" s="724"/>
      <c r="E246" s="717"/>
      <c r="F246" s="724"/>
      <c r="G246" s="717"/>
      <c r="H246" s="724"/>
      <c r="I246" s="718" t="s">
        <v>22</v>
      </c>
    </row>
    <row r="247" spans="1:9" s="719" customFormat="1" ht="16">
      <c r="A247" s="716" t="s">
        <v>876</v>
      </c>
      <c r="B247" s="723" t="s">
        <v>22</v>
      </c>
      <c r="C247" s="717">
        <v>1737187</v>
      </c>
      <c r="D247" s="724" t="s">
        <v>22</v>
      </c>
      <c r="E247" s="717">
        <v>9865213</v>
      </c>
      <c r="F247" s="724"/>
      <c r="G247" s="717">
        <v>10082162</v>
      </c>
      <c r="H247" s="724" t="s">
        <v>22</v>
      </c>
      <c r="I247" s="718">
        <f>SUM(C247)+SUM(E247)-SUM(G247)</f>
        <v>1520238</v>
      </c>
    </row>
    <row r="248" spans="1:9" s="719" customFormat="1" ht="16">
      <c r="A248" s="716" t="s">
        <v>877</v>
      </c>
      <c r="B248" s="723" t="s">
        <v>22</v>
      </c>
      <c r="C248" s="717">
        <v>7199</v>
      </c>
      <c r="D248" s="724"/>
      <c r="E248" s="717">
        <v>2149</v>
      </c>
      <c r="F248" s="724"/>
      <c r="G248" s="717">
        <v>2805</v>
      </c>
      <c r="H248" s="724"/>
      <c r="I248" s="718">
        <f t="shared" ref="I248:I249" si="5">SUM(C248)+SUM(E248)-SUM(G248)</f>
        <v>6543</v>
      </c>
    </row>
    <row r="249" spans="1:9" s="719" customFormat="1" ht="16">
      <c r="A249" s="716" t="s">
        <v>878</v>
      </c>
      <c r="B249" s="723" t="s">
        <v>22</v>
      </c>
      <c r="C249" s="725">
        <v>0</v>
      </c>
      <c r="D249" s="729"/>
      <c r="E249" s="717">
        <v>20687251</v>
      </c>
      <c r="F249" s="729"/>
      <c r="G249" s="717">
        <v>20687251</v>
      </c>
      <c r="H249" s="729"/>
      <c r="I249" s="718">
        <f t="shared" si="5"/>
        <v>0</v>
      </c>
    </row>
    <row r="250" spans="1:9" s="719" customFormat="1" ht="16">
      <c r="A250" s="711" t="s">
        <v>754</v>
      </c>
      <c r="B250" s="723"/>
      <c r="C250" s="717" t="s">
        <v>22</v>
      </c>
      <c r="D250" s="724"/>
      <c r="E250" s="717"/>
      <c r="F250" s="724"/>
      <c r="G250" s="717"/>
      <c r="H250" s="724"/>
      <c r="I250" s="718" t="s">
        <v>22</v>
      </c>
    </row>
    <row r="251" spans="1:9" s="719" customFormat="1" ht="16">
      <c r="A251" s="716" t="s">
        <v>879</v>
      </c>
      <c r="B251" s="723" t="s">
        <v>22</v>
      </c>
      <c r="C251" s="717">
        <v>-351158</v>
      </c>
      <c r="D251" s="724"/>
      <c r="E251" s="717">
        <v>54773136</v>
      </c>
      <c r="F251" s="724"/>
      <c r="G251" s="717">
        <v>55295169</v>
      </c>
      <c r="H251" s="724"/>
      <c r="I251" s="718">
        <f>SUM(C251)+SUM(E251)-SUM(G251)</f>
        <v>-873191</v>
      </c>
    </row>
    <row r="252" spans="1:9" s="719" customFormat="1" ht="16">
      <c r="A252" s="711" t="s">
        <v>755</v>
      </c>
      <c r="B252" s="727"/>
      <c r="C252" s="717"/>
      <c r="D252" s="724"/>
      <c r="E252" s="717"/>
      <c r="F252" s="724"/>
      <c r="G252" s="717"/>
      <c r="H252" s="724"/>
      <c r="I252" s="718"/>
    </row>
    <row r="253" spans="1:9" s="719" customFormat="1" ht="15" customHeight="1">
      <c r="A253" s="716" t="s">
        <v>880</v>
      </c>
      <c r="B253" s="723" t="s">
        <v>22</v>
      </c>
      <c r="C253" s="717">
        <v>7704800</v>
      </c>
      <c r="D253" s="724"/>
      <c r="E253" s="717">
        <v>692616017</v>
      </c>
      <c r="F253" s="724"/>
      <c r="G253" s="717">
        <v>686376720</v>
      </c>
      <c r="H253" s="724"/>
      <c r="I253" s="718">
        <f>SUM(C253)+SUM(E253)-SUM(G253)</f>
        <v>13944097</v>
      </c>
    </row>
    <row r="254" spans="1:9" s="719" customFormat="1" ht="16">
      <c r="A254" s="716" t="s">
        <v>881</v>
      </c>
      <c r="B254" s="723" t="s">
        <v>22</v>
      </c>
      <c r="C254" s="717">
        <v>57103834</v>
      </c>
      <c r="D254" s="724"/>
      <c r="E254" s="717">
        <v>265663292</v>
      </c>
      <c r="F254" s="724"/>
      <c r="G254" s="717">
        <v>293362620</v>
      </c>
      <c r="H254" s="724"/>
      <c r="I254" s="718">
        <f>SUM(C254)+SUM(E254)-SUM(G254)</f>
        <v>29404506</v>
      </c>
    </row>
    <row r="255" spans="1:9" s="719" customFormat="1" ht="16">
      <c r="A255" s="716" t="s">
        <v>882</v>
      </c>
      <c r="B255" s="723" t="s">
        <v>22</v>
      </c>
      <c r="C255" s="717">
        <v>152162990</v>
      </c>
      <c r="D255" s="724"/>
      <c r="E255" s="717">
        <v>158718014</v>
      </c>
      <c r="F255" s="724"/>
      <c r="G255" s="717">
        <v>158385122</v>
      </c>
      <c r="H255" s="724"/>
      <c r="I255" s="718">
        <f>SUM(C255)+SUM(E255)-SUM(G255)</f>
        <v>152495882</v>
      </c>
    </row>
    <row r="256" spans="1:9" s="719" customFormat="1" ht="16">
      <c r="A256" s="726" t="s">
        <v>761</v>
      </c>
      <c r="B256" s="723"/>
      <c r="C256" s="717" t="s">
        <v>22</v>
      </c>
      <c r="D256" s="724"/>
      <c r="E256" s="717"/>
      <c r="F256" s="724"/>
      <c r="G256" s="717"/>
      <c r="H256" s="724"/>
      <c r="I256" s="718" t="s">
        <v>22</v>
      </c>
    </row>
    <row r="257" spans="1:9" s="719" customFormat="1" ht="16">
      <c r="A257" s="716" t="s">
        <v>883</v>
      </c>
      <c r="B257" s="723" t="s">
        <v>22</v>
      </c>
      <c r="C257" s="717">
        <v>5114216</v>
      </c>
      <c r="D257" s="724" t="s">
        <v>22</v>
      </c>
      <c r="E257" s="717">
        <v>686105</v>
      </c>
      <c r="F257" s="724"/>
      <c r="G257" s="717">
        <v>399957</v>
      </c>
      <c r="H257" s="724" t="s">
        <v>22</v>
      </c>
      <c r="I257" s="718">
        <f>SUM(C257)+SUM(E257)-SUM(G257)</f>
        <v>5400364</v>
      </c>
    </row>
    <row r="258" spans="1:9" s="719" customFormat="1" ht="16">
      <c r="A258" s="711" t="s">
        <v>834</v>
      </c>
      <c r="B258" s="723" t="s">
        <v>22</v>
      </c>
      <c r="C258" s="717"/>
      <c r="D258" s="724"/>
      <c r="E258" s="717"/>
      <c r="F258" s="724"/>
      <c r="G258" s="717"/>
      <c r="H258" s="724"/>
      <c r="I258" s="718"/>
    </row>
    <row r="259" spans="1:9" s="719" customFormat="1" ht="16">
      <c r="A259" s="716" t="s">
        <v>884</v>
      </c>
      <c r="B259" s="723" t="s">
        <v>22</v>
      </c>
      <c r="C259" s="728">
        <v>17162375</v>
      </c>
      <c r="D259" s="724"/>
      <c r="E259" s="717">
        <v>17974</v>
      </c>
      <c r="F259" s="724"/>
      <c r="G259" s="717">
        <v>17241</v>
      </c>
      <c r="H259" s="724"/>
      <c r="I259" s="718">
        <f>SUM(C259)+SUM(E259)-SUM(G259)</f>
        <v>17163108</v>
      </c>
    </row>
    <row r="260" spans="1:9" s="719" customFormat="1" ht="16">
      <c r="A260" s="716" t="s">
        <v>885</v>
      </c>
      <c r="B260" s="723" t="s">
        <v>22</v>
      </c>
      <c r="C260" s="725">
        <v>49</v>
      </c>
      <c r="D260" s="724"/>
      <c r="E260" s="717">
        <v>98927</v>
      </c>
      <c r="F260" s="724"/>
      <c r="G260" s="717">
        <v>61324</v>
      </c>
      <c r="H260" s="724"/>
      <c r="I260" s="718">
        <f>SUM(C260)+SUM(E260)-SUM(G260)</f>
        <v>37652</v>
      </c>
    </row>
    <row r="261" spans="1:9" s="719" customFormat="1" ht="16">
      <c r="A261" s="716" t="s">
        <v>886</v>
      </c>
      <c r="B261" s="723" t="s">
        <v>22</v>
      </c>
      <c r="C261" s="725">
        <v>0</v>
      </c>
      <c r="D261" s="724"/>
      <c r="E261" s="717">
        <v>23605597</v>
      </c>
      <c r="F261" s="724"/>
      <c r="G261" s="717">
        <v>23605597</v>
      </c>
      <c r="H261" s="724"/>
      <c r="I261" s="718">
        <f t="shared" ref="I261" si="6">SUM(C261)+SUM(E261)-SUM(G261)</f>
        <v>0</v>
      </c>
    </row>
    <row r="262" spans="1:9" s="719" customFormat="1" ht="16">
      <c r="A262" s="716" t="s">
        <v>887</v>
      </c>
      <c r="B262" s="723" t="s">
        <v>22</v>
      </c>
      <c r="C262" s="724">
        <v>408083</v>
      </c>
      <c r="D262" s="724"/>
      <c r="E262" s="717">
        <v>4611731</v>
      </c>
      <c r="F262" s="724"/>
      <c r="G262" s="717">
        <v>4860999</v>
      </c>
      <c r="H262" s="724"/>
      <c r="I262" s="718">
        <f t="shared" ref="I262" si="7">SUM(C262)+SUM(E262)-SUM(G262)</f>
        <v>158815</v>
      </c>
    </row>
    <row r="263" spans="1:9" s="719" customFormat="1" ht="16">
      <c r="A263" s="711" t="s">
        <v>759</v>
      </c>
      <c r="B263" s="723"/>
      <c r="C263" s="724" t="s">
        <v>22</v>
      </c>
      <c r="D263" s="724"/>
      <c r="E263" s="717"/>
      <c r="F263" s="724"/>
      <c r="G263" s="717"/>
      <c r="H263" s="724"/>
      <c r="I263" s="718" t="s">
        <v>22</v>
      </c>
    </row>
    <row r="264" spans="1:9" s="719" customFormat="1" ht="16">
      <c r="A264" s="716" t="s">
        <v>888</v>
      </c>
      <c r="B264" s="723" t="s">
        <v>22</v>
      </c>
      <c r="C264" s="717">
        <v>-287470</v>
      </c>
      <c r="D264" s="724"/>
      <c r="E264" s="717">
        <v>6671474</v>
      </c>
      <c r="F264" s="724"/>
      <c r="G264" s="717">
        <v>6413903</v>
      </c>
      <c r="H264" s="724"/>
      <c r="I264" s="718">
        <f>SUM(C264)+SUM(E264)-SUM(G264)</f>
        <v>-29899</v>
      </c>
    </row>
    <row r="265" spans="1:9" s="719" customFormat="1" ht="16">
      <c r="A265" s="716" t="s">
        <v>889</v>
      </c>
      <c r="B265" s="723" t="s">
        <v>22</v>
      </c>
      <c r="C265" s="725">
        <v>113</v>
      </c>
      <c r="D265" s="724"/>
      <c r="E265" s="717">
        <v>433</v>
      </c>
      <c r="F265" s="724"/>
      <c r="G265" s="717">
        <v>386</v>
      </c>
      <c r="H265" s="724"/>
      <c r="I265" s="718">
        <f>SUM(C265)+SUM(E265)-SUM(G265)</f>
        <v>160</v>
      </c>
    </row>
    <row r="266" spans="1:9" s="719" customFormat="1" ht="16">
      <c r="A266" s="726" t="s">
        <v>890</v>
      </c>
      <c r="B266" s="723"/>
      <c r="C266" s="717" t="s">
        <v>22</v>
      </c>
      <c r="D266" s="724"/>
      <c r="E266" s="717"/>
      <c r="F266" s="724"/>
      <c r="G266" s="717"/>
      <c r="H266" s="724"/>
      <c r="I266" s="718" t="s">
        <v>22</v>
      </c>
    </row>
    <row r="267" spans="1:9" s="719" customFormat="1" ht="16">
      <c r="A267" s="716" t="s">
        <v>891</v>
      </c>
      <c r="B267" s="723" t="s">
        <v>22</v>
      </c>
      <c r="C267" s="717">
        <v>831447</v>
      </c>
      <c r="D267" s="724"/>
      <c r="E267" s="717">
        <v>54149733</v>
      </c>
      <c r="F267" s="724"/>
      <c r="G267" s="717">
        <v>54796356</v>
      </c>
      <c r="H267" s="724"/>
      <c r="I267" s="718">
        <f>SUM(C267)+SUM(E267)-SUM(G267)</f>
        <v>184824</v>
      </c>
    </row>
    <row r="268" spans="1:9" s="719" customFormat="1" ht="16">
      <c r="A268" s="716"/>
      <c r="B268" s="723"/>
      <c r="C268" s="728"/>
      <c r="D268" s="729"/>
      <c r="E268" s="717"/>
      <c r="F268" s="729"/>
      <c r="G268" s="717"/>
      <c r="H268" s="724"/>
      <c r="I268" s="718"/>
    </row>
    <row r="269" spans="1:9" s="719" customFormat="1" ht="16">
      <c r="A269" s="711" t="s">
        <v>892</v>
      </c>
      <c r="B269" s="723"/>
      <c r="C269" s="728"/>
      <c r="D269" s="729"/>
      <c r="E269" s="717"/>
      <c r="F269" s="729"/>
      <c r="G269" s="717"/>
      <c r="H269" s="724"/>
      <c r="I269" s="718"/>
    </row>
    <row r="270" spans="1:9" s="719" customFormat="1" ht="16">
      <c r="A270" s="726" t="s">
        <v>893</v>
      </c>
      <c r="B270" s="723"/>
      <c r="C270" s="714"/>
      <c r="D270" s="723"/>
      <c r="E270" s="714"/>
      <c r="F270" s="723"/>
      <c r="G270" s="714"/>
      <c r="H270" s="723"/>
      <c r="I270" s="715"/>
    </row>
    <row r="271" spans="1:9" s="719" customFormat="1" ht="16">
      <c r="A271" s="710" t="s">
        <v>894</v>
      </c>
      <c r="B271" s="723"/>
      <c r="C271" s="717"/>
      <c r="D271" s="724"/>
      <c r="E271" s="717"/>
      <c r="F271" s="724"/>
      <c r="G271" s="717"/>
      <c r="H271" s="724"/>
      <c r="I271" s="718"/>
    </row>
    <row r="272" spans="1:9" s="719" customFormat="1" ht="16">
      <c r="A272" s="711" t="s">
        <v>22</v>
      </c>
      <c r="B272" s="723"/>
      <c r="C272" s="717"/>
      <c r="D272" s="724"/>
      <c r="E272" s="717"/>
      <c r="F272" s="724"/>
      <c r="G272" s="717"/>
      <c r="H272" s="724"/>
      <c r="I272" s="718"/>
    </row>
    <row r="273" spans="1:9" s="719" customFormat="1" ht="16">
      <c r="A273" s="726" t="s">
        <v>762</v>
      </c>
      <c r="B273" s="723"/>
      <c r="C273" s="717"/>
      <c r="D273" s="724"/>
      <c r="E273" s="717"/>
      <c r="F273" s="724"/>
      <c r="G273" s="717"/>
      <c r="H273" s="724"/>
      <c r="I273" s="718"/>
    </row>
    <row r="274" spans="1:9" s="719" customFormat="1" ht="16">
      <c r="A274" s="716" t="s">
        <v>895</v>
      </c>
      <c r="B274" s="723" t="s">
        <v>22</v>
      </c>
      <c r="C274" s="728">
        <v>107259665</v>
      </c>
      <c r="D274" s="729"/>
      <c r="E274" s="717">
        <v>994548832</v>
      </c>
      <c r="F274" s="729"/>
      <c r="G274" s="717">
        <v>986401070</v>
      </c>
      <c r="H274" s="724"/>
      <c r="I274" s="718">
        <f>SUM(C274)+SUM(E274)-SUM(G274)</f>
        <v>115407427</v>
      </c>
    </row>
    <row r="275" spans="1:9" s="719" customFormat="1" ht="16">
      <c r="A275" s="716" t="s">
        <v>767</v>
      </c>
      <c r="B275" s="723"/>
      <c r="C275" s="717"/>
      <c r="D275" s="724"/>
      <c r="E275" s="717"/>
      <c r="F275" s="724"/>
      <c r="G275" s="717"/>
      <c r="H275" s="724"/>
      <c r="I275" s="718"/>
    </row>
    <row r="276" spans="1:9" s="719" customFormat="1" ht="16">
      <c r="A276" s="716" t="s">
        <v>896</v>
      </c>
      <c r="B276" s="723" t="s">
        <v>22</v>
      </c>
      <c r="C276" s="717">
        <v>1602500676</v>
      </c>
      <c r="D276" s="724"/>
      <c r="E276" s="717">
        <v>1256003220</v>
      </c>
      <c r="F276" s="724"/>
      <c r="G276" s="717">
        <v>1343289237</v>
      </c>
      <c r="H276" s="724"/>
      <c r="I276" s="718">
        <f>SUM(C276)+SUM(E276)-SUM(G276)</f>
        <v>1515214659</v>
      </c>
    </row>
    <row r="277" spans="1:9" s="719" customFormat="1" ht="16">
      <c r="A277" s="711" t="s">
        <v>768</v>
      </c>
      <c r="B277" s="723"/>
      <c r="C277" s="717" t="s">
        <v>22</v>
      </c>
      <c r="D277" s="724"/>
      <c r="E277" s="717"/>
      <c r="F277" s="724"/>
      <c r="G277" s="717"/>
      <c r="H277" s="724"/>
      <c r="I277" s="718" t="s">
        <v>22</v>
      </c>
    </row>
    <row r="278" spans="1:9" s="719" customFormat="1" ht="16">
      <c r="A278" s="716" t="s">
        <v>897</v>
      </c>
      <c r="B278" s="723" t="s">
        <v>22</v>
      </c>
      <c r="C278" s="717">
        <v>27574235</v>
      </c>
      <c r="D278" s="724"/>
      <c r="E278" s="717">
        <v>118473632</v>
      </c>
      <c r="F278" s="724"/>
      <c r="G278" s="717">
        <v>117378194</v>
      </c>
      <c r="H278" s="724"/>
      <c r="I278" s="718">
        <f>SUM(C278)+SUM(E278)-SUM(G278)</f>
        <v>28669673</v>
      </c>
    </row>
    <row r="279" spans="1:9" s="719" customFormat="1" ht="16">
      <c r="A279" s="711" t="s">
        <v>771</v>
      </c>
      <c r="B279" s="723"/>
      <c r="C279" s="717"/>
      <c r="D279" s="724"/>
      <c r="E279" s="717"/>
      <c r="F279" s="724"/>
      <c r="G279" s="717"/>
      <c r="H279" s="724"/>
      <c r="I279" s="718"/>
    </row>
    <row r="280" spans="1:9" s="719" customFormat="1" ht="16">
      <c r="A280" s="716" t="s">
        <v>937</v>
      </c>
      <c r="B280" s="723" t="s">
        <v>22</v>
      </c>
      <c r="C280" s="717">
        <v>6906555</v>
      </c>
      <c r="D280" s="724"/>
      <c r="E280" s="717">
        <v>40210197</v>
      </c>
      <c r="F280" s="724"/>
      <c r="G280" s="717">
        <v>40164665</v>
      </c>
      <c r="H280" s="724"/>
      <c r="I280" s="718">
        <f>SUM(C280)+SUM(E280)-SUM(G280)</f>
        <v>6952087</v>
      </c>
    </row>
    <row r="281" spans="1:9" s="719" customFormat="1" ht="16">
      <c r="A281" s="726" t="s">
        <v>899</v>
      </c>
      <c r="B281" s="723"/>
      <c r="C281" s="717"/>
      <c r="D281" s="724"/>
      <c r="E281" s="717"/>
      <c r="F281" s="724"/>
      <c r="G281" s="717"/>
      <c r="H281" s="724"/>
      <c r="I281" s="718"/>
    </row>
    <row r="282" spans="1:9" s="719" customFormat="1" ht="16">
      <c r="A282" s="716" t="s">
        <v>900</v>
      </c>
      <c r="B282" s="723" t="s">
        <v>22</v>
      </c>
      <c r="C282" s="717">
        <v>12307640</v>
      </c>
      <c r="D282" s="724"/>
      <c r="E282" s="717">
        <v>39592552</v>
      </c>
      <c r="F282" s="724"/>
      <c r="G282" s="717">
        <v>39747101</v>
      </c>
      <c r="H282" s="724"/>
      <c r="I282" s="718">
        <f>SUM(C282)+SUM(E282)-SUM(G282)</f>
        <v>12153091</v>
      </c>
    </row>
    <row r="283" spans="1:9" s="719" customFormat="1" ht="16">
      <c r="A283" s="716" t="s">
        <v>901</v>
      </c>
      <c r="B283" s="723" t="s">
        <v>22</v>
      </c>
      <c r="C283" s="717">
        <v>16230</v>
      </c>
      <c r="D283" s="724"/>
      <c r="E283" s="717">
        <v>11039</v>
      </c>
      <c r="F283" s="724"/>
      <c r="G283" s="717">
        <v>21039</v>
      </c>
      <c r="H283" s="724"/>
      <c r="I283" s="718">
        <f>SUM(C283)+SUM(E283)-SUM(G283)</f>
        <v>6230</v>
      </c>
    </row>
    <row r="284" spans="1:9" s="719" customFormat="1" ht="16">
      <c r="A284" s="711" t="s">
        <v>775</v>
      </c>
      <c r="B284" s="723"/>
      <c r="C284" s="717"/>
      <c r="D284" s="724"/>
      <c r="E284" s="717"/>
      <c r="F284" s="724"/>
      <c r="G284" s="717"/>
      <c r="H284" s="724"/>
      <c r="I284" s="1131"/>
    </row>
    <row r="285" spans="1:9" s="719" customFormat="1" ht="16">
      <c r="A285" s="716" t="s">
        <v>897</v>
      </c>
      <c r="B285" s="723" t="s">
        <v>22</v>
      </c>
      <c r="C285" s="717">
        <v>9042815</v>
      </c>
      <c r="D285" s="724"/>
      <c r="E285" s="717">
        <v>31743500</v>
      </c>
      <c r="F285" s="724"/>
      <c r="G285" s="717">
        <v>31790948</v>
      </c>
      <c r="H285" s="724"/>
      <c r="I285" s="718">
        <f>SUM(C285)+SUM(E285)-SUM(G285)</f>
        <v>8995367</v>
      </c>
    </row>
    <row r="286" spans="1:9" s="719" customFormat="1" ht="16">
      <c r="A286" s="716" t="s">
        <v>898</v>
      </c>
      <c r="B286" s="723" t="s">
        <v>22</v>
      </c>
      <c r="C286" s="717">
        <v>114414</v>
      </c>
      <c r="D286" s="724"/>
      <c r="E286" s="717">
        <v>23493</v>
      </c>
      <c r="F286" s="724"/>
      <c r="G286" s="717">
        <v>60624</v>
      </c>
      <c r="H286" s="724"/>
      <c r="I286" s="718">
        <f>SUM(C286)+SUM(E286)-SUM(G286)</f>
        <v>77283</v>
      </c>
    </row>
    <row r="287" spans="1:9" s="719" customFormat="1" ht="16">
      <c r="A287" s="726" t="s">
        <v>776</v>
      </c>
      <c r="B287" s="723"/>
      <c r="C287" s="717" t="s">
        <v>22</v>
      </c>
      <c r="D287" s="724"/>
      <c r="E287" s="717"/>
      <c r="F287" s="724"/>
      <c r="G287" s="717"/>
      <c r="H287" s="724"/>
      <c r="I287" s="718" t="s">
        <v>22</v>
      </c>
    </row>
    <row r="288" spans="1:9" s="719" customFormat="1" ht="16">
      <c r="A288" s="716" t="s">
        <v>877</v>
      </c>
      <c r="B288" s="723" t="s">
        <v>22</v>
      </c>
      <c r="C288" s="717">
        <v>301432</v>
      </c>
      <c r="D288" s="724"/>
      <c r="E288" s="717">
        <v>114547</v>
      </c>
      <c r="F288" s="724"/>
      <c r="G288" s="717">
        <v>107664</v>
      </c>
      <c r="H288" s="724"/>
      <c r="I288" s="718">
        <f>SUM(C288)+SUM(E288)-SUM(G288)</f>
        <v>308315</v>
      </c>
    </row>
    <row r="289" spans="1:9" s="719" customFormat="1" ht="16">
      <c r="A289" s="711" t="s">
        <v>777</v>
      </c>
      <c r="B289" s="723" t="s">
        <v>22</v>
      </c>
      <c r="C289" s="717" t="s">
        <v>22</v>
      </c>
      <c r="D289" s="724"/>
      <c r="E289" s="717"/>
      <c r="F289" s="724"/>
      <c r="G289" s="717"/>
      <c r="H289" s="724"/>
      <c r="I289" s="718" t="s">
        <v>22</v>
      </c>
    </row>
    <row r="290" spans="1:9" s="719" customFormat="1" ht="16">
      <c r="A290" s="716" t="s">
        <v>902</v>
      </c>
      <c r="B290" s="723" t="s">
        <v>22</v>
      </c>
      <c r="C290" s="717">
        <v>208954119</v>
      </c>
      <c r="D290" s="724"/>
      <c r="E290" s="717">
        <v>783549878</v>
      </c>
      <c r="F290" s="724"/>
      <c r="G290" s="717">
        <v>939022704</v>
      </c>
      <c r="H290" s="724"/>
      <c r="I290" s="718">
        <f t="shared" ref="I290:I299" si="8">SUM(C290)+SUM(E290)-SUM(G290)</f>
        <v>53481293</v>
      </c>
    </row>
    <row r="291" spans="1:9" s="719" customFormat="1" ht="16">
      <c r="A291" s="716" t="s">
        <v>903</v>
      </c>
      <c r="B291" s="727" t="s">
        <v>22</v>
      </c>
      <c r="C291" s="725">
        <v>7342200</v>
      </c>
      <c r="D291" s="724"/>
      <c r="E291" s="717">
        <v>32103092</v>
      </c>
      <c r="F291" s="724"/>
      <c r="G291" s="717">
        <v>32162092</v>
      </c>
      <c r="H291" s="724"/>
      <c r="I291" s="718">
        <f t="shared" si="8"/>
        <v>7283200</v>
      </c>
    </row>
    <row r="292" spans="1:9" s="719" customFormat="1" ht="16">
      <c r="A292" s="716" t="s">
        <v>904</v>
      </c>
      <c r="B292" s="727" t="s">
        <v>22</v>
      </c>
      <c r="C292" s="725">
        <v>0</v>
      </c>
      <c r="D292" s="724"/>
      <c r="E292" s="717">
        <v>28497884</v>
      </c>
      <c r="F292" s="724"/>
      <c r="G292" s="717">
        <v>28497884</v>
      </c>
      <c r="H292" s="724"/>
      <c r="I292" s="718">
        <f t="shared" si="8"/>
        <v>0</v>
      </c>
    </row>
    <row r="293" spans="1:9" s="719" customFormat="1" ht="16">
      <c r="A293" s="716" t="s">
        <v>905</v>
      </c>
      <c r="B293" s="723" t="s">
        <v>22</v>
      </c>
      <c r="C293" s="717">
        <v>104000095</v>
      </c>
      <c r="D293" s="724"/>
      <c r="E293" s="717">
        <v>2508769310</v>
      </c>
      <c r="F293" s="724"/>
      <c r="G293" s="717">
        <v>2485414574</v>
      </c>
      <c r="H293" s="724"/>
      <c r="I293" s="718">
        <f>SUM(C293)+SUM(E293)-SUM(G293)</f>
        <v>127354831</v>
      </c>
    </row>
    <row r="294" spans="1:9" s="719" customFormat="1" ht="16">
      <c r="A294" s="716" t="s">
        <v>906</v>
      </c>
      <c r="B294" s="723" t="s">
        <v>22</v>
      </c>
      <c r="C294" s="724">
        <v>19415</v>
      </c>
      <c r="D294" s="724"/>
      <c r="E294" s="717">
        <v>2072072</v>
      </c>
      <c r="F294" s="724"/>
      <c r="G294" s="717">
        <v>2012898</v>
      </c>
      <c r="H294" s="724"/>
      <c r="I294" s="718">
        <f>SUM(C294)+SUM(E294)-SUM(G294)</f>
        <v>78589</v>
      </c>
    </row>
    <row r="295" spans="1:9" s="719" customFormat="1" ht="16">
      <c r="A295" s="716" t="s">
        <v>907</v>
      </c>
      <c r="B295" s="723" t="s">
        <v>22</v>
      </c>
      <c r="C295" s="730">
        <v>0</v>
      </c>
      <c r="D295" s="724"/>
      <c r="E295" s="717">
        <v>11097501292</v>
      </c>
      <c r="F295" s="724"/>
      <c r="G295" s="717">
        <v>11097501292</v>
      </c>
      <c r="H295" s="724"/>
      <c r="I295" s="718">
        <f>SUM(C295)+SUM(E295)-SUM(G295)</f>
        <v>0</v>
      </c>
    </row>
    <row r="296" spans="1:9" s="719" customFormat="1" ht="16">
      <c r="A296" s="716" t="s">
        <v>908</v>
      </c>
      <c r="B296" s="723" t="s">
        <v>22</v>
      </c>
      <c r="C296" s="717">
        <v>70595994</v>
      </c>
      <c r="D296" s="724"/>
      <c r="E296" s="717">
        <v>158852551</v>
      </c>
      <c r="F296" s="724"/>
      <c r="G296" s="717">
        <v>188567987</v>
      </c>
      <c r="H296" s="724"/>
      <c r="I296" s="718">
        <f t="shared" si="8"/>
        <v>40880558</v>
      </c>
    </row>
    <row r="297" spans="1:9" s="719" customFormat="1" ht="16">
      <c r="A297" s="716" t="s">
        <v>1356</v>
      </c>
      <c r="B297" s="723" t="s">
        <v>22</v>
      </c>
      <c r="C297" s="717">
        <v>0</v>
      </c>
      <c r="D297" s="724"/>
      <c r="E297" s="717">
        <v>24626289424</v>
      </c>
      <c r="F297" s="724"/>
      <c r="G297" s="717">
        <v>24599786375</v>
      </c>
      <c r="H297" s="724"/>
      <c r="I297" s="718">
        <f t="shared" si="8"/>
        <v>26503049</v>
      </c>
    </row>
    <row r="298" spans="1:9" s="719" customFormat="1" ht="16">
      <c r="A298" s="716" t="s">
        <v>909</v>
      </c>
      <c r="B298" s="759" t="s">
        <v>108</v>
      </c>
      <c r="C298" s="717">
        <v>8973446</v>
      </c>
      <c r="D298" s="724"/>
      <c r="E298" s="717">
        <v>17684</v>
      </c>
      <c r="F298" s="724"/>
      <c r="G298" s="717">
        <v>18103</v>
      </c>
      <c r="H298" s="724"/>
      <c r="I298" s="718">
        <f t="shared" si="8"/>
        <v>8973027</v>
      </c>
    </row>
    <row r="299" spans="1:9" s="719" customFormat="1" ht="16">
      <c r="A299" s="716" t="s">
        <v>910</v>
      </c>
      <c r="B299" s="723" t="s">
        <v>22</v>
      </c>
      <c r="C299" s="717">
        <v>1389297832</v>
      </c>
      <c r="D299" s="724"/>
      <c r="E299" s="717">
        <v>14992879625</v>
      </c>
      <c r="F299" s="724"/>
      <c r="G299" s="717">
        <v>15014373448</v>
      </c>
      <c r="H299" s="724"/>
      <c r="I299" s="718">
        <f t="shared" si="8"/>
        <v>1367804009</v>
      </c>
    </row>
    <row r="300" spans="1:9" s="719" customFormat="1" ht="16">
      <c r="A300" s="716" t="s">
        <v>911</v>
      </c>
      <c r="B300" s="727" t="s">
        <v>22</v>
      </c>
      <c r="C300" s="725">
        <v>0</v>
      </c>
      <c r="D300" s="724"/>
      <c r="E300" s="717">
        <v>0</v>
      </c>
      <c r="F300" s="724"/>
      <c r="G300" s="730">
        <v>0</v>
      </c>
      <c r="H300" s="724"/>
      <c r="I300" s="718">
        <f>SUM(C300)+SUM(E300)-SUM(G300)</f>
        <v>0</v>
      </c>
    </row>
    <row r="301" spans="1:9" s="719" customFormat="1" ht="16">
      <c r="A301" s="711" t="s">
        <v>912</v>
      </c>
      <c r="B301" s="723"/>
      <c r="C301" s="717" t="s">
        <v>22</v>
      </c>
      <c r="D301" s="724"/>
      <c r="E301" s="717"/>
      <c r="F301" s="724"/>
      <c r="G301" s="717"/>
      <c r="H301" s="724"/>
      <c r="I301" s="718" t="s">
        <v>22</v>
      </c>
    </row>
    <row r="302" spans="1:9" s="719" customFormat="1" ht="16">
      <c r="A302" s="716" t="s">
        <v>913</v>
      </c>
      <c r="B302" s="723" t="s">
        <v>22</v>
      </c>
      <c r="C302" s="725">
        <v>1132</v>
      </c>
      <c r="D302" s="724"/>
      <c r="E302" s="717">
        <v>21833</v>
      </c>
      <c r="F302" s="724"/>
      <c r="G302" s="717">
        <v>22371</v>
      </c>
      <c r="H302" s="724"/>
      <c r="I302" s="718">
        <f>SUM(C302)+SUM(E302)-SUM(G302)</f>
        <v>594</v>
      </c>
    </row>
    <row r="303" spans="1:9" s="719" customFormat="1" ht="16">
      <c r="A303" s="716" t="s">
        <v>914</v>
      </c>
      <c r="B303" s="723" t="s">
        <v>22</v>
      </c>
      <c r="C303" s="717">
        <v>10745910</v>
      </c>
      <c r="D303" s="724"/>
      <c r="E303" s="717">
        <v>83560280</v>
      </c>
      <c r="F303" s="724"/>
      <c r="G303" s="717">
        <v>86474511</v>
      </c>
      <c r="H303" s="724"/>
      <c r="I303" s="718">
        <f>SUM(C303)+SUM(E303)-SUM(G303)</f>
        <v>7831679</v>
      </c>
    </row>
    <row r="304" spans="1:9" s="719" customFormat="1" ht="16">
      <c r="A304" s="711" t="s">
        <v>825</v>
      </c>
      <c r="B304" s="723"/>
      <c r="C304" s="717" t="s">
        <v>22</v>
      </c>
      <c r="D304" s="724"/>
      <c r="E304" s="717"/>
      <c r="F304" s="724"/>
      <c r="G304" s="717"/>
      <c r="H304" s="724"/>
      <c r="I304" s="718" t="s">
        <v>22</v>
      </c>
    </row>
    <row r="305" spans="1:9" s="719" customFormat="1" ht="16">
      <c r="A305" s="716" t="s">
        <v>915</v>
      </c>
      <c r="B305" s="723" t="s">
        <v>22</v>
      </c>
      <c r="C305" s="717">
        <v>723656</v>
      </c>
      <c r="D305" s="724"/>
      <c r="E305" s="717">
        <v>1685705</v>
      </c>
      <c r="F305" s="724"/>
      <c r="G305" s="717">
        <v>1575296</v>
      </c>
      <c r="H305" s="724"/>
      <c r="I305" s="718">
        <f>SUM(C305)+SUM(E305)-SUM(G305)</f>
        <v>834065</v>
      </c>
    </row>
    <row r="306" spans="1:9" s="719" customFormat="1" ht="16">
      <c r="A306" s="726" t="s">
        <v>783</v>
      </c>
      <c r="B306" s="723"/>
      <c r="C306" s="717"/>
      <c r="D306" s="724"/>
      <c r="E306" s="717"/>
      <c r="F306" s="724"/>
      <c r="G306" s="717"/>
      <c r="H306" s="724"/>
      <c r="I306" s="718"/>
    </row>
    <row r="307" spans="1:9" s="719" customFormat="1" ht="16">
      <c r="A307" s="726" t="s">
        <v>916</v>
      </c>
      <c r="B307" s="723" t="s">
        <v>22</v>
      </c>
      <c r="C307" s="725">
        <v>0</v>
      </c>
      <c r="D307" s="724"/>
      <c r="E307" s="717">
        <v>20157618</v>
      </c>
      <c r="F307" s="724"/>
      <c r="G307" s="717">
        <v>20157618</v>
      </c>
      <c r="H307" s="724"/>
      <c r="I307" s="718">
        <f>SUM(C307)+SUM(E307)-SUM(G307)</f>
        <v>0</v>
      </c>
    </row>
    <row r="308" spans="1:9" s="719" customFormat="1" ht="16">
      <c r="A308" s="716" t="s">
        <v>917</v>
      </c>
      <c r="B308" s="723" t="s">
        <v>22</v>
      </c>
      <c r="C308" s="717">
        <v>3188717332</v>
      </c>
      <c r="D308" s="724"/>
      <c r="E308" s="717">
        <v>332005906</v>
      </c>
      <c r="F308" s="724"/>
      <c r="G308" s="717">
        <v>188153732</v>
      </c>
      <c r="H308" s="724"/>
      <c r="I308" s="718">
        <f>SUM(C308)+SUM(E308)-SUM(G308)</f>
        <v>3332569506</v>
      </c>
    </row>
    <row r="309" spans="1:9" s="719" customFormat="1" ht="16">
      <c r="A309" s="716" t="s">
        <v>918</v>
      </c>
      <c r="B309" s="723" t="s">
        <v>22</v>
      </c>
      <c r="C309" s="717">
        <v>1718904</v>
      </c>
      <c r="D309" s="724"/>
      <c r="E309" s="717">
        <v>256705528</v>
      </c>
      <c r="F309" s="724"/>
      <c r="G309" s="717">
        <v>257256138</v>
      </c>
      <c r="H309" s="724"/>
      <c r="I309" s="718">
        <f>SUM(C309)+SUM(E309)-SUM(G309)</f>
        <v>1168294</v>
      </c>
    </row>
    <row r="310" spans="1:9" ht="16">
      <c r="A310" s="752" t="s">
        <v>919</v>
      </c>
      <c r="B310" s="723" t="s">
        <v>22</v>
      </c>
      <c r="C310" s="753">
        <f>SUM(C228:C309)</f>
        <v>7104481077</v>
      </c>
      <c r="D310" s="746" t="s">
        <v>22</v>
      </c>
      <c r="E310" s="753">
        <f>SUM(E228:E309)</f>
        <v>63657026243</v>
      </c>
      <c r="F310" s="746" t="s">
        <v>22</v>
      </c>
      <c r="G310" s="753">
        <f>SUM(G228:G309)</f>
        <v>63779805027</v>
      </c>
      <c r="H310" s="746" t="s">
        <v>22</v>
      </c>
      <c r="I310" s="753">
        <f>SUM(I228:I309)</f>
        <v>6981702293</v>
      </c>
    </row>
    <row r="311" spans="1:9" ht="16">
      <c r="A311" s="711"/>
      <c r="B311" s="723"/>
      <c r="C311" s="739"/>
      <c r="D311" s="724"/>
      <c r="E311" s="739"/>
      <c r="F311" s="724"/>
      <c r="G311" s="739"/>
      <c r="H311" s="724"/>
      <c r="I311" s="718"/>
    </row>
    <row r="312" spans="1:9" ht="17" thickBot="1">
      <c r="A312" s="755" t="s">
        <v>920</v>
      </c>
      <c r="B312" s="744" t="s">
        <v>22</v>
      </c>
      <c r="C312" s="760">
        <f>SUM(C310+C223+C203+C194+C179+C158+C74+C214)</f>
        <v>31340938981</v>
      </c>
      <c r="D312" s="761" t="s">
        <v>22</v>
      </c>
      <c r="E312" s="760">
        <f>SUM(E310+E223+E203+E194+E179+E158+E74+E214)</f>
        <v>187996029971</v>
      </c>
      <c r="F312" s="761" t="s">
        <v>22</v>
      </c>
      <c r="G312" s="760">
        <f>SUM(G310+G223+G203+G194+G179+G158+G74+G214)</f>
        <v>187674387833</v>
      </c>
      <c r="H312" s="761" t="s">
        <v>22</v>
      </c>
      <c r="I312" s="760">
        <f>SUM(I310+I223+I203+I194+I179+I158+I74+I214)</f>
        <v>31662581119</v>
      </c>
    </row>
    <row r="313" spans="1:9" ht="17" thickTop="1">
      <c r="A313" s="755"/>
      <c r="B313" s="711"/>
      <c r="C313" s="712"/>
      <c r="D313" s="711"/>
      <c r="E313" s="712"/>
      <c r="F313" s="711"/>
      <c r="G313" s="712"/>
      <c r="H313" s="711"/>
      <c r="I313" s="715"/>
    </row>
    <row r="314" spans="1:9" s="719" customFormat="1" ht="16">
      <c r="A314" s="711" t="s">
        <v>765</v>
      </c>
      <c r="B314" s="723"/>
      <c r="C314" s="714"/>
      <c r="D314" s="723"/>
      <c r="E314" s="714"/>
      <c r="F314" s="723"/>
      <c r="G314" s="714"/>
      <c r="H314" s="723"/>
      <c r="I314" s="715"/>
    </row>
    <row r="315" spans="1:9" s="719" customFormat="1" ht="16">
      <c r="A315" s="711"/>
      <c r="B315" s="723"/>
      <c r="C315" s="714"/>
      <c r="D315" s="723"/>
      <c r="E315" s="714"/>
      <c r="F315" s="723"/>
      <c r="G315" s="714"/>
      <c r="H315" s="723"/>
      <c r="I315" s="715"/>
    </row>
  </sheetData>
  <printOptions horizontalCentered="1"/>
  <pageMargins left="0.7" right="0.46" top="1.25" bottom="0.25" header="0.75" footer="0.25"/>
  <pageSetup scale="53" firstPageNumber="57" fitToHeight="7" orientation="landscape" useFirstPageNumber="1"/>
  <headerFooter differentFirst="1">
    <oddHeader>&amp;L&amp;"Arial,Bold"&amp;14SOLE CUSTODY FUNDS AND ACCOUNTS
STATEMENT OF RECEIPTS AND DISBURSEMENTS
FISCAL YEAR ENDED MARCH 31, 2016&amp;R&amp;"Arial,Bold"&amp;14EXHIBIT C-4
(continued)</oddHeader>
    <oddFooter>&amp;R&amp;P</oddFooter>
    <firstHeader>&amp;L&amp;"Arial,Bold"&amp;14SOLE CUSTODY FUNDS AND ACCOUNTS
STATEMENT OF RECEIPTS AND DISBURSEMENTS
FISCAL YEAR ENDED MARCH 31, 2016&amp;R&amp;"Arial,Bold"&amp;14EXHIBIT C-4</firstHeader>
    <firstFooter>&amp;R&amp;P</firstFooter>
  </headerFooter>
  <rowBreaks count="6" manualBreakCount="6">
    <brk id="46" max="8" man="1"/>
    <brk id="92" max="8" man="1"/>
    <brk id="137" max="8" man="1"/>
    <brk id="182" max="8" man="1"/>
    <brk id="224" max="8" man="1"/>
    <brk id="270" max="8"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showOutlineSymbols="0" zoomScale="75" zoomScaleNormal="75" zoomScalePageLayoutView="75" workbookViewId="0"/>
  </sheetViews>
  <sheetFormatPr baseColWidth="10" defaultColWidth="9.5703125" defaultRowHeight="13" x14ac:dyDescent="0"/>
  <cols>
    <col min="1" max="1" width="51.85546875" style="571" customWidth="1"/>
    <col min="2" max="2" width="1.85546875" style="571" customWidth="1"/>
    <col min="3" max="3" width="20.5703125" style="571" customWidth="1"/>
    <col min="4" max="4" width="2.42578125" style="571" customWidth="1"/>
    <col min="5" max="5" width="3.5703125" style="571" customWidth="1"/>
    <col min="6" max="6" width="20.5703125" style="571" customWidth="1"/>
    <col min="7" max="7" width="2.42578125" style="571" customWidth="1"/>
    <col min="8" max="8" width="3.5703125" style="571" customWidth="1"/>
    <col min="9" max="9" width="20.5703125" style="571" customWidth="1"/>
    <col min="10" max="10" width="2.42578125" style="571" customWidth="1"/>
    <col min="11" max="11" width="3.5703125" style="571" customWidth="1"/>
    <col min="12" max="12" width="20.5703125" style="571" customWidth="1"/>
    <col min="13" max="13" width="6.5703125" style="571" customWidth="1"/>
    <col min="14" max="14" width="12.5703125" style="571" customWidth="1"/>
    <col min="15" max="15" width="16.5703125" style="571" customWidth="1"/>
    <col min="16" max="16384" width="9.5703125" style="571"/>
  </cols>
  <sheetData>
    <row r="1" spans="1:13" ht="18" customHeight="1">
      <c r="A1" s="767" t="s">
        <v>936</v>
      </c>
    </row>
    <row r="3" spans="1:13" s="440" customFormat="1" ht="16.5" customHeight="1">
      <c r="A3" s="560" t="s">
        <v>60</v>
      </c>
      <c r="B3" s="58"/>
      <c r="C3" s="58"/>
      <c r="D3" s="58"/>
      <c r="E3" s="58"/>
      <c r="F3" s="58"/>
      <c r="G3" s="58"/>
      <c r="H3" s="58"/>
      <c r="I3" s="58"/>
      <c r="J3" s="58"/>
      <c r="K3" s="58"/>
      <c r="L3" s="58"/>
      <c r="M3" s="111"/>
    </row>
    <row r="4" spans="1:13" s="440" customFormat="1" ht="18" customHeight="1">
      <c r="A4" s="560" t="s">
        <v>578</v>
      </c>
      <c r="B4" s="561"/>
      <c r="C4" s="58"/>
      <c r="D4" s="58"/>
      <c r="E4" s="58"/>
      <c r="F4" s="58"/>
      <c r="G4" s="58"/>
      <c r="H4" s="58"/>
      <c r="I4" s="58"/>
      <c r="J4" s="58"/>
      <c r="K4" s="58"/>
      <c r="L4" s="58"/>
      <c r="M4" s="111"/>
    </row>
    <row r="5" spans="1:13" s="440" customFormat="1" ht="17.25" customHeight="1">
      <c r="A5" s="560" t="s">
        <v>579</v>
      </c>
      <c r="B5" s="58"/>
      <c r="C5" s="58"/>
      <c r="D5" s="58"/>
      <c r="E5" s="58"/>
      <c r="F5" s="58"/>
      <c r="G5" s="58"/>
      <c r="H5" s="58"/>
      <c r="I5" s="58"/>
      <c r="J5" s="58"/>
      <c r="K5" s="58"/>
      <c r="L5" s="456" t="s">
        <v>580</v>
      </c>
      <c r="M5" s="111"/>
    </row>
    <row r="6" spans="1:13" s="440" customFormat="1" ht="17.25" customHeight="1">
      <c r="A6" s="562" t="s">
        <v>581</v>
      </c>
      <c r="B6" s="563"/>
      <c r="C6" s="58"/>
      <c r="D6" s="58"/>
      <c r="E6" s="58"/>
      <c r="F6" s="58"/>
      <c r="G6" s="58"/>
      <c r="H6" s="58"/>
      <c r="I6" s="58"/>
      <c r="J6" s="58"/>
      <c r="K6" s="58"/>
      <c r="L6" s="58"/>
      <c r="M6" s="111"/>
    </row>
    <row r="7" spans="1:13" s="440" customFormat="1" ht="17.25" customHeight="1">
      <c r="A7" s="562" t="s">
        <v>1284</v>
      </c>
      <c r="B7" s="565"/>
      <c r="C7" s="58"/>
      <c r="D7" s="58"/>
      <c r="E7" s="58"/>
      <c r="F7" s="58"/>
      <c r="G7" s="58"/>
      <c r="H7" s="58"/>
      <c r="I7" s="58"/>
      <c r="J7" s="58"/>
      <c r="K7" s="58"/>
      <c r="L7" s="58"/>
      <c r="M7" s="111"/>
    </row>
    <row r="8" spans="1:13" s="440" customFormat="1" ht="16.5" customHeight="1">
      <c r="A8" s="95" t="s">
        <v>67</v>
      </c>
      <c r="B8" s="58"/>
      <c r="C8" s="58"/>
      <c r="D8" s="58"/>
      <c r="E8" s="58"/>
      <c r="F8" s="58"/>
      <c r="G8" s="58"/>
      <c r="H8" s="58"/>
      <c r="I8" s="58"/>
      <c r="J8" s="58"/>
      <c r="K8" s="58"/>
      <c r="L8" s="58"/>
      <c r="M8" s="111"/>
    </row>
    <row r="9" spans="1:13" s="440" customFormat="1" ht="14" customHeight="1">
      <c r="A9" s="58"/>
      <c r="B9" s="58"/>
      <c r="C9" s="58"/>
      <c r="D9" s="58"/>
      <c r="E9" s="58"/>
      <c r="F9" s="58"/>
      <c r="G9" s="58"/>
      <c r="H9" s="58"/>
      <c r="I9" s="58"/>
      <c r="J9" s="58"/>
      <c r="K9" s="58"/>
      <c r="L9" s="58"/>
      <c r="M9" s="111"/>
    </row>
    <row r="10" spans="1:13" s="440" customFormat="1" ht="14" customHeight="1">
      <c r="A10" s="58"/>
      <c r="B10" s="58"/>
      <c r="C10" s="58"/>
      <c r="D10" s="58"/>
      <c r="E10" s="58"/>
      <c r="F10" s="58"/>
      <c r="G10" s="58"/>
      <c r="H10" s="58"/>
      <c r="I10" s="566" t="s">
        <v>582</v>
      </c>
      <c r="J10" s="566"/>
      <c r="K10" s="567"/>
      <c r="L10" s="567"/>
      <c r="M10" s="111"/>
    </row>
    <row r="11" spans="1:13" s="440" customFormat="1" ht="14" customHeight="1">
      <c r="A11" s="58"/>
      <c r="B11" s="58"/>
      <c r="C11" s="58" t="s">
        <v>22</v>
      </c>
      <c r="D11" s="58"/>
      <c r="E11" s="58"/>
      <c r="F11" s="160" t="s">
        <v>583</v>
      </c>
      <c r="G11" s="95"/>
      <c r="H11" s="58"/>
      <c r="I11" s="81"/>
      <c r="J11" s="81"/>
      <c r="K11" s="81"/>
      <c r="L11" s="81"/>
      <c r="M11" s="111"/>
    </row>
    <row r="12" spans="1:13" s="440" customFormat="1" ht="14" customHeight="1">
      <c r="A12" s="58"/>
      <c r="B12" s="58"/>
      <c r="C12" s="160" t="s">
        <v>584</v>
      </c>
      <c r="D12" s="95"/>
      <c r="E12" s="58"/>
      <c r="F12" s="160" t="s">
        <v>56</v>
      </c>
      <c r="G12" s="95"/>
      <c r="H12" s="58"/>
      <c r="I12" s="160" t="s">
        <v>1285</v>
      </c>
      <c r="J12" s="95"/>
      <c r="K12" s="58"/>
      <c r="L12" s="160" t="s">
        <v>997</v>
      </c>
      <c r="M12" s="111"/>
    </row>
    <row r="13" spans="1:13" s="440" customFormat="1" ht="17" customHeight="1">
      <c r="A13" s="95" t="s">
        <v>0</v>
      </c>
      <c r="B13" s="95"/>
      <c r="C13" s="81"/>
      <c r="D13" s="58"/>
      <c r="E13" s="58"/>
      <c r="F13" s="81"/>
      <c r="G13" s="58"/>
      <c r="H13" s="58"/>
      <c r="I13" s="81"/>
      <c r="J13" s="58"/>
      <c r="K13" s="58"/>
      <c r="L13" s="81"/>
      <c r="M13" s="111"/>
    </row>
    <row r="14" spans="1:13" s="440" customFormat="1" ht="17" customHeight="1">
      <c r="A14" s="58" t="s">
        <v>585</v>
      </c>
      <c r="B14" s="5" t="s">
        <v>22</v>
      </c>
      <c r="C14" s="473">
        <f>+'Exhibit B-1'!S19</f>
        <v>65640</v>
      </c>
      <c r="D14" s="58"/>
      <c r="E14" s="74"/>
      <c r="F14" s="473">
        <f>+'Exhibit B-2'!U22</f>
        <v>544739</v>
      </c>
      <c r="G14" s="58"/>
      <c r="H14" s="74"/>
      <c r="I14" s="473">
        <f>ROUND(SUM(C14+F14),1)</f>
        <v>610379</v>
      </c>
      <c r="J14" s="58"/>
      <c r="K14" s="74"/>
      <c r="L14" s="473">
        <f>+'Exhibit B-1'!U19+'Exhibit B-2'!W22</f>
        <v>636011</v>
      </c>
      <c r="M14" s="111"/>
    </row>
    <row r="15" spans="1:13" s="440" customFormat="1" ht="17" customHeight="1">
      <c r="A15" s="563" t="s">
        <v>586</v>
      </c>
      <c r="B15" s="5" t="s">
        <v>22</v>
      </c>
      <c r="C15" s="23">
        <f>+'Exhibit B-1'!S20</f>
        <v>29962</v>
      </c>
      <c r="D15" s="58"/>
      <c r="E15" s="74"/>
      <c r="F15" s="27">
        <v>0</v>
      </c>
      <c r="G15" s="58"/>
      <c r="H15" s="74"/>
      <c r="I15" s="23">
        <f t="shared" ref="I15:I16" si="0">ROUND(SUM(C15+F15),1)</f>
        <v>29962</v>
      </c>
      <c r="J15" s="58"/>
      <c r="K15" s="74"/>
      <c r="L15" s="83">
        <f>+'Exhibit B-1'!U20</f>
        <v>45484</v>
      </c>
      <c r="M15" s="568"/>
    </row>
    <row r="16" spans="1:13" s="440" customFormat="1" ht="17" customHeight="1">
      <c r="A16" s="563" t="s">
        <v>587</v>
      </c>
      <c r="B16" s="5" t="s">
        <v>22</v>
      </c>
      <c r="C16" s="23">
        <f>+'Exhibit B-1'!S21</f>
        <v>2281243</v>
      </c>
      <c r="D16" s="58"/>
      <c r="E16" s="74"/>
      <c r="F16" s="27">
        <v>0</v>
      </c>
      <c r="G16" s="58"/>
      <c r="H16" s="74"/>
      <c r="I16" s="23">
        <f t="shared" si="0"/>
        <v>2281243</v>
      </c>
      <c r="J16" s="58"/>
      <c r="K16" s="74"/>
      <c r="L16" s="83">
        <f>+'Exhibit B-1'!U21</f>
        <v>2457194</v>
      </c>
      <c r="M16" s="568"/>
    </row>
    <row r="17" spans="1:13" s="440" customFormat="1" ht="17" customHeight="1">
      <c r="A17" s="95" t="s">
        <v>588</v>
      </c>
      <c r="B17" s="5" t="s">
        <v>22</v>
      </c>
      <c r="C17" s="21">
        <f>ROUND(SUM(C14:C16),1)</f>
        <v>2376845</v>
      </c>
      <c r="D17" s="26"/>
      <c r="E17" s="26"/>
      <c r="F17" s="21">
        <f>ROUND(SUM(F14:F14),1)</f>
        <v>544739</v>
      </c>
      <c r="G17" s="26"/>
      <c r="H17" s="26"/>
      <c r="I17" s="21">
        <f>ROUND(SUM(I14:I16),1)</f>
        <v>2921584</v>
      </c>
      <c r="J17" s="95"/>
      <c r="K17" s="95"/>
      <c r="L17" s="569">
        <f>ROUND(SUM(L14:L16),1)</f>
        <v>3138689</v>
      </c>
      <c r="M17" s="111"/>
    </row>
    <row r="18" spans="1:13" s="440" customFormat="1" ht="17" customHeight="1">
      <c r="A18" s="58"/>
      <c r="B18" s="58"/>
      <c r="C18" s="81"/>
      <c r="D18" s="58"/>
      <c r="E18" s="58"/>
      <c r="F18" s="81"/>
      <c r="G18" s="58"/>
      <c r="H18" s="58"/>
      <c r="I18" s="81"/>
      <c r="J18" s="58"/>
      <c r="K18" s="58"/>
      <c r="L18" s="81"/>
      <c r="M18" s="111"/>
    </row>
    <row r="19" spans="1:13" s="440" customFormat="1" ht="17" customHeight="1">
      <c r="A19" s="95" t="s">
        <v>6</v>
      </c>
      <c r="B19" s="95"/>
      <c r="C19" s="58"/>
      <c r="D19" s="58"/>
      <c r="E19" s="58"/>
      <c r="F19" s="58"/>
      <c r="G19" s="58"/>
      <c r="H19" s="58"/>
      <c r="I19" s="58"/>
      <c r="J19" s="58"/>
      <c r="K19" s="58"/>
      <c r="L19" s="58"/>
      <c r="M19" s="111"/>
    </row>
    <row r="20" spans="1:13" s="440" customFormat="1" ht="17" customHeight="1">
      <c r="A20" s="563" t="s">
        <v>109</v>
      </c>
      <c r="B20" s="563"/>
      <c r="C20" s="58"/>
      <c r="D20" s="58"/>
      <c r="E20" s="58"/>
      <c r="F20" s="58"/>
      <c r="G20" s="58"/>
      <c r="H20" s="58"/>
      <c r="I20" s="58"/>
      <c r="J20" s="58"/>
      <c r="K20" s="58"/>
      <c r="L20" s="58"/>
      <c r="M20" s="111"/>
    </row>
    <row r="21" spans="1:13" s="440" customFormat="1" ht="17" customHeight="1">
      <c r="A21" s="58" t="s">
        <v>589</v>
      </c>
      <c r="B21" s="5" t="s">
        <v>22</v>
      </c>
      <c r="C21" s="23">
        <f>+'Exhibit B-1'!S27</f>
        <v>4831</v>
      </c>
      <c r="D21" s="58"/>
      <c r="E21" s="58"/>
      <c r="F21" s="23">
        <f>+'Exhibit B-2'!U27</f>
        <v>85673</v>
      </c>
      <c r="G21" s="58"/>
      <c r="H21" s="58"/>
      <c r="I21" s="23">
        <f>ROUND(SUM(C21+F21),1)</f>
        <v>90504</v>
      </c>
      <c r="J21" s="58"/>
      <c r="K21" s="58"/>
      <c r="L21" s="58">
        <f>+'Exhibit B-1'!U27+'Exhibit B-2'!W27</f>
        <v>91773</v>
      </c>
      <c r="M21" s="111"/>
    </row>
    <row r="22" spans="1:13" s="440" customFormat="1" ht="17" customHeight="1">
      <c r="A22" s="58" t="s">
        <v>590</v>
      </c>
      <c r="B22" s="5" t="s">
        <v>22</v>
      </c>
      <c r="C22" s="23">
        <f>+'Exhibit B-1'!S28</f>
        <v>70581</v>
      </c>
      <c r="D22" s="58"/>
      <c r="E22" s="58"/>
      <c r="F22" s="23">
        <f>+'Exhibit B-2'!U28</f>
        <v>402919</v>
      </c>
      <c r="G22" s="58"/>
      <c r="H22" s="58"/>
      <c r="I22" s="23">
        <f t="shared" ref="I22:I23" si="1">ROUND(SUM(C22+F22),1)</f>
        <v>473500</v>
      </c>
      <c r="J22" s="58"/>
      <c r="K22" s="58"/>
      <c r="L22" s="58">
        <f>+'Exhibit B-1'!U28+'Exhibit B-2'!W28</f>
        <v>664624</v>
      </c>
      <c r="M22" s="111"/>
    </row>
    <row r="23" spans="1:13" s="440" customFormat="1" ht="17" customHeight="1">
      <c r="A23" s="563" t="s">
        <v>591</v>
      </c>
      <c r="B23" s="5" t="s">
        <v>22</v>
      </c>
      <c r="C23" s="23">
        <f>+'Exhibit B-1'!S29</f>
        <v>1298</v>
      </c>
      <c r="D23" s="58"/>
      <c r="E23" s="58"/>
      <c r="F23" s="23">
        <f>+'Exhibit B-2'!U29</f>
        <v>46519</v>
      </c>
      <c r="G23" s="58"/>
      <c r="H23" s="58"/>
      <c r="I23" s="23">
        <f t="shared" si="1"/>
        <v>47817</v>
      </c>
      <c r="J23" s="58"/>
      <c r="K23" s="58"/>
      <c r="L23" s="58">
        <f>+'Exhibit B-1'!U29+'Exhibit B-2'!W29</f>
        <v>53152</v>
      </c>
      <c r="M23" s="111"/>
    </row>
    <row r="24" spans="1:13" s="440" customFormat="1" ht="17" customHeight="1">
      <c r="A24" s="563" t="s">
        <v>592</v>
      </c>
      <c r="B24" s="5" t="s">
        <v>22</v>
      </c>
      <c r="C24" s="23">
        <f>+'Exhibit B-1'!S30</f>
        <v>2284639</v>
      </c>
      <c r="D24" s="58"/>
      <c r="E24" s="58"/>
      <c r="F24" s="39">
        <v>0</v>
      </c>
      <c r="G24" s="58"/>
      <c r="H24" s="58"/>
      <c r="I24" s="33">
        <f>ROUND(SUM(C24+F24),1)</f>
        <v>2284639</v>
      </c>
      <c r="J24" s="58"/>
      <c r="K24" s="58"/>
      <c r="L24" s="58">
        <f>+'Exhibit B-1'!U30</f>
        <v>2497008</v>
      </c>
      <c r="M24" s="111"/>
    </row>
    <row r="25" spans="1:13" s="440" customFormat="1" ht="17" customHeight="1">
      <c r="A25" s="95" t="s">
        <v>593</v>
      </c>
      <c r="B25" s="5" t="s">
        <v>22</v>
      </c>
      <c r="C25" s="21">
        <f>ROUND(SUM(C21:C24),1)</f>
        <v>2361349</v>
      </c>
      <c r="D25" s="26"/>
      <c r="E25" s="26"/>
      <c r="F25" s="21">
        <f>ROUND(SUM(F21:F24),1)</f>
        <v>535111</v>
      </c>
      <c r="G25" s="26"/>
      <c r="H25" s="26"/>
      <c r="I25" s="21">
        <f>SUM(I21:I24)</f>
        <v>2896460</v>
      </c>
      <c r="J25" s="95"/>
      <c r="K25" s="95"/>
      <c r="L25" s="569">
        <f>ROUND(SUM(L21:L24),1)</f>
        <v>3306557</v>
      </c>
      <c r="M25" s="111"/>
    </row>
    <row r="26" spans="1:13" s="440" customFormat="1" ht="17" customHeight="1">
      <c r="A26" s="58"/>
      <c r="B26" s="58"/>
      <c r="C26" s="81"/>
      <c r="D26" s="58"/>
      <c r="E26" s="58"/>
      <c r="F26" s="81"/>
      <c r="G26" s="58"/>
      <c r="H26" s="58"/>
      <c r="I26" s="81"/>
      <c r="J26" s="58"/>
      <c r="K26" s="58"/>
      <c r="L26" s="81"/>
      <c r="M26" s="111"/>
    </row>
    <row r="27" spans="1:13" s="440" customFormat="1" ht="17" customHeight="1">
      <c r="A27" s="95"/>
      <c r="B27" s="95"/>
      <c r="C27" s="58"/>
      <c r="D27" s="58"/>
      <c r="E27" s="58"/>
      <c r="F27" s="58"/>
      <c r="G27" s="58"/>
      <c r="H27" s="58"/>
      <c r="I27" s="58"/>
      <c r="J27" s="58"/>
      <c r="K27" s="58"/>
      <c r="L27" s="58"/>
      <c r="M27" s="111"/>
    </row>
    <row r="28" spans="1:13" s="440" customFormat="1" ht="17" customHeight="1">
      <c r="A28" s="95" t="s">
        <v>1021</v>
      </c>
      <c r="B28" s="5" t="s">
        <v>22</v>
      </c>
      <c r="C28" s="26">
        <f>ROUND(SUM(C17-C25),1)</f>
        <v>15496</v>
      </c>
      <c r="D28" s="26"/>
      <c r="E28" s="26"/>
      <c r="F28" s="26">
        <f>ROUND(SUM(F17-F25),1)</f>
        <v>9628</v>
      </c>
      <c r="G28" s="26"/>
      <c r="H28" s="26"/>
      <c r="I28" s="26">
        <f>ROUND(SUM(I17-I25),1)</f>
        <v>25124</v>
      </c>
      <c r="J28" s="95"/>
      <c r="K28" s="95"/>
      <c r="L28" s="26">
        <f>ROUND(SUM(L17-L25),1)</f>
        <v>-167868</v>
      </c>
      <c r="M28" s="111"/>
    </row>
    <row r="29" spans="1:13" s="440" customFormat="1" ht="17" customHeight="1">
      <c r="A29" s="58"/>
      <c r="B29" s="58"/>
      <c r="C29" s="81"/>
      <c r="D29" s="58"/>
      <c r="E29" s="58"/>
      <c r="F29" s="81"/>
      <c r="G29" s="58"/>
      <c r="H29" s="58"/>
      <c r="I29" s="81"/>
      <c r="J29" s="58"/>
      <c r="K29" s="58"/>
      <c r="L29" s="81"/>
      <c r="M29" s="111"/>
    </row>
    <row r="30" spans="1:13" s="440" customFormat="1" ht="17" customHeight="1">
      <c r="A30" s="95" t="s">
        <v>17</v>
      </c>
      <c r="B30" s="95"/>
      <c r="C30" s="58"/>
      <c r="D30" s="58"/>
      <c r="E30" s="58"/>
      <c r="F30" s="58"/>
      <c r="G30" s="58"/>
      <c r="H30" s="58"/>
      <c r="I30" s="58"/>
      <c r="J30" s="58"/>
      <c r="K30" s="58"/>
      <c r="L30" s="58"/>
      <c r="M30" s="111"/>
    </row>
    <row r="31" spans="1:13" s="440" customFormat="1" ht="17" customHeight="1">
      <c r="A31" s="58" t="s">
        <v>594</v>
      </c>
      <c r="B31" s="5" t="s">
        <v>22</v>
      </c>
      <c r="C31" s="27">
        <f>+'Exhibit B-1'!S36</f>
        <v>0</v>
      </c>
      <c r="D31" s="58"/>
      <c r="E31" s="58"/>
      <c r="F31" s="23">
        <f>+'Exhibit B-2'!U38</f>
        <v>98216</v>
      </c>
      <c r="G31" s="23"/>
      <c r="H31" s="23"/>
      <c r="I31" s="23">
        <f>ROUND(SUM(F31,C31),1)</f>
        <v>98216</v>
      </c>
      <c r="J31" s="58"/>
      <c r="K31" s="58"/>
      <c r="L31" s="58">
        <f>+'Exhibit B-1'!U36+'Exhibit B-2'!W38</f>
        <v>85736</v>
      </c>
      <c r="M31" s="111"/>
    </row>
    <row r="32" spans="1:13" s="440" customFormat="1" ht="17" customHeight="1">
      <c r="A32" s="58" t="s">
        <v>595</v>
      </c>
      <c r="B32" s="5" t="s">
        <v>22</v>
      </c>
      <c r="C32" s="27">
        <f>+'Exhibit B-1'!S37</f>
        <v>-12</v>
      </c>
      <c r="D32" s="58"/>
      <c r="E32" s="58"/>
      <c r="F32" s="23">
        <f>+'Exhibit B-2'!U39</f>
        <v>-38322</v>
      </c>
      <c r="G32" s="23"/>
      <c r="H32" s="23"/>
      <c r="I32" s="23">
        <f>ROUND(SUM(F32,C32),1)</f>
        <v>-38334</v>
      </c>
      <c r="J32" s="58"/>
      <c r="K32" s="58"/>
      <c r="L32" s="58">
        <f>+'Exhibit B-1'!U37+'Exhibit B-2'!W39</f>
        <v>-53739</v>
      </c>
      <c r="M32" s="111"/>
    </row>
    <row r="33" spans="1:13" s="440" customFormat="1" ht="17" customHeight="1">
      <c r="A33" s="95" t="s">
        <v>596</v>
      </c>
      <c r="B33" s="5" t="s">
        <v>22</v>
      </c>
      <c r="C33" s="78">
        <f>ROUND(SUM(C31:C32),1)</f>
        <v>-12</v>
      </c>
      <c r="D33" s="95"/>
      <c r="E33" s="95"/>
      <c r="F33" s="78">
        <f>ROUND(SUM(F31:F32),1)</f>
        <v>59894</v>
      </c>
      <c r="G33" s="26"/>
      <c r="H33" s="26"/>
      <c r="I33" s="21">
        <f>ROUND(SUM(I31:I32),1)</f>
        <v>59882</v>
      </c>
      <c r="J33" s="95"/>
      <c r="K33" s="95"/>
      <c r="L33" s="569">
        <f>ROUND(SUM(L31:L32),1)</f>
        <v>31997</v>
      </c>
      <c r="M33" s="111"/>
    </row>
    <row r="34" spans="1:13" s="440" customFormat="1" ht="17" customHeight="1">
      <c r="A34" s="58"/>
      <c r="B34" s="58"/>
      <c r="C34" s="81"/>
      <c r="D34" s="58"/>
      <c r="E34" s="58"/>
      <c r="F34" s="81"/>
      <c r="G34" s="58"/>
      <c r="H34" s="58"/>
      <c r="I34" s="81"/>
      <c r="J34" s="58"/>
      <c r="K34" s="58"/>
      <c r="L34" s="81"/>
      <c r="M34" s="111"/>
    </row>
    <row r="35" spans="1:13" s="440" customFormat="1" ht="17" customHeight="1">
      <c r="A35" s="95" t="s">
        <v>33</v>
      </c>
      <c r="B35" s="95"/>
      <c r="C35" s="58"/>
      <c r="D35" s="58"/>
      <c r="E35" s="58"/>
      <c r="F35" s="58"/>
      <c r="G35" s="58"/>
      <c r="H35" s="58"/>
      <c r="I35" s="58"/>
      <c r="J35" s="58"/>
      <c r="K35" s="58"/>
      <c r="L35" s="58"/>
      <c r="M35" s="111"/>
    </row>
    <row r="36" spans="1:13" s="440" customFormat="1" ht="17" customHeight="1">
      <c r="A36" s="95" t="s">
        <v>597</v>
      </c>
      <c r="B36" s="5" t="s">
        <v>22</v>
      </c>
      <c r="C36" s="26">
        <f>ROUND(SUM(C28+C33),1)</f>
        <v>15484</v>
      </c>
      <c r="D36" s="23"/>
      <c r="E36" s="23"/>
      <c r="F36" s="26">
        <f>ROUND(SUM(F28+F33),1)</f>
        <v>69522</v>
      </c>
      <c r="G36" s="23"/>
      <c r="H36" s="23"/>
      <c r="I36" s="26">
        <f>ROUND(SUM(I28+I33),1)</f>
        <v>85006</v>
      </c>
      <c r="J36" s="58"/>
      <c r="K36" s="58"/>
      <c r="L36" s="95">
        <f>ROUND(SUM(L28+L33),1)</f>
        <v>-135871</v>
      </c>
      <c r="M36" s="111"/>
    </row>
    <row r="37" spans="1:13" s="440" customFormat="1" ht="17" customHeight="1">
      <c r="A37" s="95"/>
      <c r="B37" s="5" t="s">
        <v>22</v>
      </c>
      <c r="C37" s="58"/>
      <c r="D37" s="58"/>
      <c r="E37" s="58"/>
      <c r="F37" s="58"/>
      <c r="G37" s="58"/>
      <c r="H37" s="58"/>
      <c r="I37" s="58"/>
      <c r="J37" s="58"/>
      <c r="K37" s="58"/>
      <c r="L37" s="58"/>
      <c r="M37" s="111"/>
    </row>
    <row r="38" spans="1:13" s="440" customFormat="1" ht="17" customHeight="1">
      <c r="A38" s="95" t="s">
        <v>598</v>
      </c>
      <c r="B38" s="5" t="s">
        <v>22</v>
      </c>
      <c r="C38" s="95">
        <f>+'Exhibit B-1'!S43</f>
        <v>50650</v>
      </c>
      <c r="D38" s="95"/>
      <c r="E38" s="95"/>
      <c r="F38" s="95">
        <f>+'Exhibit B-2'!U48</f>
        <v>-196694</v>
      </c>
      <c r="G38" s="95"/>
      <c r="H38" s="95"/>
      <c r="I38" s="95">
        <f>ROUND(SUM(C38+F38),1)</f>
        <v>-146044</v>
      </c>
      <c r="J38" s="95"/>
      <c r="K38" s="95"/>
      <c r="L38" s="95">
        <f>+'Exhibit B-1'!U43+'Exhibit B-2'!W48</f>
        <v>-10173</v>
      </c>
      <c r="M38" s="111"/>
    </row>
    <row r="39" spans="1:13" s="440" customFormat="1" ht="22" customHeight="1" thickBot="1">
      <c r="A39" s="95" t="s">
        <v>599</v>
      </c>
      <c r="B39" s="5" t="s">
        <v>22</v>
      </c>
      <c r="C39" s="570">
        <f>ROUND(SUM(C36+C38),1)</f>
        <v>66134</v>
      </c>
      <c r="D39" s="95"/>
      <c r="E39" s="456"/>
      <c r="F39" s="570">
        <f>ROUND(SUM(F36+F38),1)</f>
        <v>-127172</v>
      </c>
      <c r="G39" s="95"/>
      <c r="H39" s="456"/>
      <c r="I39" s="570">
        <f>ROUND(SUM(I36+I38),1)</f>
        <v>-61038</v>
      </c>
      <c r="J39" s="95"/>
      <c r="K39" s="456"/>
      <c r="L39" s="570">
        <f>ROUND(SUM(L36+L38),1)</f>
        <v>-146044</v>
      </c>
      <c r="M39" s="111"/>
    </row>
    <row r="40" spans="1:13" s="440" customFormat="1" ht="14.25" customHeight="1" thickTop="1">
      <c r="A40" s="58"/>
      <c r="B40" s="58"/>
      <c r="C40" s="88"/>
      <c r="D40" s="58"/>
      <c r="E40" s="58"/>
      <c r="F40" s="88"/>
      <c r="G40" s="58"/>
      <c r="H40" s="58"/>
      <c r="I40" s="88"/>
      <c r="J40" s="58"/>
      <c r="K40" s="58"/>
      <c r="L40" s="88"/>
      <c r="M40" s="571"/>
    </row>
    <row r="41" spans="1:13" s="440" customFormat="1" ht="15" customHeight="1">
      <c r="A41" s="1044" t="s">
        <v>1360</v>
      </c>
      <c r="B41" s="11"/>
      <c r="C41" s="58"/>
      <c r="D41" s="58"/>
      <c r="E41" s="58"/>
      <c r="F41" s="58"/>
      <c r="G41" s="58"/>
      <c r="H41" s="58"/>
      <c r="I41" s="58"/>
      <c r="J41" s="58"/>
      <c r="K41" s="58"/>
      <c r="L41" s="58"/>
      <c r="M41" s="572"/>
    </row>
    <row r="42" spans="1:13" s="440" customFormat="1" ht="15" customHeight="1">
      <c r="A42" s="11"/>
      <c r="B42" s="11"/>
      <c r="C42" s="58"/>
      <c r="D42" s="58"/>
      <c r="E42" s="58"/>
      <c r="F42" s="58"/>
      <c r="G42" s="58"/>
      <c r="H42" s="58"/>
      <c r="I42" s="58"/>
      <c r="J42" s="58"/>
      <c r="K42" s="58"/>
      <c r="L42" s="58"/>
      <c r="M42" s="572"/>
    </row>
    <row r="43" spans="1:13" s="440" customFormat="1" ht="15">
      <c r="A43" s="573"/>
      <c r="B43" s="573"/>
      <c r="C43" s="571"/>
      <c r="D43" s="571"/>
      <c r="E43" s="571"/>
      <c r="F43" s="571"/>
      <c r="G43" s="571"/>
      <c r="H43" s="111"/>
      <c r="I43" s="111"/>
      <c r="J43" s="111"/>
      <c r="K43" s="111"/>
      <c r="L43" s="111"/>
      <c r="M43" s="571"/>
    </row>
    <row r="44" spans="1:13" ht="15">
      <c r="A44" s="573"/>
      <c r="B44" s="573"/>
    </row>
    <row r="45" spans="1:13" ht="15">
      <c r="A45" s="573"/>
      <c r="B45" s="573"/>
    </row>
    <row r="46" spans="1:13" ht="15">
      <c r="A46" s="573"/>
      <c r="B46" s="573"/>
    </row>
    <row r="50" spans="1:2" s="440" customFormat="1" ht="15">
      <c r="A50" s="571"/>
      <c r="B50" s="571"/>
    </row>
    <row r="51" spans="1:2" s="440" customFormat="1" ht="15">
      <c r="A51" s="571"/>
      <c r="B51" s="571"/>
    </row>
  </sheetData>
  <hyperlinks>
    <hyperlink ref="A41" location="'Footnotes 1 - 11'!A1" display="See Accompanying Footnotes "/>
  </hyperlinks>
  <pageMargins left="0.8" right="0.31" top="1" bottom="0.25" header="0" footer="0.25"/>
  <pageSetup scale="60" firstPageNumber="10" orientation="landscape" useFirstPageNumber="1"/>
  <headerFooter scaleWithDoc="0">
    <oddFooter>&amp;R&amp;8&amp;P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showOutlineSymbols="0" zoomScale="70" zoomScaleNormal="70" zoomScalePageLayoutView="70" workbookViewId="0"/>
  </sheetViews>
  <sheetFormatPr baseColWidth="10" defaultColWidth="9.5703125" defaultRowHeight="16" x14ac:dyDescent="0"/>
  <cols>
    <col min="1" max="1" width="48.85546875" style="575" customWidth="1"/>
    <col min="2" max="2" width="1.85546875" style="575" customWidth="1"/>
    <col min="3" max="3" width="20.5703125" style="575" customWidth="1"/>
    <col min="4" max="4" width="4.5703125" style="575" customWidth="1"/>
    <col min="5" max="5" width="2.5703125" style="575" customWidth="1"/>
    <col min="6" max="6" width="20.5703125" style="575" customWidth="1"/>
    <col min="7" max="7" width="4.5703125" style="575" customWidth="1"/>
    <col min="8" max="8" width="2.5703125" style="575" customWidth="1"/>
    <col min="9" max="9" width="20.5703125" style="575" customWidth="1"/>
    <col min="10" max="10" width="3.5703125" style="575" customWidth="1"/>
    <col min="11" max="11" width="2.5703125" style="575" customWidth="1"/>
    <col min="12" max="12" width="20.5703125" style="575" customWidth="1"/>
    <col min="13" max="13" width="8.5703125" style="575" customWidth="1"/>
    <col min="14" max="14" width="20.5703125" style="575" customWidth="1"/>
    <col min="15" max="15" width="12.5703125" style="575" customWidth="1"/>
    <col min="16" max="16" width="16.5703125" style="575" customWidth="1"/>
    <col min="17" max="16384" width="9.5703125" style="575"/>
  </cols>
  <sheetData>
    <row r="1" spans="1:20">
      <c r="A1" s="768" t="s">
        <v>936</v>
      </c>
    </row>
    <row r="3" spans="1:20" ht="17.25" customHeight="1">
      <c r="A3" s="560" t="s">
        <v>30</v>
      </c>
      <c r="B3" s="1110"/>
      <c r="C3" s="1110"/>
      <c r="D3" s="1110"/>
      <c r="E3" s="1110"/>
      <c r="F3" s="1110"/>
      <c r="G3" s="1110"/>
      <c r="H3" s="1110"/>
      <c r="I3" s="1110"/>
      <c r="J3" s="1110"/>
      <c r="K3" s="1110"/>
      <c r="L3" s="1110"/>
      <c r="M3" s="574"/>
    </row>
    <row r="4" spans="1:20" ht="18" customHeight="1">
      <c r="A4" s="560" t="s">
        <v>600</v>
      </c>
      <c r="B4" s="1111"/>
      <c r="C4" s="1111"/>
      <c r="D4" s="1111"/>
      <c r="E4" s="1111"/>
      <c r="F4" s="1111"/>
      <c r="G4" s="1111"/>
      <c r="H4" s="1111"/>
      <c r="I4" s="1111"/>
      <c r="J4" s="1111"/>
      <c r="K4" s="1111"/>
      <c r="L4" s="1111"/>
      <c r="M4" s="574"/>
    </row>
    <row r="5" spans="1:20" ht="17.25" customHeight="1">
      <c r="A5" s="560" t="s">
        <v>601</v>
      </c>
      <c r="B5" s="1111"/>
      <c r="C5" s="1111"/>
      <c r="D5" s="1111"/>
      <c r="E5" s="1111"/>
      <c r="F5" s="1111"/>
      <c r="G5" s="1111"/>
      <c r="H5" s="1111"/>
      <c r="I5" s="1111"/>
      <c r="J5" s="1111"/>
      <c r="K5" s="1111"/>
      <c r="L5" s="545" t="s">
        <v>602</v>
      </c>
      <c r="M5" s="574"/>
    </row>
    <row r="6" spans="1:20" ht="17.25" customHeight="1">
      <c r="A6" s="562" t="s">
        <v>603</v>
      </c>
      <c r="B6" s="1111"/>
      <c r="C6" s="1111"/>
      <c r="D6" s="1111"/>
      <c r="E6" s="1111"/>
      <c r="F6" s="1111"/>
      <c r="G6" s="1111"/>
      <c r="H6" s="1111"/>
      <c r="I6" s="1111"/>
      <c r="J6" s="1111"/>
      <c r="K6" s="1111"/>
      <c r="L6" s="1111"/>
      <c r="M6" s="574"/>
    </row>
    <row r="7" spans="1:20" ht="17.25" customHeight="1">
      <c r="A7" s="562" t="s">
        <v>1284</v>
      </c>
      <c r="B7" s="1111"/>
      <c r="C7" s="1111"/>
      <c r="D7" s="1111"/>
      <c r="E7" s="1111"/>
      <c r="F7" s="1111"/>
      <c r="G7" s="1111"/>
      <c r="H7" s="1111"/>
      <c r="I7" s="1111"/>
      <c r="J7" s="1111"/>
      <c r="K7" s="1111"/>
      <c r="L7" s="1111"/>
      <c r="M7" s="574"/>
    </row>
    <row r="8" spans="1:20" ht="17.25" customHeight="1">
      <c r="A8" s="560" t="s">
        <v>604</v>
      </c>
      <c r="B8" s="1111"/>
      <c r="C8" s="1111"/>
      <c r="D8" s="1111"/>
      <c r="E8" s="1111"/>
      <c r="F8" s="1111"/>
      <c r="G8" s="1111"/>
      <c r="H8" s="1111"/>
      <c r="I8" s="1111"/>
      <c r="J8" s="1111"/>
      <c r="K8" s="1111"/>
      <c r="L8" s="1111"/>
      <c r="M8" s="574"/>
    </row>
    <row r="9" spans="1:20" ht="19" customHeight="1">
      <c r="A9" s="574"/>
      <c r="G9" s="574"/>
      <c r="H9" s="574"/>
      <c r="I9" s="574"/>
      <c r="M9" s="574"/>
    </row>
    <row r="10" spans="1:20" ht="19" customHeight="1">
      <c r="A10" s="574"/>
      <c r="G10" s="574"/>
      <c r="H10" s="574"/>
      <c r="I10" s="574"/>
      <c r="M10" s="574"/>
    </row>
    <row r="11" spans="1:20" ht="19" customHeight="1">
      <c r="A11" s="574"/>
      <c r="G11" s="574"/>
      <c r="H11" s="574"/>
      <c r="I11" s="574"/>
      <c r="M11" s="574"/>
    </row>
    <row r="12" spans="1:20" ht="19" customHeight="1">
      <c r="A12" s="58"/>
      <c r="B12" s="58"/>
      <c r="C12" s="58"/>
      <c r="D12" s="58"/>
      <c r="E12" s="58"/>
      <c r="F12" s="58"/>
      <c r="G12" s="58"/>
      <c r="H12" s="58"/>
      <c r="I12" s="566" t="s">
        <v>605</v>
      </c>
      <c r="J12" s="567"/>
      <c r="K12" s="577"/>
      <c r="L12" s="567"/>
      <c r="M12" s="58"/>
      <c r="N12" s="58"/>
      <c r="O12" s="58"/>
      <c r="P12" s="58"/>
      <c r="Q12" s="58"/>
      <c r="R12" s="58"/>
      <c r="S12" s="58"/>
      <c r="T12" s="58"/>
    </row>
    <row r="13" spans="1:20" ht="19" customHeight="1">
      <c r="A13" s="58"/>
      <c r="B13" s="58"/>
      <c r="D13" s="58"/>
      <c r="E13" s="58"/>
      <c r="F13" s="160" t="s">
        <v>606</v>
      </c>
      <c r="G13" s="58"/>
      <c r="H13" s="58"/>
      <c r="I13" s="81"/>
      <c r="J13" s="81"/>
      <c r="K13" s="81"/>
      <c r="L13" s="81"/>
      <c r="N13" s="58"/>
      <c r="O13" s="58"/>
      <c r="P13" s="58"/>
      <c r="Q13" s="58"/>
      <c r="R13" s="58"/>
      <c r="S13" s="58"/>
      <c r="T13" s="58"/>
    </row>
    <row r="14" spans="1:20" ht="19" customHeight="1">
      <c r="A14" s="58"/>
      <c r="B14" s="58"/>
      <c r="C14" s="160" t="s">
        <v>607</v>
      </c>
      <c r="D14" s="58"/>
      <c r="E14" s="58"/>
      <c r="F14" s="160" t="s">
        <v>230</v>
      </c>
      <c r="G14" s="58"/>
      <c r="H14" s="58"/>
      <c r="I14" s="428" t="s">
        <v>1285</v>
      </c>
      <c r="J14" s="58"/>
      <c r="K14" s="58"/>
      <c r="L14" s="428" t="s">
        <v>997</v>
      </c>
      <c r="N14" s="58"/>
      <c r="O14" s="58"/>
      <c r="P14" s="58"/>
      <c r="Q14" s="58"/>
      <c r="R14" s="58"/>
      <c r="S14" s="58"/>
      <c r="T14" s="58"/>
    </row>
    <row r="15" spans="1:20" ht="19" customHeight="1">
      <c r="A15" s="95" t="s">
        <v>0</v>
      </c>
      <c r="B15" s="58"/>
      <c r="C15" s="81"/>
      <c r="D15" s="58"/>
      <c r="E15" s="58"/>
      <c r="F15" s="81"/>
      <c r="G15" s="58"/>
      <c r="H15" s="58"/>
      <c r="I15" s="81"/>
      <c r="J15" s="58"/>
      <c r="K15" s="58"/>
      <c r="L15" s="81"/>
      <c r="N15" s="58"/>
      <c r="O15" s="58"/>
      <c r="P15" s="58"/>
      <c r="Q15" s="58"/>
      <c r="R15" s="58"/>
      <c r="S15" s="58"/>
      <c r="T15" s="58"/>
    </row>
    <row r="16" spans="1:20" ht="19" customHeight="1">
      <c r="A16" s="563" t="s">
        <v>1181</v>
      </c>
      <c r="B16" s="5" t="s">
        <v>22</v>
      </c>
      <c r="C16" s="473">
        <f>+'Exhibit C-1'!C19</f>
        <v>127349</v>
      </c>
      <c r="E16" s="74"/>
      <c r="F16" s="473">
        <f>+'Exhibit C-2'!G17</f>
        <v>485</v>
      </c>
      <c r="G16" s="58"/>
      <c r="H16" s="74"/>
      <c r="I16" s="473">
        <f>ROUND(SUM(F16,C16),1)</f>
        <v>127834</v>
      </c>
      <c r="J16" s="58"/>
      <c r="K16" s="74"/>
      <c r="L16" s="473">
        <f>+'Exhibit C-1'!F19+'Exhibit C-2'!I17</f>
        <v>92878</v>
      </c>
      <c r="N16" s="58"/>
      <c r="O16" s="58"/>
      <c r="P16" s="58"/>
      <c r="Q16" s="58"/>
      <c r="R16" s="58"/>
      <c r="S16" s="58"/>
      <c r="T16" s="58"/>
    </row>
    <row r="17" spans="1:20" ht="25" customHeight="1">
      <c r="A17" s="565" t="s">
        <v>609</v>
      </c>
      <c r="B17" s="5" t="s">
        <v>22</v>
      </c>
      <c r="C17" s="21">
        <f>ROUND(SUM(C16:C16),1)</f>
        <v>127349</v>
      </c>
      <c r="D17" s="26"/>
      <c r="E17" s="26"/>
      <c r="F17" s="21">
        <f>ROUND(SUM(F16:F16),1)</f>
        <v>485</v>
      </c>
      <c r="G17" s="26" t="s">
        <v>22</v>
      </c>
      <c r="H17" s="26"/>
      <c r="I17" s="21">
        <f>ROUND(SUM(I14:I16),1)</f>
        <v>127834</v>
      </c>
      <c r="J17" s="95"/>
      <c r="K17" s="95"/>
      <c r="L17" s="569">
        <f>ROUND(SUM(L16),1)</f>
        <v>92878</v>
      </c>
      <c r="N17" s="58"/>
      <c r="O17" s="58"/>
      <c r="P17" s="58"/>
      <c r="Q17" s="58"/>
      <c r="R17" s="58"/>
      <c r="S17" s="58"/>
      <c r="T17" s="58"/>
    </row>
    <row r="18" spans="1:20" ht="19" customHeight="1">
      <c r="A18" s="58"/>
      <c r="B18" s="5" t="s">
        <v>22</v>
      </c>
      <c r="C18" s="22"/>
      <c r="D18" s="23"/>
      <c r="E18" s="23"/>
      <c r="F18" s="22"/>
      <c r="G18" s="23"/>
      <c r="H18" s="23"/>
      <c r="I18" s="22"/>
      <c r="J18" s="58"/>
      <c r="K18" s="58"/>
      <c r="L18" s="81"/>
      <c r="N18" s="58"/>
      <c r="O18" s="58"/>
      <c r="P18" s="58"/>
      <c r="Q18" s="58"/>
      <c r="R18" s="58"/>
      <c r="S18" s="58"/>
      <c r="T18" s="58"/>
    </row>
    <row r="19" spans="1:20" ht="19" customHeight="1">
      <c r="A19" s="95" t="s">
        <v>6</v>
      </c>
      <c r="B19" s="5" t="s">
        <v>22</v>
      </c>
      <c r="C19" s="23"/>
      <c r="D19" s="23"/>
      <c r="E19" s="23"/>
      <c r="F19" s="23"/>
      <c r="G19" s="23"/>
      <c r="H19" s="23"/>
      <c r="I19" s="23"/>
      <c r="J19" s="58"/>
      <c r="K19" s="58"/>
      <c r="L19" s="58"/>
      <c r="N19" s="58"/>
      <c r="O19" s="58"/>
      <c r="P19" s="58"/>
      <c r="Q19" s="58"/>
      <c r="R19" s="58"/>
      <c r="S19" s="58"/>
      <c r="T19" s="58"/>
    </row>
    <row r="20" spans="1:20" ht="19" customHeight="1">
      <c r="A20" s="58" t="s">
        <v>109</v>
      </c>
      <c r="B20" s="5" t="s">
        <v>22</v>
      </c>
      <c r="C20" s="23"/>
      <c r="D20" s="23"/>
      <c r="E20" s="23"/>
      <c r="F20" s="23"/>
      <c r="G20" s="23"/>
      <c r="H20" s="23"/>
      <c r="I20" s="23"/>
      <c r="J20" s="58"/>
      <c r="K20" s="58"/>
      <c r="L20" s="58"/>
      <c r="N20" s="58"/>
      <c r="O20" s="58"/>
      <c r="P20" s="58"/>
      <c r="Q20" s="58"/>
      <c r="R20" s="58"/>
      <c r="S20" s="58"/>
      <c r="T20" s="58"/>
    </row>
    <row r="21" spans="1:20" ht="19" customHeight="1">
      <c r="A21" s="563" t="s">
        <v>1182</v>
      </c>
      <c r="B21" s="5" t="s">
        <v>22</v>
      </c>
      <c r="C21" s="23">
        <f>+'Exhibit C-1'!C24</f>
        <v>56593</v>
      </c>
      <c r="D21" s="23"/>
      <c r="E21" s="23"/>
      <c r="F21" s="23">
        <f>+'Exhibit C-2'!G23</f>
        <v>282</v>
      </c>
      <c r="G21" s="23"/>
      <c r="H21" s="23"/>
      <c r="I21" s="23">
        <f>ROUND(SUM(F21,C21),1)</f>
        <v>56875</v>
      </c>
      <c r="J21" s="58"/>
      <c r="K21" s="58"/>
      <c r="L21" s="58">
        <f>+'Exhibit C-1'!F24+'Exhibit C-2'!I23</f>
        <v>53501</v>
      </c>
      <c r="N21" s="58"/>
      <c r="O21" s="58"/>
      <c r="P21" s="58"/>
      <c r="Q21" s="58"/>
      <c r="R21" s="58"/>
      <c r="S21" s="58"/>
      <c r="T21" s="58"/>
    </row>
    <row r="22" spans="1:20" ht="19" customHeight="1">
      <c r="A22" s="563" t="s">
        <v>610</v>
      </c>
      <c r="B22" s="5" t="s">
        <v>22</v>
      </c>
      <c r="C22" s="23">
        <f>+'Exhibit C-1'!C25</f>
        <v>22911</v>
      </c>
      <c r="D22" s="23"/>
      <c r="E22" s="23"/>
      <c r="F22" s="23">
        <f>+'Exhibit C-2'!G24</f>
        <v>8</v>
      </c>
      <c r="G22" s="23"/>
      <c r="H22" s="23"/>
      <c r="I22" s="23">
        <f>ROUND(SUM(F22,C22),1)</f>
        <v>22919</v>
      </c>
      <c r="J22" s="58"/>
      <c r="K22" s="58"/>
      <c r="L22" s="58">
        <f>+'Exhibit C-1'!F25+'Exhibit C-2'!I24</f>
        <v>22190</v>
      </c>
      <c r="N22" s="58"/>
      <c r="O22" s="58"/>
      <c r="P22" s="58"/>
      <c r="Q22" s="58"/>
      <c r="R22" s="58"/>
      <c r="S22" s="58"/>
      <c r="T22" s="58"/>
    </row>
    <row r="23" spans="1:20" ht="19" customHeight="1">
      <c r="A23" s="563" t="s">
        <v>1183</v>
      </c>
      <c r="B23" s="5" t="s">
        <v>22</v>
      </c>
      <c r="C23" s="23">
        <f>+'Exhibit C-1'!C26</f>
        <v>30896</v>
      </c>
      <c r="D23" s="23"/>
      <c r="E23" s="23"/>
      <c r="F23" s="23">
        <f>+'Exhibit C-2'!G25</f>
        <v>162</v>
      </c>
      <c r="G23" s="23"/>
      <c r="H23" s="23"/>
      <c r="I23" s="23">
        <f>ROUND(SUM(F23,C23),1)</f>
        <v>31058</v>
      </c>
      <c r="J23" s="58"/>
      <c r="K23" s="58"/>
      <c r="L23" s="58">
        <f>+'Exhibit C-1'!F26+'Exhibit C-2'!I25</f>
        <v>29583</v>
      </c>
      <c r="N23" s="58"/>
      <c r="O23" s="58"/>
      <c r="P23" s="58"/>
      <c r="Q23" s="58"/>
      <c r="R23" s="58"/>
      <c r="S23" s="58"/>
      <c r="T23" s="58"/>
    </row>
    <row r="24" spans="1:20" ht="25" customHeight="1">
      <c r="A24" s="565" t="s">
        <v>611</v>
      </c>
      <c r="B24" s="5" t="s">
        <v>22</v>
      </c>
      <c r="C24" s="21">
        <f>ROUND(SUM(C20:C23),1)</f>
        <v>110400</v>
      </c>
      <c r="D24" s="26"/>
      <c r="E24" s="26"/>
      <c r="F24" s="21">
        <f>ROUND(SUM(F20:F23),1)</f>
        <v>452</v>
      </c>
      <c r="G24" s="26" t="s">
        <v>22</v>
      </c>
      <c r="H24" s="26"/>
      <c r="I24" s="21">
        <f>ROUND(SUM(I20:I23),1)</f>
        <v>110852</v>
      </c>
      <c r="J24" s="95"/>
      <c r="K24" s="95"/>
      <c r="L24" s="569">
        <f>ROUND(SUM(L21:L23),1)</f>
        <v>105274</v>
      </c>
      <c r="N24" s="58"/>
      <c r="O24" s="58"/>
      <c r="P24" s="58"/>
      <c r="Q24" s="58"/>
      <c r="R24" s="58"/>
      <c r="S24" s="58"/>
      <c r="T24" s="58"/>
    </row>
    <row r="25" spans="1:20" ht="19" customHeight="1">
      <c r="A25" s="58"/>
      <c r="B25" s="5" t="s">
        <v>22</v>
      </c>
      <c r="C25" s="22"/>
      <c r="D25" s="23"/>
      <c r="E25" s="23"/>
      <c r="F25" s="22"/>
      <c r="G25" s="23"/>
      <c r="H25" s="23"/>
      <c r="I25" s="22"/>
      <c r="J25" s="58"/>
      <c r="K25" s="58"/>
      <c r="L25" s="81"/>
      <c r="N25" s="58"/>
      <c r="O25" s="58"/>
      <c r="P25" s="58"/>
      <c r="Q25" s="58"/>
      <c r="R25" s="58"/>
      <c r="S25" s="58"/>
      <c r="T25" s="58"/>
    </row>
    <row r="26" spans="1:20" ht="19" customHeight="1">
      <c r="A26" s="95"/>
      <c r="B26" s="5" t="s">
        <v>22</v>
      </c>
      <c r="C26" s="23"/>
      <c r="D26" s="23"/>
      <c r="E26" s="23"/>
      <c r="F26" s="23"/>
      <c r="G26" s="23"/>
      <c r="H26" s="23"/>
      <c r="I26" s="23"/>
      <c r="J26" s="58"/>
      <c r="K26" s="58"/>
      <c r="L26" s="58"/>
      <c r="N26" s="58"/>
      <c r="O26" s="58"/>
      <c r="P26" s="58"/>
      <c r="Q26" s="58"/>
      <c r="R26" s="58"/>
      <c r="S26" s="58"/>
      <c r="T26" s="58"/>
    </row>
    <row r="27" spans="1:20" ht="19" customHeight="1">
      <c r="A27" s="565" t="s">
        <v>1022</v>
      </c>
      <c r="B27" s="5" t="s">
        <v>22</v>
      </c>
      <c r="C27" s="26">
        <f>ROUND(SUM(C17-C24),1)</f>
        <v>16949</v>
      </c>
      <c r="D27" s="23"/>
      <c r="E27" s="23"/>
      <c r="F27" s="26">
        <f>ROUND(SUM(F17-F24),1)</f>
        <v>33</v>
      </c>
      <c r="G27" s="23" t="s">
        <v>22</v>
      </c>
      <c r="H27" s="23"/>
      <c r="I27" s="26">
        <f>ROUND(SUM(I17-I24),1)</f>
        <v>16982</v>
      </c>
      <c r="J27" s="58"/>
      <c r="K27" s="58"/>
      <c r="L27" s="95">
        <f>ROUND(SUM(L17-L24),1)</f>
        <v>-12396</v>
      </c>
      <c r="N27" s="58"/>
      <c r="O27" s="58"/>
      <c r="P27" s="58"/>
      <c r="Q27" s="58"/>
      <c r="R27" s="58"/>
      <c r="S27" s="58"/>
      <c r="T27" s="58"/>
    </row>
    <row r="28" spans="1:20" ht="19" customHeight="1">
      <c r="A28" s="58"/>
      <c r="B28" s="5" t="s">
        <v>22</v>
      </c>
      <c r="C28" s="81"/>
      <c r="D28" s="58"/>
      <c r="E28" s="58"/>
      <c r="F28" s="81"/>
      <c r="G28" s="58"/>
      <c r="H28" s="58"/>
      <c r="I28" s="81"/>
      <c r="J28" s="58"/>
      <c r="K28" s="58"/>
      <c r="L28" s="81"/>
      <c r="N28" s="58"/>
      <c r="O28" s="58"/>
      <c r="P28" s="58"/>
      <c r="Q28" s="58"/>
      <c r="R28" s="58"/>
      <c r="S28" s="58"/>
      <c r="T28" s="58"/>
    </row>
    <row r="29" spans="1:20" ht="19" customHeight="1">
      <c r="A29" s="58"/>
      <c r="B29" s="5" t="s">
        <v>22</v>
      </c>
      <c r="C29" s="58"/>
      <c r="D29" s="58"/>
      <c r="E29" s="58"/>
      <c r="F29" s="58"/>
      <c r="G29" s="58"/>
      <c r="H29" s="58"/>
      <c r="I29" s="58"/>
      <c r="J29" s="58"/>
      <c r="K29" s="58"/>
      <c r="L29" s="58"/>
      <c r="N29" s="58"/>
      <c r="O29" s="58"/>
      <c r="P29" s="58"/>
      <c r="Q29" s="58"/>
      <c r="R29" s="58"/>
      <c r="S29" s="58"/>
      <c r="T29" s="58"/>
    </row>
    <row r="30" spans="1:20" ht="18" customHeight="1">
      <c r="A30" s="565" t="s">
        <v>1203</v>
      </c>
      <c r="B30" s="5" t="s">
        <v>22</v>
      </c>
      <c r="C30" s="95">
        <f>+'Exhibit C-1'!C31</f>
        <v>-16889</v>
      </c>
      <c r="D30" s="632"/>
      <c r="E30" s="95"/>
      <c r="F30" s="95">
        <f>+'Exhibit C-2'!G33</f>
        <v>11519</v>
      </c>
      <c r="H30" s="95"/>
      <c r="I30" s="95">
        <f>ROUND(SUM(C30:F30),1)</f>
        <v>-5370</v>
      </c>
      <c r="J30" s="95"/>
      <c r="K30" s="95"/>
      <c r="L30" s="95">
        <v>7026</v>
      </c>
      <c r="N30" s="58"/>
      <c r="O30" s="58"/>
      <c r="P30" s="58"/>
      <c r="Q30" s="58"/>
      <c r="R30" s="58"/>
      <c r="S30" s="58"/>
      <c r="T30" s="58"/>
    </row>
    <row r="31" spans="1:20" ht="19" customHeight="1">
      <c r="A31" s="58"/>
      <c r="B31" s="5" t="s">
        <v>22</v>
      </c>
      <c r="C31" s="81"/>
      <c r="D31" s="58"/>
      <c r="E31" s="58"/>
      <c r="F31" s="81"/>
      <c r="G31" s="58"/>
      <c r="H31" s="58"/>
      <c r="I31" s="81"/>
      <c r="J31" s="58"/>
      <c r="K31" s="58"/>
      <c r="L31" s="81"/>
      <c r="N31" s="58"/>
      <c r="O31" s="58"/>
      <c r="P31" s="58"/>
      <c r="Q31" s="58"/>
      <c r="R31" s="58"/>
      <c r="S31" s="58"/>
      <c r="T31" s="58"/>
    </row>
    <row r="32" spans="1:20" ht="19" customHeight="1" thickBot="1">
      <c r="A32" s="565" t="s">
        <v>1204</v>
      </c>
      <c r="B32" s="5" t="s">
        <v>22</v>
      </c>
      <c r="C32" s="555">
        <f>ROUND(SUM(C27+C30),1)</f>
        <v>60</v>
      </c>
      <c r="D32" s="632"/>
      <c r="E32" s="456"/>
      <c r="F32" s="555">
        <f>ROUND(SUM(F27+F30),1)</f>
        <v>11552</v>
      </c>
      <c r="H32" s="456"/>
      <c r="I32" s="555">
        <f>ROUND(SUM(I27+I30),1)</f>
        <v>11612</v>
      </c>
      <c r="J32" s="95"/>
      <c r="K32" s="456"/>
      <c r="L32" s="555">
        <f>ROUND(SUM(L27+L30),1)</f>
        <v>-5370</v>
      </c>
      <c r="N32" s="58"/>
      <c r="O32" s="58"/>
      <c r="P32" s="58"/>
      <c r="Q32" s="58"/>
      <c r="R32" s="58"/>
      <c r="S32" s="58"/>
      <c r="T32" s="58"/>
    </row>
    <row r="33" spans="1:20" ht="19" customHeight="1" thickTop="1">
      <c r="B33" s="58"/>
      <c r="C33" s="584"/>
      <c r="D33" s="58"/>
      <c r="E33" s="58"/>
      <c r="F33" s="584"/>
      <c r="G33" s="58"/>
      <c r="H33" s="58"/>
      <c r="I33" s="88"/>
      <c r="J33" s="58"/>
      <c r="K33" s="58"/>
      <c r="L33" s="584"/>
      <c r="M33" s="58"/>
      <c r="N33" s="58"/>
      <c r="O33" s="58"/>
      <c r="P33" s="58"/>
      <c r="Q33" s="58"/>
      <c r="R33" s="58"/>
      <c r="S33" s="58"/>
      <c r="T33" s="58"/>
    </row>
    <row r="34" spans="1:20">
      <c r="A34" s="1044" t="s">
        <v>1360</v>
      </c>
      <c r="B34" s="60"/>
      <c r="C34" s="585"/>
      <c r="D34" s="585"/>
      <c r="E34" s="586"/>
    </row>
    <row r="35" spans="1:20">
      <c r="A35" s="11"/>
      <c r="B35" s="60"/>
      <c r="C35" s="585"/>
      <c r="D35" s="585"/>
      <c r="E35" s="586"/>
    </row>
    <row r="36" spans="1:20">
      <c r="A36" s="849"/>
      <c r="B36" s="60"/>
      <c r="C36" s="587"/>
      <c r="D36" s="587"/>
      <c r="E36" s="588"/>
    </row>
    <row r="37" spans="1:20">
      <c r="A37" s="528"/>
    </row>
    <row r="38" spans="1:20">
      <c r="A38" s="589"/>
    </row>
    <row r="41" spans="1:20">
      <c r="F41" s="574"/>
    </row>
    <row r="43" spans="1:20">
      <c r="F43" s="574"/>
    </row>
    <row r="44" spans="1:20">
      <c r="F44" s="574"/>
    </row>
    <row r="45" spans="1:20">
      <c r="F45" s="574"/>
    </row>
    <row r="46" spans="1:20">
      <c r="F46" s="574"/>
    </row>
    <row r="47" spans="1:20">
      <c r="F47" s="574"/>
    </row>
    <row r="48" spans="1:20">
      <c r="F48" s="574"/>
    </row>
    <row r="50" spans="6:6">
      <c r="F50" s="574"/>
    </row>
    <row r="54" spans="6:6">
      <c r="F54" s="574"/>
    </row>
    <row r="55" spans="6:6">
      <c r="F55" s="574"/>
    </row>
    <row r="56" spans="6:6">
      <c r="F56" s="574"/>
    </row>
    <row r="57" spans="6:6">
      <c r="F57" s="574"/>
    </row>
    <row r="58" spans="6:6">
      <c r="F58" s="574"/>
    </row>
    <row r="59" spans="6:6">
      <c r="F59" s="574"/>
    </row>
    <row r="60" spans="6:6">
      <c r="F60" s="574"/>
    </row>
    <row r="61" spans="6:6">
      <c r="F61" s="574"/>
    </row>
    <row r="62" spans="6:6">
      <c r="F62" s="574"/>
    </row>
    <row r="63" spans="6:6">
      <c r="F63" s="574"/>
    </row>
    <row r="64" spans="6:6">
      <c r="F64" s="574"/>
    </row>
    <row r="65" spans="6:6">
      <c r="F65" s="574"/>
    </row>
    <row r="66" spans="6:6">
      <c r="F66" s="574"/>
    </row>
    <row r="67" spans="6:6">
      <c r="F67" s="574"/>
    </row>
    <row r="69" spans="6:6">
      <c r="F69" s="574"/>
    </row>
    <row r="70" spans="6:6">
      <c r="F70" s="574"/>
    </row>
    <row r="73" spans="6:6">
      <c r="F73" s="574"/>
    </row>
    <row r="74" spans="6:6">
      <c r="F74" s="574"/>
    </row>
    <row r="75" spans="6:6">
      <c r="F75" s="574"/>
    </row>
    <row r="76" spans="6:6">
      <c r="F76" s="574"/>
    </row>
    <row r="77" spans="6:6">
      <c r="F77" s="574"/>
    </row>
    <row r="78" spans="6:6">
      <c r="F78" s="574"/>
    </row>
  </sheetData>
  <hyperlinks>
    <hyperlink ref="A34" location="'Footnotes 1 - 11'!A1" display="See Accompanying Footnotes"/>
  </hyperlinks>
  <pageMargins left="1.1000000000000001" right="0.5" top="1" bottom="0.25" header="0" footer="0.25"/>
  <pageSetup scale="60" firstPageNumber="11" orientation="landscape" useFirstPageNumber="1"/>
  <headerFooter scaleWithDoc="0">
    <oddFooter>&amp;R&amp;8&amp;P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showGridLines="0" zoomScale="80" zoomScaleNormal="80" zoomScalePageLayoutView="80" workbookViewId="0"/>
  </sheetViews>
  <sheetFormatPr baseColWidth="10" defaultColWidth="8.85546875" defaultRowHeight="15" x14ac:dyDescent="0"/>
  <cols>
    <col min="1" max="1" width="51" style="366" customWidth="1"/>
    <col min="2" max="2" width="2.140625" style="366" customWidth="1"/>
    <col min="3" max="3" width="15.140625" style="319" bestFit="1" customWidth="1"/>
    <col min="4" max="4" width="2" style="319" customWidth="1"/>
    <col min="5" max="5" width="14.85546875" style="319" customWidth="1"/>
    <col min="6" max="6" width="2" style="319" customWidth="1"/>
    <col min="7" max="7" width="14.85546875" style="319" customWidth="1"/>
    <col min="8" max="8" width="2.140625" style="368" customWidth="1"/>
    <col min="9" max="9" width="17.85546875" style="405" customWidth="1"/>
    <col min="10" max="10" width="2.140625" style="368" customWidth="1"/>
    <col min="11" max="11" width="15.42578125" style="368" customWidth="1"/>
    <col min="12" max="13" width="3.5703125" style="368" customWidth="1"/>
    <col min="14" max="14" width="12.42578125" style="319" customWidth="1"/>
    <col min="15" max="15" width="2.140625" style="319" customWidth="1"/>
    <col min="16" max="16" width="12.5703125" style="319" customWidth="1"/>
    <col min="17" max="17" width="2.140625" style="368" customWidth="1"/>
    <col min="18" max="18" width="12.5703125" style="368" customWidth="1"/>
    <col min="19" max="19" width="2.140625" style="368" customWidth="1"/>
    <col min="20" max="20" width="12.5703125" style="368" customWidth="1"/>
    <col min="21" max="21" width="2" style="319" customWidth="1"/>
    <col min="22" max="22" width="11.85546875" style="319" customWidth="1"/>
    <col min="23" max="23" width="11.42578125" style="319" customWidth="1"/>
    <col min="24" max="24" width="1.85546875" style="319" customWidth="1"/>
    <col min="25" max="25" width="11.5703125" style="319" customWidth="1"/>
    <col min="26" max="26" width="2.140625" style="319" customWidth="1"/>
    <col min="27" max="27" width="11.42578125" style="319" customWidth="1"/>
    <col min="28" max="28" width="5.42578125" style="319" customWidth="1"/>
    <col min="29" max="29" width="4.5703125" style="319" customWidth="1"/>
    <col min="30" max="30" width="10.5703125" style="319" customWidth="1"/>
    <col min="31" max="31" width="11.140625" style="319" customWidth="1"/>
    <col min="32" max="32" width="2.140625" style="319" customWidth="1"/>
    <col min="33" max="33" width="11.140625" style="319" customWidth="1"/>
    <col min="34" max="34" width="2.140625" style="319" customWidth="1"/>
    <col min="35" max="35" width="12.42578125" style="319" customWidth="1"/>
    <col min="36" max="40" width="8.85546875" style="319"/>
    <col min="41" max="41" width="8.85546875" style="368"/>
    <col min="42" max="16384" width="8.85546875" style="366"/>
  </cols>
  <sheetData>
    <row r="1" spans="1:35">
      <c r="A1" s="769" t="s">
        <v>936</v>
      </c>
    </row>
    <row r="3" spans="1:35" ht="18" customHeight="1">
      <c r="A3" s="536" t="s">
        <v>60</v>
      </c>
      <c r="B3" s="316"/>
      <c r="C3" s="317"/>
      <c r="D3" s="318"/>
      <c r="E3" s="318"/>
      <c r="F3" s="318"/>
      <c r="G3" s="317"/>
      <c r="H3" s="317"/>
      <c r="I3" s="377"/>
      <c r="J3" s="317"/>
      <c r="K3" s="317"/>
      <c r="L3" s="317"/>
      <c r="M3" s="318"/>
      <c r="N3" s="318"/>
      <c r="O3" s="318"/>
      <c r="P3" s="318"/>
      <c r="Q3" s="318"/>
      <c r="R3" s="318"/>
      <c r="S3" s="318"/>
      <c r="T3" s="318"/>
      <c r="U3" s="317"/>
      <c r="V3" s="318"/>
      <c r="W3" s="318"/>
      <c r="X3" s="318"/>
      <c r="Y3" s="318"/>
      <c r="Z3" s="318"/>
      <c r="AA3" s="318"/>
      <c r="AB3" s="318"/>
      <c r="AC3" s="318"/>
      <c r="AD3" s="318"/>
      <c r="AE3" s="318"/>
      <c r="AF3" s="318"/>
      <c r="AG3" s="318"/>
      <c r="AH3" s="318"/>
      <c r="AI3" s="318"/>
    </row>
    <row r="4" spans="1:35" ht="18" customHeight="1">
      <c r="A4" s="536" t="s">
        <v>48</v>
      </c>
      <c r="B4" s="316"/>
      <c r="C4" s="317"/>
      <c r="D4" s="318"/>
      <c r="E4" s="318"/>
      <c r="F4" s="318"/>
      <c r="G4" s="317"/>
      <c r="H4" s="317"/>
      <c r="I4" s="377"/>
      <c r="J4" s="317"/>
      <c r="K4" s="317"/>
      <c r="L4" s="317"/>
      <c r="M4" s="318"/>
      <c r="N4" s="318"/>
      <c r="O4" s="318"/>
      <c r="P4" s="318"/>
      <c r="Q4" s="318"/>
      <c r="R4" s="320"/>
      <c r="S4" s="318"/>
      <c r="T4" s="318"/>
      <c r="U4" s="317"/>
      <c r="V4" s="318"/>
      <c r="W4" s="318"/>
      <c r="X4" s="318"/>
      <c r="Y4" s="318"/>
      <c r="Z4" s="318"/>
      <c r="AA4" s="318"/>
      <c r="AB4" s="318"/>
      <c r="AC4" s="318"/>
      <c r="AD4" s="318"/>
      <c r="AE4" s="318"/>
      <c r="AF4" s="318"/>
      <c r="AG4" s="318"/>
      <c r="AH4" s="318"/>
      <c r="AI4" s="318"/>
    </row>
    <row r="5" spans="1:35" ht="18" customHeight="1">
      <c r="A5" s="536" t="s">
        <v>1229</v>
      </c>
      <c r="B5" s="321"/>
      <c r="C5" s="322"/>
      <c r="D5" s="323"/>
      <c r="E5" s="323"/>
      <c r="F5" s="323"/>
      <c r="G5" s="322"/>
      <c r="H5" s="322"/>
      <c r="I5" s="378"/>
      <c r="J5" s="322"/>
      <c r="K5" s="546" t="s">
        <v>502</v>
      </c>
      <c r="L5" s="322"/>
      <c r="M5" s="323"/>
      <c r="N5" s="323"/>
      <c r="O5" s="323"/>
      <c r="P5" s="323"/>
      <c r="Q5" s="323"/>
      <c r="R5" s="323"/>
      <c r="S5" s="323"/>
      <c r="T5" s="324"/>
      <c r="U5" s="322"/>
      <c r="V5" s="323"/>
      <c r="W5" s="323"/>
      <c r="X5" s="323"/>
      <c r="Y5" s="323"/>
      <c r="Z5" s="323"/>
      <c r="AA5" s="323"/>
      <c r="AB5" s="323"/>
      <c r="AC5" s="323"/>
      <c r="AD5" s="323"/>
      <c r="AE5" s="323"/>
      <c r="AF5" s="323"/>
      <c r="AG5" s="323"/>
      <c r="AH5" s="323"/>
      <c r="AI5" s="325"/>
    </row>
    <row r="6" spans="1:35" ht="18" customHeight="1">
      <c r="A6" s="536" t="s">
        <v>572</v>
      </c>
      <c r="B6" s="321"/>
      <c r="C6" s="322"/>
      <c r="D6" s="323"/>
      <c r="E6" s="323"/>
      <c r="F6" s="323"/>
      <c r="G6" s="322"/>
      <c r="H6" s="322"/>
      <c r="I6" s="378"/>
      <c r="J6" s="322"/>
      <c r="K6" s="322"/>
      <c r="L6" s="322"/>
      <c r="M6" s="323"/>
      <c r="N6" s="323"/>
      <c r="O6" s="323"/>
      <c r="P6" s="323"/>
      <c r="Q6" s="323"/>
      <c r="R6" s="323"/>
      <c r="S6" s="323"/>
      <c r="T6" s="326"/>
      <c r="U6" s="322"/>
      <c r="V6" s="323"/>
      <c r="W6" s="323"/>
      <c r="X6" s="323"/>
      <c r="Y6" s="323"/>
      <c r="Z6" s="323"/>
      <c r="AA6" s="323"/>
      <c r="AB6" s="323"/>
      <c r="AC6" s="323"/>
      <c r="AD6" s="323"/>
      <c r="AE6" s="323"/>
      <c r="AF6" s="323"/>
      <c r="AG6" s="323"/>
      <c r="AH6" s="323"/>
      <c r="AI6" s="323"/>
    </row>
    <row r="7" spans="1:35" ht="18" customHeight="1">
      <c r="A7" s="536" t="s">
        <v>573</v>
      </c>
      <c r="B7" s="321"/>
      <c r="C7" s="322"/>
      <c r="D7" s="323"/>
      <c r="E7" s="323"/>
      <c r="F7" s="323"/>
      <c r="G7" s="322"/>
      <c r="H7" s="322"/>
      <c r="I7" s="378"/>
      <c r="J7" s="322"/>
      <c r="K7" s="322"/>
      <c r="L7" s="322"/>
      <c r="M7" s="323"/>
      <c r="N7" s="323"/>
      <c r="O7" s="323"/>
      <c r="P7" s="323"/>
      <c r="Q7" s="323"/>
      <c r="R7" s="323"/>
      <c r="S7" s="323"/>
      <c r="T7" s="326"/>
      <c r="U7" s="322"/>
      <c r="V7" s="323"/>
      <c r="W7" s="323"/>
      <c r="X7" s="323"/>
      <c r="Y7" s="323"/>
      <c r="Z7" s="323"/>
      <c r="AA7" s="323"/>
      <c r="AB7" s="323"/>
      <c r="AC7" s="323"/>
      <c r="AD7" s="323"/>
      <c r="AE7" s="323"/>
      <c r="AF7" s="323"/>
      <c r="AG7" s="323"/>
      <c r="AH7" s="323"/>
      <c r="AI7" s="323"/>
    </row>
    <row r="8" spans="1:35" ht="18" customHeight="1">
      <c r="A8" s="537" t="s">
        <v>1284</v>
      </c>
      <c r="B8" s="321"/>
      <c r="C8" s="322"/>
      <c r="D8" s="323"/>
      <c r="E8" s="323"/>
      <c r="F8" s="323"/>
      <c r="G8" s="322"/>
      <c r="H8" s="322"/>
      <c r="I8" s="378"/>
      <c r="J8" s="322"/>
      <c r="K8" s="322"/>
      <c r="L8" s="322"/>
      <c r="M8" s="323"/>
      <c r="N8" s="323"/>
      <c r="O8" s="323"/>
      <c r="P8" s="323"/>
      <c r="Q8" s="323"/>
      <c r="R8" s="323"/>
      <c r="S8" s="323"/>
      <c r="T8" s="323"/>
      <c r="U8" s="322"/>
      <c r="V8" s="323"/>
      <c r="W8" s="323"/>
      <c r="X8" s="323"/>
      <c r="Y8" s="323"/>
      <c r="Z8" s="323"/>
      <c r="AA8" s="323"/>
      <c r="AB8" s="323"/>
      <c r="AC8" s="323"/>
      <c r="AD8" s="323"/>
      <c r="AE8" s="323"/>
      <c r="AF8" s="323"/>
      <c r="AG8" s="323"/>
      <c r="AH8" s="323"/>
      <c r="AI8" s="323"/>
    </row>
    <row r="9" spans="1:35" ht="16" customHeight="1">
      <c r="A9" s="344" t="s">
        <v>362</v>
      </c>
      <c r="B9" s="327"/>
      <c r="C9" s="322"/>
      <c r="D9" s="323"/>
      <c r="E9" s="323"/>
      <c r="F9" s="323"/>
      <c r="G9" s="322"/>
      <c r="H9" s="322"/>
      <c r="I9" s="378"/>
      <c r="J9" s="322"/>
      <c r="K9" s="322"/>
      <c r="L9" s="322"/>
      <c r="M9" s="323"/>
      <c r="N9" s="323"/>
      <c r="O9" s="323"/>
      <c r="P9" s="323"/>
      <c r="Q9" s="323"/>
      <c r="R9" s="323"/>
      <c r="S9" s="323"/>
      <c r="T9" s="323"/>
      <c r="U9" s="322"/>
      <c r="V9" s="323"/>
      <c r="W9" s="323"/>
      <c r="X9" s="323"/>
      <c r="Y9" s="323"/>
      <c r="Z9" s="323"/>
      <c r="AA9" s="323"/>
      <c r="AB9" s="323"/>
      <c r="AC9" s="323"/>
      <c r="AD9" s="323"/>
      <c r="AE9" s="323"/>
      <c r="AF9" s="323"/>
      <c r="AG9" s="323"/>
      <c r="AH9" s="323"/>
      <c r="AI9" s="323"/>
    </row>
    <row r="10" spans="1:35">
      <c r="A10" s="330"/>
      <c r="B10" s="330"/>
      <c r="C10" s="1144"/>
      <c r="D10" s="1144"/>
      <c r="E10" s="1144"/>
      <c r="F10" s="1144"/>
      <c r="G10" s="1144"/>
      <c r="H10" s="1144"/>
      <c r="I10" s="1144"/>
      <c r="J10" s="1144"/>
      <c r="K10" s="1144"/>
      <c r="L10" s="331"/>
      <c r="M10" s="332"/>
      <c r="N10" s="331"/>
      <c r="O10" s="331"/>
      <c r="P10" s="331"/>
      <c r="Q10" s="331"/>
      <c r="R10" s="331"/>
      <c r="S10" s="331"/>
      <c r="T10" s="331"/>
      <c r="U10" s="332"/>
      <c r="V10" s="331"/>
      <c r="W10" s="331"/>
      <c r="X10" s="331"/>
      <c r="Y10" s="331"/>
      <c r="Z10" s="331"/>
      <c r="AA10" s="331"/>
      <c r="AB10" s="331"/>
      <c r="AC10" s="332"/>
      <c r="AD10" s="331"/>
      <c r="AE10" s="333"/>
      <c r="AF10" s="331"/>
      <c r="AG10" s="331"/>
      <c r="AH10" s="331"/>
      <c r="AI10" s="331"/>
    </row>
    <row r="11" spans="1:35">
      <c r="A11" s="330"/>
      <c r="B11" s="330"/>
      <c r="C11" s="332"/>
      <c r="D11" s="332"/>
      <c r="E11" s="332"/>
      <c r="F11" s="332"/>
      <c r="G11" s="332"/>
      <c r="H11" s="332"/>
      <c r="I11" s="379"/>
      <c r="J11" s="332"/>
      <c r="K11" s="332" t="s">
        <v>504</v>
      </c>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row>
    <row r="12" spans="1:35">
      <c r="A12" s="330"/>
      <c r="B12" s="330"/>
      <c r="C12" s="335"/>
      <c r="D12" s="332"/>
      <c r="E12" s="332"/>
      <c r="F12" s="332"/>
      <c r="G12" s="335"/>
      <c r="H12" s="335"/>
      <c r="I12" s="380"/>
      <c r="J12" s="335"/>
      <c r="K12" s="336" t="s">
        <v>536</v>
      </c>
      <c r="L12" s="336"/>
      <c r="M12" s="332"/>
      <c r="N12" s="332"/>
      <c r="O12" s="332"/>
      <c r="P12" s="332"/>
      <c r="Q12" s="332"/>
      <c r="R12" s="332"/>
      <c r="S12" s="332"/>
      <c r="T12" s="337"/>
      <c r="U12" s="332"/>
      <c r="V12" s="332"/>
      <c r="W12" s="332"/>
      <c r="X12" s="332"/>
      <c r="Y12" s="332"/>
      <c r="Z12" s="332"/>
      <c r="AA12" s="337"/>
      <c r="AB12" s="334"/>
      <c r="AC12" s="332"/>
      <c r="AD12" s="332"/>
      <c r="AE12" s="332"/>
      <c r="AF12" s="332"/>
      <c r="AG12" s="332"/>
      <c r="AH12" s="332"/>
      <c r="AI12" s="337"/>
    </row>
    <row r="13" spans="1:35">
      <c r="A13" s="330"/>
      <c r="B13" s="330"/>
      <c r="C13" s="1145" t="s">
        <v>505</v>
      </c>
      <c r="D13" s="1145"/>
      <c r="E13" s="1145"/>
      <c r="F13" s="1145"/>
      <c r="G13" s="1145"/>
      <c r="H13" s="335"/>
      <c r="I13" s="380"/>
      <c r="J13" s="335"/>
      <c r="K13" s="336" t="s">
        <v>506</v>
      </c>
      <c r="L13" s="336"/>
      <c r="M13" s="332"/>
      <c r="N13" s="338"/>
      <c r="O13" s="338"/>
      <c r="P13" s="339"/>
      <c r="Q13" s="332"/>
      <c r="R13" s="332"/>
      <c r="S13" s="332"/>
      <c r="T13" s="337"/>
      <c r="U13" s="332"/>
      <c r="V13" s="337"/>
      <c r="W13" s="334"/>
      <c r="X13" s="332"/>
      <c r="Y13" s="332"/>
      <c r="Z13" s="332"/>
      <c r="AA13" s="337"/>
      <c r="AB13" s="334"/>
      <c r="AC13" s="332"/>
      <c r="AD13" s="337"/>
      <c r="AE13" s="334"/>
      <c r="AF13" s="332"/>
      <c r="AG13" s="332"/>
      <c r="AH13" s="332"/>
      <c r="AI13" s="337"/>
    </row>
    <row r="14" spans="1:35">
      <c r="A14" s="330"/>
      <c r="B14" s="330"/>
      <c r="C14" s="340" t="s">
        <v>507</v>
      </c>
      <c r="D14" s="381"/>
      <c r="E14" s="382" t="s">
        <v>508</v>
      </c>
      <c r="F14" s="381"/>
      <c r="G14" s="383" t="s">
        <v>509</v>
      </c>
      <c r="H14" s="380"/>
      <c r="I14" s="383" t="s">
        <v>510</v>
      </c>
      <c r="J14" s="335"/>
      <c r="K14" s="342" t="s">
        <v>300</v>
      </c>
      <c r="L14" s="334"/>
      <c r="M14" s="332"/>
      <c r="N14" s="334"/>
      <c r="O14" s="334"/>
      <c r="P14" s="334"/>
      <c r="Q14" s="332"/>
      <c r="R14" s="337"/>
      <c r="S14" s="332"/>
      <c r="T14" s="337"/>
      <c r="U14" s="332"/>
      <c r="V14" s="334"/>
      <c r="W14" s="334"/>
      <c r="X14" s="332"/>
      <c r="Y14" s="337"/>
      <c r="Z14" s="332"/>
      <c r="AA14" s="337"/>
      <c r="AB14" s="334"/>
      <c r="AC14" s="332"/>
      <c r="AD14" s="334"/>
      <c r="AE14" s="334"/>
      <c r="AF14" s="332"/>
      <c r="AG14" s="337"/>
      <c r="AH14" s="332"/>
      <c r="AI14" s="337"/>
    </row>
    <row r="15" spans="1:35">
      <c r="A15" s="327"/>
      <c r="B15" s="321"/>
      <c r="C15" s="343"/>
      <c r="D15" s="323"/>
      <c r="E15" s="323"/>
      <c r="F15" s="323"/>
      <c r="G15" s="343"/>
      <c r="H15" s="322"/>
      <c r="I15" s="384"/>
      <c r="J15" s="322"/>
      <c r="K15" s="34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row>
    <row r="16" spans="1:35">
      <c r="A16" s="344" t="s">
        <v>0</v>
      </c>
      <c r="B16" s="330"/>
      <c r="C16" s="345"/>
      <c r="D16" s="346"/>
      <c r="E16" s="346"/>
      <c r="F16" s="346"/>
      <c r="G16" s="345"/>
      <c r="H16" s="345"/>
      <c r="I16" s="385"/>
      <c r="J16" s="345"/>
      <c r="K16" s="345"/>
      <c r="L16" s="345"/>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row>
    <row r="17" spans="1:35" ht="16">
      <c r="A17" s="528" t="s">
        <v>547</v>
      </c>
      <c r="B17" s="526" t="s">
        <v>22</v>
      </c>
      <c r="C17" s="445">
        <v>31924000</v>
      </c>
      <c r="D17" s="350"/>
      <c r="E17" s="479">
        <v>32096000</v>
      </c>
      <c r="F17" s="350"/>
      <c r="G17" s="479">
        <v>31983000</v>
      </c>
      <c r="H17" s="350"/>
      <c r="I17" s="480">
        <v>31956800</v>
      </c>
      <c r="J17" s="350"/>
      <c r="K17" s="445">
        <f>ROUND(SUM(I17)-SUM(G17),1)</f>
        <v>-26200</v>
      </c>
      <c r="L17" s="345"/>
      <c r="M17" s="352"/>
      <c r="N17" s="346"/>
      <c r="O17" s="352"/>
      <c r="P17" s="346"/>
      <c r="Q17" s="352"/>
      <c r="R17" s="346"/>
      <c r="S17" s="352"/>
      <c r="T17" s="346"/>
      <c r="U17" s="352"/>
      <c r="V17" s="346"/>
      <c r="W17" s="346"/>
      <c r="X17" s="352"/>
      <c r="Y17" s="346"/>
      <c r="Z17" s="352"/>
      <c r="AA17" s="346"/>
      <c r="AB17" s="346"/>
      <c r="AC17" s="352"/>
      <c r="AD17" s="346"/>
      <c r="AE17" s="346"/>
      <c r="AF17" s="352"/>
      <c r="AG17" s="353"/>
      <c r="AH17" s="352"/>
      <c r="AI17" s="346"/>
    </row>
    <row r="18" spans="1:35" ht="16">
      <c r="A18" s="528" t="s">
        <v>548</v>
      </c>
      <c r="B18" s="526" t="s">
        <v>22</v>
      </c>
      <c r="C18" s="349">
        <v>6890000</v>
      </c>
      <c r="D18" s="350"/>
      <c r="E18" s="386">
        <v>6783000</v>
      </c>
      <c r="F18" s="350"/>
      <c r="G18" s="386">
        <v>6781000</v>
      </c>
      <c r="H18" s="350"/>
      <c r="I18" s="387">
        <v>6819400</v>
      </c>
      <c r="J18" s="350"/>
      <c r="K18" s="349">
        <f>ROUND(SUM(I18)-SUM(G18),1)</f>
        <v>38400</v>
      </c>
      <c r="L18" s="345"/>
      <c r="M18" s="352"/>
      <c r="N18" s="346"/>
      <c r="O18" s="352"/>
      <c r="P18" s="346"/>
      <c r="Q18" s="352"/>
      <c r="R18" s="346"/>
      <c r="S18" s="352"/>
      <c r="T18" s="346"/>
      <c r="U18" s="352"/>
      <c r="V18" s="346"/>
      <c r="W18" s="346"/>
      <c r="X18" s="352"/>
      <c r="Y18" s="346"/>
      <c r="Z18" s="352"/>
      <c r="AA18" s="346"/>
      <c r="AB18" s="346"/>
      <c r="AC18" s="352"/>
      <c r="AD18" s="346"/>
      <c r="AE18" s="346"/>
      <c r="AF18" s="352"/>
      <c r="AG18" s="353"/>
      <c r="AH18" s="352"/>
      <c r="AI18" s="346"/>
    </row>
    <row r="19" spans="1:35" ht="16">
      <c r="A19" s="528" t="s">
        <v>549</v>
      </c>
      <c r="B19" s="526" t="s">
        <v>22</v>
      </c>
      <c r="C19" s="349">
        <v>5897000</v>
      </c>
      <c r="D19" s="350"/>
      <c r="E19" s="386">
        <v>5877000</v>
      </c>
      <c r="F19" s="350"/>
      <c r="G19" s="386">
        <v>6202000</v>
      </c>
      <c r="H19" s="350"/>
      <c r="I19" s="387">
        <v>5647300</v>
      </c>
      <c r="J19" s="350"/>
      <c r="K19" s="349">
        <f t="shared" ref="K19:K26" si="0">ROUND(SUM(I19)-SUM(G19),1)</f>
        <v>-554700</v>
      </c>
      <c r="L19" s="345"/>
      <c r="M19" s="352"/>
      <c r="N19" s="346"/>
      <c r="O19" s="352"/>
      <c r="P19" s="346"/>
      <c r="Q19" s="352"/>
      <c r="R19" s="346"/>
      <c r="S19" s="352"/>
      <c r="T19" s="346"/>
      <c r="U19" s="352"/>
      <c r="V19" s="346"/>
      <c r="W19" s="346"/>
      <c r="X19" s="352"/>
      <c r="Y19" s="346"/>
      <c r="Z19" s="352"/>
      <c r="AA19" s="346"/>
      <c r="AB19" s="346"/>
      <c r="AC19" s="352"/>
      <c r="AD19" s="346"/>
      <c r="AE19" s="346"/>
      <c r="AF19" s="352"/>
      <c r="AG19" s="353"/>
      <c r="AH19" s="352"/>
      <c r="AI19" s="346"/>
    </row>
    <row r="20" spans="1:35" ht="16">
      <c r="A20" s="528" t="s">
        <v>550</v>
      </c>
      <c r="B20" s="526" t="s">
        <v>22</v>
      </c>
      <c r="C20" s="349">
        <v>1069000</v>
      </c>
      <c r="D20" s="350"/>
      <c r="E20" s="386">
        <v>1376000</v>
      </c>
      <c r="F20" s="350"/>
      <c r="G20" s="386">
        <v>1466000</v>
      </c>
      <c r="H20" s="350"/>
      <c r="I20" s="387">
        <v>1539400</v>
      </c>
      <c r="J20" s="350"/>
      <c r="K20" s="349">
        <f t="shared" si="0"/>
        <v>73400</v>
      </c>
      <c r="L20" s="345"/>
      <c r="M20" s="352"/>
      <c r="N20" s="346"/>
      <c r="O20" s="352"/>
      <c r="P20" s="346"/>
      <c r="Q20" s="352"/>
      <c r="R20" s="346"/>
      <c r="S20" s="352"/>
      <c r="T20" s="346"/>
      <c r="U20" s="352"/>
      <c r="V20" s="346"/>
      <c r="W20" s="346"/>
      <c r="X20" s="352"/>
      <c r="Y20" s="346"/>
      <c r="Z20" s="352"/>
      <c r="AA20" s="346"/>
      <c r="AB20" s="346"/>
      <c r="AC20" s="352"/>
      <c r="AD20" s="346"/>
      <c r="AE20" s="346"/>
      <c r="AF20" s="352"/>
      <c r="AG20" s="353"/>
      <c r="AH20" s="352"/>
      <c r="AI20" s="346"/>
    </row>
    <row r="21" spans="1:35">
      <c r="A21" s="347" t="s">
        <v>518</v>
      </c>
      <c r="B21" s="330" t="s">
        <v>22</v>
      </c>
      <c r="C21" s="349">
        <v>4365000</v>
      </c>
      <c r="D21" s="345"/>
      <c r="E21" s="386">
        <v>5367000</v>
      </c>
      <c r="F21" s="345"/>
      <c r="G21" s="386">
        <v>5820000</v>
      </c>
      <c r="H21" s="345"/>
      <c r="I21" s="387">
        <v>5842200</v>
      </c>
      <c r="J21" s="345"/>
      <c r="K21" s="349">
        <f t="shared" si="0"/>
        <v>22200</v>
      </c>
      <c r="L21" s="345"/>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row>
    <row r="22" spans="1:35">
      <c r="A22" s="347" t="s">
        <v>1235</v>
      </c>
      <c r="B22" s="330" t="s">
        <v>22</v>
      </c>
      <c r="C22" s="355">
        <v>0</v>
      </c>
      <c r="D22" s="345"/>
      <c r="E22" s="386">
        <v>0</v>
      </c>
      <c r="F22" s="345"/>
      <c r="G22" s="386">
        <v>0</v>
      </c>
      <c r="H22" s="345"/>
      <c r="I22" s="388">
        <v>200</v>
      </c>
      <c r="J22" s="345"/>
      <c r="K22" s="349">
        <f t="shared" si="0"/>
        <v>200</v>
      </c>
      <c r="L22" s="346"/>
      <c r="M22" s="332"/>
      <c r="N22" s="346"/>
      <c r="O22" s="346"/>
      <c r="P22" s="346"/>
      <c r="Q22" s="346"/>
      <c r="R22" s="346"/>
      <c r="S22" s="346"/>
      <c r="T22" s="346"/>
      <c r="U22" s="346"/>
      <c r="V22" s="361"/>
      <c r="W22" s="361"/>
      <c r="X22" s="346"/>
      <c r="Y22" s="361"/>
      <c r="Z22" s="346"/>
      <c r="AA22" s="361"/>
      <c r="AB22" s="389"/>
      <c r="AC22" s="346"/>
      <c r="AD22" s="346"/>
      <c r="AE22" s="346"/>
      <c r="AF22" s="346"/>
      <c r="AG22" s="346"/>
      <c r="AH22" s="346"/>
      <c r="AI22" s="346"/>
    </row>
    <row r="23" spans="1:35">
      <c r="A23" s="347" t="s">
        <v>1233</v>
      </c>
      <c r="B23" s="330" t="s">
        <v>22</v>
      </c>
      <c r="C23" s="351"/>
      <c r="D23" s="345"/>
      <c r="E23" s="351"/>
      <c r="F23" s="345"/>
      <c r="G23" s="351"/>
      <c r="H23" s="345"/>
      <c r="I23" s="390"/>
      <c r="J23" s="345"/>
      <c r="K23" s="349" t="s">
        <v>22</v>
      </c>
      <c r="L23" s="346"/>
      <c r="M23" s="332"/>
      <c r="N23" s="346"/>
      <c r="O23" s="346"/>
      <c r="P23" s="346"/>
      <c r="Q23" s="346"/>
      <c r="R23" s="346"/>
      <c r="S23" s="346"/>
      <c r="T23" s="346"/>
      <c r="U23" s="346"/>
      <c r="V23" s="361"/>
      <c r="W23" s="361"/>
      <c r="X23" s="346"/>
      <c r="Y23" s="361"/>
      <c r="Z23" s="346"/>
      <c r="AA23" s="361"/>
      <c r="AB23" s="389"/>
      <c r="AC23" s="346"/>
      <c r="AD23" s="346"/>
      <c r="AE23" s="346"/>
      <c r="AF23" s="346"/>
      <c r="AG23" s="346"/>
      <c r="AH23" s="346"/>
      <c r="AI23" s="346"/>
    </row>
    <row r="24" spans="1:35">
      <c r="A24" s="391" t="s">
        <v>1236</v>
      </c>
      <c r="B24" s="330" t="s">
        <v>22</v>
      </c>
      <c r="C24" s="356">
        <v>10215000</v>
      </c>
      <c r="D24" s="345"/>
      <c r="E24" s="386">
        <v>10435000</v>
      </c>
      <c r="F24" s="345"/>
      <c r="G24" s="386">
        <v>10397000</v>
      </c>
      <c r="H24" s="345"/>
      <c r="I24" s="390">
        <v>10159100</v>
      </c>
      <c r="J24" s="345"/>
      <c r="K24" s="349">
        <f t="shared" si="0"/>
        <v>-237900</v>
      </c>
      <c r="L24" s="346"/>
      <c r="M24" s="332"/>
      <c r="N24" s="346"/>
      <c r="O24" s="346"/>
      <c r="P24" s="346"/>
      <c r="Q24" s="346"/>
      <c r="R24" s="346"/>
      <c r="S24" s="346"/>
      <c r="T24" s="346"/>
      <c r="U24" s="346"/>
      <c r="V24" s="361"/>
      <c r="W24" s="361"/>
      <c r="X24" s="346"/>
      <c r="Y24" s="361"/>
      <c r="Z24" s="346"/>
      <c r="AA24" s="361"/>
      <c r="AB24" s="389"/>
      <c r="AC24" s="346"/>
      <c r="AD24" s="346"/>
      <c r="AE24" s="346"/>
      <c r="AF24" s="346"/>
      <c r="AG24" s="346"/>
      <c r="AH24" s="346"/>
      <c r="AI24" s="346"/>
    </row>
    <row r="25" spans="1:35">
      <c r="A25" s="391" t="s">
        <v>1238</v>
      </c>
      <c r="B25" s="330" t="s">
        <v>22</v>
      </c>
      <c r="C25" s="356">
        <v>5733000</v>
      </c>
      <c r="D25" s="345"/>
      <c r="E25" s="386">
        <v>5462000</v>
      </c>
      <c r="F25" s="345"/>
      <c r="G25" s="386">
        <v>5462000</v>
      </c>
      <c r="H25" s="345"/>
      <c r="I25" s="390">
        <v>5487000</v>
      </c>
      <c r="J25" s="345"/>
      <c r="K25" s="349">
        <f t="shared" si="0"/>
        <v>25000</v>
      </c>
      <c r="L25" s="346"/>
      <c r="M25" s="332"/>
      <c r="N25" s="346"/>
      <c r="O25" s="346"/>
      <c r="P25" s="346"/>
      <c r="Q25" s="346"/>
      <c r="R25" s="346"/>
      <c r="S25" s="346"/>
      <c r="T25" s="346"/>
      <c r="U25" s="346"/>
      <c r="V25" s="361"/>
      <c r="W25" s="361"/>
      <c r="X25" s="346"/>
      <c r="Y25" s="361"/>
      <c r="Z25" s="346"/>
      <c r="AA25" s="361"/>
      <c r="AB25" s="389"/>
      <c r="AC25" s="346"/>
      <c r="AD25" s="346"/>
      <c r="AE25" s="346"/>
      <c r="AF25" s="346"/>
      <c r="AG25" s="346"/>
      <c r="AH25" s="346"/>
      <c r="AI25" s="346"/>
    </row>
    <row r="26" spans="1:35">
      <c r="A26" s="391" t="s">
        <v>1237</v>
      </c>
      <c r="B26" s="330" t="s">
        <v>22</v>
      </c>
      <c r="C26" s="356">
        <v>894000</v>
      </c>
      <c r="D26" s="345"/>
      <c r="E26" s="386">
        <v>956000</v>
      </c>
      <c r="F26" s="345"/>
      <c r="G26" s="386">
        <v>956000</v>
      </c>
      <c r="H26" s="345"/>
      <c r="I26" s="390">
        <v>972200</v>
      </c>
      <c r="J26" s="345"/>
      <c r="K26" s="349">
        <f t="shared" si="0"/>
        <v>16200</v>
      </c>
      <c r="L26" s="346"/>
      <c r="M26" s="332"/>
      <c r="N26" s="346"/>
      <c r="O26" s="346"/>
      <c r="P26" s="346"/>
      <c r="Q26" s="346"/>
      <c r="R26" s="346"/>
      <c r="S26" s="346"/>
      <c r="T26" s="346"/>
      <c r="U26" s="346"/>
      <c r="V26" s="361"/>
      <c r="W26" s="361"/>
      <c r="X26" s="346"/>
      <c r="Y26" s="361"/>
      <c r="Z26" s="346"/>
      <c r="AA26" s="361"/>
      <c r="AB26" s="389"/>
      <c r="AC26" s="346"/>
      <c r="AD26" s="346"/>
      <c r="AE26" s="346"/>
      <c r="AF26" s="346"/>
      <c r="AG26" s="346"/>
      <c r="AH26" s="346"/>
      <c r="AI26" s="346"/>
    </row>
    <row r="27" spans="1:35">
      <c r="A27" s="391" t="s">
        <v>519</v>
      </c>
      <c r="B27" s="330" t="s">
        <v>22</v>
      </c>
      <c r="C27" s="356">
        <v>1298000</v>
      </c>
      <c r="D27" s="345"/>
      <c r="E27" s="386">
        <v>1263000</v>
      </c>
      <c r="F27" s="345"/>
      <c r="G27" s="386">
        <v>1227000</v>
      </c>
      <c r="H27" s="345"/>
      <c r="I27" s="390">
        <v>1252500</v>
      </c>
      <c r="J27" s="345"/>
      <c r="K27" s="349">
        <f>ROUND(SUM(I27)-SUM(G27),1)</f>
        <v>25500</v>
      </c>
      <c r="L27" s="346"/>
      <c r="M27" s="332"/>
      <c r="N27" s="346"/>
      <c r="O27" s="346"/>
      <c r="P27" s="346"/>
      <c r="Q27" s="346"/>
      <c r="R27" s="346"/>
      <c r="S27" s="346"/>
      <c r="T27" s="346"/>
      <c r="U27" s="346"/>
      <c r="V27" s="361"/>
      <c r="W27" s="361"/>
      <c r="X27" s="346"/>
      <c r="Y27" s="361"/>
      <c r="Z27" s="346"/>
      <c r="AA27" s="361"/>
      <c r="AB27" s="389"/>
      <c r="AC27" s="346"/>
      <c r="AD27" s="346"/>
      <c r="AE27" s="346"/>
      <c r="AF27" s="346"/>
      <c r="AG27" s="346"/>
      <c r="AH27" s="346"/>
      <c r="AI27" s="346"/>
    </row>
    <row r="28" spans="1:35">
      <c r="A28" s="357" t="s">
        <v>520</v>
      </c>
      <c r="B28" s="330" t="s">
        <v>22</v>
      </c>
      <c r="C28" s="358">
        <f>ROUND(SUM(C17:C27),1)</f>
        <v>68285000</v>
      </c>
      <c r="D28" s="392"/>
      <c r="E28" s="393">
        <f>ROUND(SUM(E17:E27),1)</f>
        <v>69615000</v>
      </c>
      <c r="F28" s="392"/>
      <c r="G28" s="393">
        <f>ROUND(SUM(G17:G27),1)</f>
        <v>70294000</v>
      </c>
      <c r="H28" s="335"/>
      <c r="I28" s="394">
        <f>ROUND(SUM(I17:I27),1)</f>
        <v>69676100</v>
      </c>
      <c r="J28" s="335"/>
      <c r="K28" s="358">
        <f>ROUND(SUM(I28-G28),1)</f>
        <v>-617900</v>
      </c>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row>
    <row r="29" spans="1:35">
      <c r="A29" s="330"/>
      <c r="B29" s="330"/>
      <c r="C29" s="360"/>
      <c r="D29" s="345"/>
      <c r="E29" s="354"/>
      <c r="F29" s="345"/>
      <c r="G29" s="360"/>
      <c r="H29" s="345"/>
      <c r="I29" s="395"/>
      <c r="J29" s="345"/>
      <c r="K29" s="360"/>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row>
    <row r="30" spans="1:35">
      <c r="A30" s="344" t="s">
        <v>6</v>
      </c>
      <c r="B30" s="330"/>
      <c r="C30" s="349"/>
      <c r="D30" s="345"/>
      <c r="E30" s="354"/>
      <c r="F30" s="345"/>
      <c r="G30" s="349"/>
      <c r="H30" s="345"/>
      <c r="I30" s="387"/>
      <c r="J30" s="345"/>
      <c r="K30" s="349"/>
      <c r="L30" s="345"/>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row>
    <row r="31" spans="1:35">
      <c r="A31" s="347" t="s">
        <v>521</v>
      </c>
      <c r="B31" s="330" t="s">
        <v>22</v>
      </c>
      <c r="C31" s="356">
        <v>44356000</v>
      </c>
      <c r="D31" s="345"/>
      <c r="E31" s="386">
        <v>44447000</v>
      </c>
      <c r="F31" s="345"/>
      <c r="G31" s="386">
        <v>44153000</v>
      </c>
      <c r="H31" s="345"/>
      <c r="I31" s="390">
        <v>43314300</v>
      </c>
      <c r="J31" s="345"/>
      <c r="K31" s="349">
        <f>ROUND(SUM(I31)-SUM(G31),1)</f>
        <v>-838700</v>
      </c>
      <c r="L31" s="345"/>
      <c r="M31" s="346"/>
      <c r="N31" s="352"/>
      <c r="O31" s="352"/>
      <c r="P31" s="352"/>
      <c r="Q31" s="346"/>
      <c r="R31" s="352"/>
      <c r="S31" s="346"/>
      <c r="T31" s="346"/>
      <c r="U31" s="346"/>
      <c r="V31" s="361"/>
      <c r="W31" s="361"/>
      <c r="X31" s="346"/>
      <c r="Y31" s="361"/>
      <c r="Z31" s="346"/>
      <c r="AA31" s="361"/>
      <c r="AB31" s="389"/>
      <c r="AC31" s="346"/>
      <c r="AD31" s="346"/>
      <c r="AE31" s="346"/>
      <c r="AF31" s="346"/>
      <c r="AG31" s="346"/>
      <c r="AH31" s="346"/>
      <c r="AI31" s="346"/>
    </row>
    <row r="32" spans="1:35">
      <c r="A32" s="347" t="s">
        <v>522</v>
      </c>
      <c r="B32" s="330" t="s">
        <v>22</v>
      </c>
      <c r="C32" s="356">
        <v>8263000</v>
      </c>
      <c r="D32" s="345"/>
      <c r="E32" s="386">
        <v>8326000</v>
      </c>
      <c r="F32" s="345"/>
      <c r="G32" s="386">
        <v>8222000</v>
      </c>
      <c r="H32" s="345"/>
      <c r="I32" s="390">
        <v>7955200</v>
      </c>
      <c r="J32" s="345"/>
      <c r="K32" s="349">
        <f t="shared" ref="K32:K38" si="1">ROUND(SUM(I32)-SUM(G32),1)</f>
        <v>-266800</v>
      </c>
      <c r="L32" s="345"/>
      <c r="M32" s="346"/>
      <c r="N32" s="352"/>
      <c r="O32" s="352"/>
      <c r="P32" s="352"/>
      <c r="Q32" s="346"/>
      <c r="R32" s="352"/>
      <c r="S32" s="346"/>
      <c r="T32" s="346"/>
      <c r="U32" s="346"/>
      <c r="V32" s="352"/>
      <c r="W32" s="352"/>
      <c r="X32" s="346"/>
      <c r="Y32" s="352"/>
      <c r="Z32" s="346"/>
      <c r="AA32" s="361"/>
      <c r="AB32" s="346"/>
      <c r="AC32" s="346"/>
      <c r="AD32" s="361"/>
      <c r="AE32" s="361"/>
      <c r="AF32" s="346"/>
      <c r="AG32" s="361"/>
      <c r="AH32" s="346"/>
      <c r="AI32" s="361"/>
    </row>
    <row r="33" spans="1:35">
      <c r="A33" s="347" t="s">
        <v>568</v>
      </c>
      <c r="B33" s="330" t="s">
        <v>22</v>
      </c>
      <c r="C33" s="356">
        <v>5195000</v>
      </c>
      <c r="D33" s="345"/>
      <c r="E33" s="386">
        <v>5168000</v>
      </c>
      <c r="F33" s="345"/>
      <c r="G33" s="386">
        <v>5188000</v>
      </c>
      <c r="H33" s="345"/>
      <c r="I33" s="390">
        <v>5397200</v>
      </c>
      <c r="J33" s="345"/>
      <c r="K33" s="349">
        <f t="shared" si="1"/>
        <v>209200</v>
      </c>
      <c r="L33" s="345"/>
      <c r="M33" s="346"/>
      <c r="N33" s="352"/>
      <c r="O33" s="352"/>
      <c r="P33" s="352"/>
      <c r="Q33" s="346"/>
      <c r="R33" s="352"/>
      <c r="S33" s="346"/>
      <c r="T33" s="346"/>
      <c r="U33" s="346"/>
      <c r="V33" s="361"/>
      <c r="W33" s="361"/>
      <c r="X33" s="346"/>
      <c r="Y33" s="361"/>
      <c r="Z33" s="346"/>
      <c r="AA33" s="361"/>
      <c r="AB33" s="389"/>
      <c r="AC33" s="346"/>
      <c r="AD33" s="361"/>
      <c r="AE33" s="361"/>
      <c r="AF33" s="346"/>
      <c r="AG33" s="361"/>
      <c r="AH33" s="346"/>
      <c r="AI33" s="361"/>
    </row>
    <row r="34" spans="1:35">
      <c r="A34" s="347" t="s">
        <v>1234</v>
      </c>
      <c r="B34" s="330" t="s">
        <v>22</v>
      </c>
      <c r="C34" s="356"/>
      <c r="D34" s="345"/>
      <c r="E34" s="396"/>
      <c r="F34" s="345"/>
      <c r="G34" s="351"/>
      <c r="H34" s="345"/>
      <c r="I34" s="390"/>
      <c r="J34" s="345"/>
      <c r="K34" s="349" t="s">
        <v>22</v>
      </c>
      <c r="L34" s="346"/>
      <c r="M34" s="332"/>
      <c r="N34" s="352"/>
      <c r="O34" s="352"/>
      <c r="P34" s="352"/>
      <c r="Q34" s="346"/>
      <c r="R34" s="352"/>
      <c r="S34" s="346"/>
      <c r="T34" s="346"/>
      <c r="U34" s="346"/>
      <c r="V34" s="361"/>
      <c r="W34" s="361"/>
      <c r="X34" s="346"/>
      <c r="Y34" s="361"/>
      <c r="Z34" s="346"/>
      <c r="AA34" s="361"/>
      <c r="AB34" s="389"/>
      <c r="AC34" s="346"/>
      <c r="AD34" s="346"/>
      <c r="AE34" s="346"/>
      <c r="AF34" s="346"/>
      <c r="AG34" s="346"/>
      <c r="AH34" s="346"/>
      <c r="AI34" s="346"/>
    </row>
    <row r="35" spans="1:35">
      <c r="A35" s="391" t="s">
        <v>569</v>
      </c>
      <c r="B35" s="330" t="s">
        <v>22</v>
      </c>
      <c r="C35" s="356">
        <v>886000</v>
      </c>
      <c r="D35" s="345"/>
      <c r="E35" s="386">
        <v>934000</v>
      </c>
      <c r="F35" s="345"/>
      <c r="G35" s="386">
        <v>1282000</v>
      </c>
      <c r="H35" s="345"/>
      <c r="I35" s="390">
        <v>1195700</v>
      </c>
      <c r="J35" s="345"/>
      <c r="K35" s="349">
        <f t="shared" si="1"/>
        <v>-86300</v>
      </c>
      <c r="L35" s="346"/>
      <c r="M35" s="332"/>
      <c r="N35" s="352"/>
      <c r="O35" s="352"/>
      <c r="P35" s="352"/>
      <c r="Q35" s="346"/>
      <c r="R35" s="352"/>
      <c r="S35" s="346"/>
      <c r="T35" s="346"/>
      <c r="U35" s="346"/>
      <c r="V35" s="361"/>
      <c r="W35" s="361"/>
      <c r="X35" s="346"/>
      <c r="Y35" s="361"/>
      <c r="Z35" s="346"/>
      <c r="AA35" s="361"/>
      <c r="AB35" s="389"/>
      <c r="AC35" s="346"/>
      <c r="AD35" s="346"/>
      <c r="AE35" s="346"/>
      <c r="AF35" s="346"/>
      <c r="AG35" s="346"/>
      <c r="AH35" s="346"/>
      <c r="AI35" s="346"/>
    </row>
    <row r="36" spans="1:35">
      <c r="A36" s="391" t="s">
        <v>524</v>
      </c>
      <c r="B36" s="330" t="s">
        <v>22</v>
      </c>
      <c r="C36" s="356">
        <v>5947000</v>
      </c>
      <c r="D36" s="345"/>
      <c r="E36" s="386">
        <v>6030000</v>
      </c>
      <c r="F36" s="345"/>
      <c r="G36" s="386">
        <v>6148000</v>
      </c>
      <c r="H36" s="345"/>
      <c r="I36" s="390">
        <v>2720900</v>
      </c>
      <c r="J36" s="345"/>
      <c r="K36" s="349">
        <f t="shared" si="1"/>
        <v>-3427100</v>
      </c>
      <c r="L36" s="346"/>
      <c r="M36" s="332"/>
      <c r="N36" s="352"/>
      <c r="O36" s="352"/>
      <c r="P36" s="352"/>
      <c r="Q36" s="346"/>
      <c r="R36" s="352"/>
      <c r="S36" s="346"/>
      <c r="T36" s="346"/>
      <c r="U36" s="346"/>
      <c r="V36" s="361"/>
      <c r="W36" s="361"/>
      <c r="X36" s="346"/>
      <c r="Y36" s="361"/>
      <c r="Z36" s="346"/>
      <c r="AA36" s="361"/>
      <c r="AB36" s="389"/>
      <c r="AC36" s="346"/>
      <c r="AD36" s="346"/>
      <c r="AE36" s="346"/>
      <c r="AF36" s="346"/>
      <c r="AG36" s="346"/>
      <c r="AH36" s="346"/>
      <c r="AI36" s="346"/>
    </row>
    <row r="37" spans="1:35">
      <c r="A37" s="397" t="s">
        <v>525</v>
      </c>
      <c r="B37" s="330" t="s">
        <v>22</v>
      </c>
      <c r="C37" s="356">
        <v>2162000</v>
      </c>
      <c r="D37" s="345"/>
      <c r="E37" s="398">
        <v>2162000</v>
      </c>
      <c r="F37" s="345"/>
      <c r="G37" s="386">
        <v>2159000</v>
      </c>
      <c r="H37" s="345"/>
      <c r="I37" s="390">
        <v>2406300</v>
      </c>
      <c r="J37" s="345"/>
      <c r="K37" s="349">
        <f t="shared" si="1"/>
        <v>247300</v>
      </c>
      <c r="L37" s="346"/>
      <c r="M37" s="332"/>
      <c r="N37" s="352"/>
      <c r="O37" s="352"/>
      <c r="P37" s="352"/>
      <c r="Q37" s="346"/>
      <c r="R37" s="352"/>
      <c r="S37" s="346"/>
      <c r="T37" s="346"/>
      <c r="U37" s="346"/>
      <c r="V37" s="361"/>
      <c r="W37" s="361"/>
      <c r="X37" s="346"/>
      <c r="Y37" s="361"/>
      <c r="Z37" s="346"/>
      <c r="AA37" s="361"/>
      <c r="AB37" s="389"/>
      <c r="AC37" s="346"/>
      <c r="AD37" s="346"/>
      <c r="AE37" s="346"/>
      <c r="AF37" s="346"/>
      <c r="AG37" s="346"/>
      <c r="AH37" s="346"/>
      <c r="AI37" s="346"/>
    </row>
    <row r="38" spans="1:35">
      <c r="A38" s="391" t="s">
        <v>566</v>
      </c>
      <c r="B38" s="330" t="s">
        <v>22</v>
      </c>
      <c r="C38" s="356">
        <v>998000</v>
      </c>
      <c r="D38" s="345"/>
      <c r="E38" s="398">
        <v>998000</v>
      </c>
      <c r="F38" s="345"/>
      <c r="G38" s="386">
        <v>998000</v>
      </c>
      <c r="H38" s="345"/>
      <c r="I38" s="390">
        <v>998100</v>
      </c>
      <c r="J38" s="345"/>
      <c r="K38" s="349">
        <f t="shared" si="1"/>
        <v>100</v>
      </c>
      <c r="L38" s="346"/>
      <c r="M38" s="332"/>
      <c r="N38" s="352"/>
      <c r="O38" s="352"/>
      <c r="P38" s="352"/>
      <c r="Q38" s="346"/>
      <c r="R38" s="352"/>
      <c r="S38" s="346"/>
      <c r="T38" s="346"/>
      <c r="U38" s="346"/>
      <c r="V38" s="361"/>
      <c r="W38" s="361"/>
      <c r="X38" s="346"/>
      <c r="Y38" s="361"/>
      <c r="Z38" s="346"/>
      <c r="AA38" s="361"/>
      <c r="AB38" s="389"/>
      <c r="AC38" s="346"/>
      <c r="AD38" s="346"/>
      <c r="AE38" s="346"/>
      <c r="AF38" s="346"/>
      <c r="AG38" s="346"/>
      <c r="AH38" s="346"/>
      <c r="AI38" s="346"/>
    </row>
    <row r="39" spans="1:35">
      <c r="A39" s="391" t="s">
        <v>567</v>
      </c>
      <c r="B39" s="330" t="s">
        <v>22</v>
      </c>
      <c r="C39" s="356">
        <v>4283000</v>
      </c>
      <c r="D39" s="345"/>
      <c r="E39" s="399">
        <v>4265000</v>
      </c>
      <c r="F39" s="345"/>
      <c r="G39" s="386">
        <v>4433000</v>
      </c>
      <c r="H39" s="345"/>
      <c r="I39" s="390">
        <v>4053800</v>
      </c>
      <c r="J39" s="345"/>
      <c r="K39" s="349">
        <f>ROUND(SUM(I39)-SUM(G39),1)</f>
        <v>-379200</v>
      </c>
      <c r="L39" s="346"/>
      <c r="M39" s="332"/>
      <c r="N39" s="352"/>
      <c r="O39" s="352"/>
      <c r="P39" s="352"/>
      <c r="Q39" s="346"/>
      <c r="R39" s="352"/>
      <c r="S39" s="346"/>
      <c r="T39" s="346"/>
      <c r="U39" s="346"/>
      <c r="V39" s="361"/>
      <c r="W39" s="361"/>
      <c r="X39" s="346"/>
      <c r="Y39" s="361"/>
      <c r="Z39" s="346"/>
      <c r="AA39" s="361"/>
      <c r="AB39" s="389"/>
      <c r="AC39" s="346"/>
      <c r="AD39" s="346"/>
      <c r="AE39" s="346"/>
      <c r="AF39" s="346"/>
      <c r="AG39" s="346"/>
      <c r="AH39" s="346"/>
      <c r="AI39" s="346"/>
    </row>
    <row r="40" spans="1:35">
      <c r="A40" s="357" t="s">
        <v>526</v>
      </c>
      <c r="B40" s="330" t="s">
        <v>22</v>
      </c>
      <c r="C40" s="358">
        <f>ROUND(SUM(C31:C39),1)</f>
        <v>72090000</v>
      </c>
      <c r="D40" s="392"/>
      <c r="E40" s="393">
        <f>ROUND(SUM(E31:E39),1)</f>
        <v>72330000</v>
      </c>
      <c r="F40" s="392"/>
      <c r="G40" s="393">
        <f>ROUND(SUM(G31:G39),1)</f>
        <v>72583000</v>
      </c>
      <c r="H40" s="335"/>
      <c r="I40" s="394">
        <f>ROUND(SUM(I31:I39),1)</f>
        <v>68041500</v>
      </c>
      <c r="J40" s="335"/>
      <c r="K40" s="358">
        <f>ROUND(SUM(I40-G40),1)</f>
        <v>-4541500</v>
      </c>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row>
    <row r="41" spans="1:35">
      <c r="A41" s="330"/>
      <c r="B41" s="330"/>
      <c r="C41" s="360"/>
      <c r="D41" s="345"/>
      <c r="E41" s="354"/>
      <c r="F41" s="345"/>
      <c r="G41" s="360"/>
      <c r="H41" s="345"/>
      <c r="I41" s="395"/>
      <c r="J41" s="345"/>
      <c r="K41" s="360"/>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row>
    <row r="42" spans="1:35">
      <c r="A42" s="344" t="s">
        <v>112</v>
      </c>
      <c r="B42" s="330"/>
      <c r="C42" s="349"/>
      <c r="D42" s="345"/>
      <c r="E42" s="354"/>
      <c r="F42" s="345"/>
      <c r="G42" s="349"/>
      <c r="H42" s="345"/>
      <c r="I42" s="387"/>
      <c r="J42" s="345"/>
      <c r="K42" s="349"/>
      <c r="L42" s="345"/>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row>
    <row r="43" spans="1:35">
      <c r="A43" s="357" t="s">
        <v>527</v>
      </c>
      <c r="B43" s="330" t="s">
        <v>22</v>
      </c>
      <c r="C43" s="400">
        <f>ROUND(SUM(C28)-SUM(C40),1)</f>
        <v>-3805000</v>
      </c>
      <c r="D43" s="335"/>
      <c r="E43" s="400">
        <f>ROUND(SUM(E28)-SUM(E40),1)</f>
        <v>-2715000</v>
      </c>
      <c r="F43" s="335"/>
      <c r="G43" s="400">
        <f>ROUND(SUM(G28)-SUM(G40),1)</f>
        <v>-2289000</v>
      </c>
      <c r="H43" s="335"/>
      <c r="I43" s="400">
        <f>ROUND(SUM(I28)-SUM(I40),1)</f>
        <v>1634600</v>
      </c>
      <c r="J43" s="335"/>
      <c r="K43" s="400">
        <f>ROUND(SUM(I43)-SUM(G43),1)</f>
        <v>3923600</v>
      </c>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row>
    <row r="44" spans="1:35">
      <c r="A44" s="357"/>
      <c r="B44" s="330"/>
      <c r="C44" s="371"/>
      <c r="D44" s="335"/>
      <c r="E44" s="363"/>
      <c r="F44" s="335"/>
      <c r="G44" s="371"/>
      <c r="H44" s="335"/>
      <c r="I44" s="401"/>
      <c r="J44" s="335"/>
      <c r="K44" s="371"/>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row>
    <row r="45" spans="1:35" ht="24" customHeight="1">
      <c r="A45" s="357" t="s">
        <v>1201</v>
      </c>
      <c r="B45" s="369" t="s">
        <v>22</v>
      </c>
      <c r="C45" s="363">
        <v>7300000</v>
      </c>
      <c r="D45" s="368"/>
      <c r="E45" s="370">
        <v>7300000</v>
      </c>
      <c r="F45" s="368"/>
      <c r="G45" s="363">
        <v>7300000</v>
      </c>
      <c r="I45" s="402">
        <v>7299500</v>
      </c>
      <c r="K45" s="400">
        <f>ROUND(SUM(I45)-SUM(G45),1)</f>
        <v>-500</v>
      </c>
      <c r="L45" s="332"/>
      <c r="M45" s="372"/>
      <c r="N45" s="332"/>
      <c r="P45" s="332"/>
      <c r="Q45" s="319"/>
      <c r="R45" s="332"/>
      <c r="S45" s="319"/>
      <c r="T45" s="332"/>
    </row>
    <row r="46" spans="1:35" ht="24.75" customHeight="1" thickBot="1">
      <c r="A46" s="357" t="s">
        <v>1202</v>
      </c>
      <c r="B46" s="525" t="s">
        <v>22</v>
      </c>
      <c r="C46" s="446">
        <f>ROUND(SUM(C42:C45),1)</f>
        <v>3495000</v>
      </c>
      <c r="D46" s="373"/>
      <c r="E46" s="446">
        <f>ROUND(SUM(E42:E45),1)</f>
        <v>4585000</v>
      </c>
      <c r="F46" s="373"/>
      <c r="G46" s="446">
        <f>ROUND(SUM(G42:G45),1)</f>
        <v>5011000</v>
      </c>
      <c r="H46" s="373"/>
      <c r="I46" s="446">
        <f>ROUND(SUM(I42:I45),1)</f>
        <v>8934100</v>
      </c>
      <c r="J46" s="373"/>
      <c r="K46" s="446">
        <f>ROUND(SUM(K42:K45),1)</f>
        <v>3923100</v>
      </c>
      <c r="L46" s="332"/>
      <c r="M46" s="374"/>
      <c r="N46" s="332"/>
      <c r="O46" s="365"/>
      <c r="P46" s="332"/>
      <c r="Q46" s="365"/>
      <c r="R46" s="332"/>
      <c r="S46" s="365"/>
      <c r="T46" s="332"/>
    </row>
    <row r="47" spans="1:35" ht="16" thickTop="1">
      <c r="A47" s="327"/>
      <c r="B47" s="369"/>
      <c r="C47" s="375"/>
      <c r="G47" s="367"/>
      <c r="I47" s="403"/>
      <c r="L47" s="319"/>
      <c r="M47" s="319"/>
      <c r="Q47" s="319"/>
      <c r="R47" s="319"/>
      <c r="S47" s="319"/>
      <c r="T47" s="319"/>
    </row>
    <row r="48" spans="1:35">
      <c r="A48" s="1044" t="s">
        <v>1360</v>
      </c>
      <c r="B48" s="321"/>
      <c r="C48" s="321"/>
      <c r="D48" s="321"/>
      <c r="E48" s="321"/>
      <c r="F48" s="321"/>
      <c r="G48" s="321"/>
      <c r="H48" s="321"/>
      <c r="I48" s="321"/>
      <c r="J48" s="321"/>
      <c r="K48" s="321"/>
      <c r="L48" s="321"/>
      <c r="M48" s="404"/>
      <c r="N48" s="321"/>
      <c r="O48" s="321"/>
      <c r="P48" s="321"/>
      <c r="Q48" s="321"/>
      <c r="R48" s="321"/>
      <c r="S48" s="321"/>
      <c r="T48" s="321"/>
      <c r="U48" s="321"/>
      <c r="V48" s="321"/>
      <c r="W48" s="321"/>
      <c r="X48" s="321"/>
      <c r="Y48" s="321"/>
      <c r="Z48" s="321"/>
      <c r="AA48" s="321"/>
      <c r="AB48" s="321"/>
      <c r="AC48" s="321"/>
      <c r="AD48" s="321"/>
      <c r="AE48" s="321"/>
    </row>
    <row r="49" spans="1:31">
      <c r="A49" s="321"/>
      <c r="B49" s="321"/>
      <c r="C49" s="321"/>
      <c r="D49" s="321"/>
      <c r="E49" s="321"/>
      <c r="F49" s="321"/>
      <c r="G49" s="321"/>
      <c r="H49" s="321"/>
      <c r="I49" s="321"/>
      <c r="J49" s="321"/>
      <c r="K49" s="321"/>
      <c r="L49" s="321"/>
      <c r="M49" s="404"/>
      <c r="N49" s="321"/>
      <c r="O49" s="321"/>
      <c r="P49" s="321"/>
      <c r="Q49" s="321"/>
      <c r="R49" s="321"/>
      <c r="S49" s="321"/>
      <c r="T49" s="321"/>
      <c r="U49" s="321"/>
      <c r="V49" s="321"/>
      <c r="W49" s="321"/>
      <c r="X49" s="321"/>
      <c r="Y49" s="321"/>
      <c r="Z49" s="321"/>
      <c r="AA49" s="321"/>
      <c r="AB49" s="321"/>
      <c r="AC49" s="321"/>
      <c r="AD49" s="321"/>
      <c r="AE49" s="321"/>
    </row>
    <row r="50" spans="1:31">
      <c r="L50" s="319"/>
      <c r="M50" s="319"/>
    </row>
    <row r="51" spans="1:31">
      <c r="L51" s="319"/>
      <c r="M51" s="319"/>
    </row>
    <row r="52" spans="1:31">
      <c r="L52" s="319"/>
      <c r="M52" s="319"/>
    </row>
    <row r="53" spans="1:31">
      <c r="L53" s="319"/>
      <c r="M53" s="319"/>
    </row>
    <row r="54" spans="1:31">
      <c r="L54" s="319"/>
      <c r="M54" s="319"/>
    </row>
    <row r="55" spans="1:31">
      <c r="M55" s="319"/>
    </row>
  </sheetData>
  <mergeCells count="2">
    <mergeCell ref="C10:K10"/>
    <mergeCell ref="C13:G13"/>
  </mergeCells>
  <hyperlinks>
    <hyperlink ref="A48" location="'Footnotes 1 - 11'!A1" display="See Accompanying Footnotes"/>
  </hyperlinks>
  <printOptions horizontalCentered="1" verticalCentered="1"/>
  <pageMargins left="1" right="0.46" top="0.65" bottom="0.25" header="0.5" footer="0.25"/>
  <pageSetup scale="67" firstPageNumber="12" orientation="landscape" useFirstPageNumber="1"/>
  <headerFooter scaleWithDoc="0">
    <oddFooter>&amp;R&amp;8&amp;P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R52"/>
  <sheetViews>
    <sheetView showGridLines="0" zoomScale="80" zoomScaleNormal="80" zoomScalePageLayoutView="80" workbookViewId="0"/>
  </sheetViews>
  <sheetFormatPr baseColWidth="10" defaultColWidth="8.7109375" defaultRowHeight="15" x14ac:dyDescent="0"/>
  <cols>
    <col min="1" max="1" width="51" customWidth="1"/>
    <col min="2" max="2" width="2.140625" customWidth="1"/>
    <col min="3" max="3" width="14.140625" style="413" customWidth="1"/>
    <col min="4" max="4" width="2" style="413" customWidth="1"/>
    <col min="5" max="5" width="14.85546875" style="413" customWidth="1"/>
    <col min="6" max="6" width="2" style="413" customWidth="1"/>
    <col min="7" max="7" width="14.85546875" style="413" customWidth="1"/>
    <col min="8" max="8" width="2.140625" style="440" customWidth="1"/>
    <col min="9" max="9" width="14.85546875" style="441" customWidth="1"/>
    <col min="10" max="10" width="1.42578125" style="1114" customWidth="1"/>
    <col min="11" max="11" width="14.85546875" style="441" customWidth="1"/>
    <col min="12" max="12" width="1" style="441" customWidth="1"/>
    <col min="13" max="13" width="11.85546875" style="440" customWidth="1"/>
    <col min="14" max="14" width="14.85546875" style="440" customWidth="1"/>
    <col min="15" max="16" width="3.5703125" style="440" customWidth="1"/>
    <col min="17" max="17" width="12.42578125" style="413" customWidth="1"/>
    <col min="18" max="18" width="2.140625" style="413" customWidth="1"/>
    <col min="19" max="19" width="12.5703125" style="413" customWidth="1"/>
    <col min="20" max="20" width="2.140625" style="440" customWidth="1"/>
    <col min="21" max="21" width="12.5703125" style="440" customWidth="1"/>
    <col min="22" max="22" width="2.140625" style="440" customWidth="1"/>
    <col min="23" max="23" width="12.5703125" style="440" customWidth="1"/>
    <col min="24" max="24" width="2" style="413" customWidth="1"/>
    <col min="25" max="25" width="11.85546875" style="413" customWidth="1"/>
    <col min="26" max="26" width="11.42578125" style="413" customWidth="1"/>
    <col min="27" max="27" width="1.85546875" style="413" customWidth="1"/>
    <col min="28" max="28" width="11.5703125" style="413" customWidth="1"/>
    <col min="29" max="29" width="2.140625" style="413" customWidth="1"/>
    <col min="30" max="30" width="11.42578125" style="413" customWidth="1"/>
    <col min="31" max="31" width="0.5703125" style="413" customWidth="1"/>
    <col min="32" max="32" width="2.42578125" style="413" customWidth="1"/>
    <col min="33" max="33" width="10.5703125" style="413" customWidth="1"/>
    <col min="34" max="34" width="11.140625" style="413" customWidth="1"/>
    <col min="35" max="35" width="2.140625" style="413" customWidth="1"/>
    <col min="36" max="36" width="11.140625" style="413" customWidth="1"/>
    <col min="37" max="37" width="2.140625" style="413" customWidth="1"/>
    <col min="38" max="38" width="12.42578125" style="413" customWidth="1"/>
    <col min="39" max="43" width="8.7109375" style="413"/>
    <col min="44" max="44" width="8.7109375" style="440"/>
    <col min="258" max="258" width="51" customWidth="1"/>
    <col min="259" max="259" width="2.140625" customWidth="1"/>
    <col min="260" max="260" width="14.140625" customWidth="1"/>
    <col min="261" max="262" width="8.85546875" customWidth="1"/>
    <col min="263" max="263" width="2" customWidth="1"/>
    <col min="264" max="264" width="14.85546875" customWidth="1"/>
    <col min="265" max="265" width="2" customWidth="1"/>
    <col min="266" max="266" width="14.85546875" customWidth="1"/>
    <col min="267" max="267" width="2.140625" customWidth="1"/>
    <col min="268" max="268" width="14.85546875" customWidth="1"/>
    <col min="269" max="269" width="2.140625" customWidth="1"/>
    <col min="270" max="270" width="14.85546875" customWidth="1"/>
    <col min="271" max="272" width="3.5703125" customWidth="1"/>
    <col min="273" max="273" width="12.42578125" customWidth="1"/>
    <col min="274" max="274" width="2.140625" customWidth="1"/>
    <col min="275" max="275" width="12.5703125" customWidth="1"/>
    <col min="276" max="276" width="2.140625" customWidth="1"/>
    <col min="277" max="277" width="12.5703125" customWidth="1"/>
    <col min="278" max="278" width="2.140625" customWidth="1"/>
    <col min="279" max="279" width="12.5703125" customWidth="1"/>
    <col min="280" max="280" width="2" customWidth="1"/>
    <col min="281" max="281" width="11.85546875" customWidth="1"/>
    <col min="282" max="282" width="11.42578125" customWidth="1"/>
    <col min="283" max="283" width="1.85546875" customWidth="1"/>
    <col min="284" max="284" width="11.5703125" customWidth="1"/>
    <col min="285" max="285" width="2.140625" customWidth="1"/>
    <col min="286" max="286" width="11.42578125" customWidth="1"/>
    <col min="287" max="287" width="0.5703125" customWidth="1"/>
    <col min="288" max="288" width="2.42578125" customWidth="1"/>
    <col min="289" max="289" width="10.5703125" customWidth="1"/>
    <col min="290" max="290" width="11.140625" customWidth="1"/>
    <col min="291" max="291" width="2.140625" customWidth="1"/>
    <col min="292" max="292" width="11.140625" customWidth="1"/>
    <col min="293" max="293" width="2.140625" customWidth="1"/>
    <col min="294" max="294" width="12.42578125" customWidth="1"/>
    <col min="514" max="514" width="51" customWidth="1"/>
    <col min="515" max="515" width="2.140625" customWidth="1"/>
    <col min="516" max="516" width="14.140625" customWidth="1"/>
    <col min="517" max="518" width="8.85546875" customWidth="1"/>
    <col min="519" max="519" width="2" customWidth="1"/>
    <col min="520" max="520" width="14.85546875" customWidth="1"/>
    <col min="521" max="521" width="2" customWidth="1"/>
    <col min="522" max="522" width="14.85546875" customWidth="1"/>
    <col min="523" max="523" width="2.140625" customWidth="1"/>
    <col min="524" max="524" width="14.85546875" customWidth="1"/>
    <col min="525" max="525" width="2.140625" customWidth="1"/>
    <col min="526" max="526" width="14.85546875" customWidth="1"/>
    <col min="527" max="528" width="3.5703125" customWidth="1"/>
    <col min="529" max="529" width="12.42578125" customWidth="1"/>
    <col min="530" max="530" width="2.140625" customWidth="1"/>
    <col min="531" max="531" width="12.5703125" customWidth="1"/>
    <col min="532" max="532" width="2.140625" customWidth="1"/>
    <col min="533" max="533" width="12.5703125" customWidth="1"/>
    <col min="534" max="534" width="2.140625" customWidth="1"/>
    <col min="535" max="535" width="12.5703125" customWidth="1"/>
    <col min="536" max="536" width="2" customWidth="1"/>
    <col min="537" max="537" width="11.85546875" customWidth="1"/>
    <col min="538" max="538" width="11.42578125" customWidth="1"/>
    <col min="539" max="539" width="1.85546875" customWidth="1"/>
    <col min="540" max="540" width="11.5703125" customWidth="1"/>
    <col min="541" max="541" width="2.140625" customWidth="1"/>
    <col min="542" max="542" width="11.42578125" customWidth="1"/>
    <col min="543" max="543" width="0.5703125" customWidth="1"/>
    <col min="544" max="544" width="2.42578125" customWidth="1"/>
    <col min="545" max="545" width="10.5703125" customWidth="1"/>
    <col min="546" max="546" width="11.140625" customWidth="1"/>
    <col min="547" max="547" width="2.140625" customWidth="1"/>
    <col min="548" max="548" width="11.140625" customWidth="1"/>
    <col min="549" max="549" width="2.140625" customWidth="1"/>
    <col min="550" max="550" width="12.42578125" customWidth="1"/>
    <col min="770" max="770" width="51" customWidth="1"/>
    <col min="771" max="771" width="2.140625" customWidth="1"/>
    <col min="772" max="772" width="14.140625" customWidth="1"/>
    <col min="773" max="774" width="8.85546875" customWidth="1"/>
    <col min="775" max="775" width="2" customWidth="1"/>
    <col min="776" max="776" width="14.85546875" customWidth="1"/>
    <col min="777" max="777" width="2" customWidth="1"/>
    <col min="778" max="778" width="14.85546875" customWidth="1"/>
    <col min="779" max="779" width="2.140625" customWidth="1"/>
    <col min="780" max="780" width="14.85546875" customWidth="1"/>
    <col min="781" max="781" width="2.140625" customWidth="1"/>
    <col min="782" max="782" width="14.85546875" customWidth="1"/>
    <col min="783" max="784" width="3.5703125" customWidth="1"/>
    <col min="785" max="785" width="12.42578125" customWidth="1"/>
    <col min="786" max="786" width="2.140625" customWidth="1"/>
    <col min="787" max="787" width="12.5703125" customWidth="1"/>
    <col min="788" max="788" width="2.140625" customWidth="1"/>
    <col min="789" max="789" width="12.5703125" customWidth="1"/>
    <col min="790" max="790" width="2.140625" customWidth="1"/>
    <col min="791" max="791" width="12.5703125" customWidth="1"/>
    <col min="792" max="792" width="2" customWidth="1"/>
    <col min="793" max="793" width="11.85546875" customWidth="1"/>
    <col min="794" max="794" width="11.42578125" customWidth="1"/>
    <col min="795" max="795" width="1.85546875" customWidth="1"/>
    <col min="796" max="796" width="11.5703125" customWidth="1"/>
    <col min="797" max="797" width="2.140625" customWidth="1"/>
    <col min="798" max="798" width="11.42578125" customWidth="1"/>
    <col min="799" max="799" width="0.5703125" customWidth="1"/>
    <col min="800" max="800" width="2.42578125" customWidth="1"/>
    <col min="801" max="801" width="10.5703125" customWidth="1"/>
    <col min="802" max="802" width="11.140625" customWidth="1"/>
    <col min="803" max="803" width="2.140625" customWidth="1"/>
    <col min="804" max="804" width="11.140625" customWidth="1"/>
    <col min="805" max="805" width="2.140625" customWidth="1"/>
    <col min="806" max="806" width="12.42578125" customWidth="1"/>
    <col min="1026" max="1026" width="51" customWidth="1"/>
    <col min="1027" max="1027" width="2.140625" customWidth="1"/>
    <col min="1028" max="1028" width="14.140625" customWidth="1"/>
    <col min="1029" max="1030" width="8.85546875" customWidth="1"/>
    <col min="1031" max="1031" width="2" customWidth="1"/>
    <col min="1032" max="1032" width="14.85546875" customWidth="1"/>
    <col min="1033" max="1033" width="2" customWidth="1"/>
    <col min="1034" max="1034" width="14.85546875" customWidth="1"/>
    <col min="1035" max="1035" width="2.140625" customWidth="1"/>
    <col min="1036" max="1036" width="14.85546875" customWidth="1"/>
    <col min="1037" max="1037" width="2.140625" customWidth="1"/>
    <col min="1038" max="1038" width="14.85546875" customWidth="1"/>
    <col min="1039" max="1040" width="3.5703125" customWidth="1"/>
    <col min="1041" max="1041" width="12.42578125" customWidth="1"/>
    <col min="1042" max="1042" width="2.140625" customWidth="1"/>
    <col min="1043" max="1043" width="12.5703125" customWidth="1"/>
    <col min="1044" max="1044" width="2.140625" customWidth="1"/>
    <col min="1045" max="1045" width="12.5703125" customWidth="1"/>
    <col min="1046" max="1046" width="2.140625" customWidth="1"/>
    <col min="1047" max="1047" width="12.5703125" customWidth="1"/>
    <col min="1048" max="1048" width="2" customWidth="1"/>
    <col min="1049" max="1049" width="11.85546875" customWidth="1"/>
    <col min="1050" max="1050" width="11.42578125" customWidth="1"/>
    <col min="1051" max="1051" width="1.85546875" customWidth="1"/>
    <col min="1052" max="1052" width="11.5703125" customWidth="1"/>
    <col min="1053" max="1053" width="2.140625" customWidth="1"/>
    <col min="1054" max="1054" width="11.42578125" customWidth="1"/>
    <col min="1055" max="1055" width="0.5703125" customWidth="1"/>
    <col min="1056" max="1056" width="2.42578125" customWidth="1"/>
    <col min="1057" max="1057" width="10.5703125" customWidth="1"/>
    <col min="1058" max="1058" width="11.140625" customWidth="1"/>
    <col min="1059" max="1059" width="2.140625" customWidth="1"/>
    <col min="1060" max="1060" width="11.140625" customWidth="1"/>
    <col min="1061" max="1061" width="2.140625" customWidth="1"/>
    <col min="1062" max="1062" width="12.42578125" customWidth="1"/>
    <col min="1282" max="1282" width="51" customWidth="1"/>
    <col min="1283" max="1283" width="2.140625" customWidth="1"/>
    <col min="1284" max="1284" width="14.140625" customWidth="1"/>
    <col min="1285" max="1286" width="8.85546875" customWidth="1"/>
    <col min="1287" max="1287" width="2" customWidth="1"/>
    <col min="1288" max="1288" width="14.85546875" customWidth="1"/>
    <col min="1289" max="1289" width="2" customWidth="1"/>
    <col min="1290" max="1290" width="14.85546875" customWidth="1"/>
    <col min="1291" max="1291" width="2.140625" customWidth="1"/>
    <col min="1292" max="1292" width="14.85546875" customWidth="1"/>
    <col min="1293" max="1293" width="2.140625" customWidth="1"/>
    <col min="1294" max="1294" width="14.85546875" customWidth="1"/>
    <col min="1295" max="1296" width="3.5703125" customWidth="1"/>
    <col min="1297" max="1297" width="12.42578125" customWidth="1"/>
    <col min="1298" max="1298" width="2.140625" customWidth="1"/>
    <col min="1299" max="1299" width="12.5703125" customWidth="1"/>
    <col min="1300" max="1300" width="2.140625" customWidth="1"/>
    <col min="1301" max="1301" width="12.5703125" customWidth="1"/>
    <col min="1302" max="1302" width="2.140625" customWidth="1"/>
    <col min="1303" max="1303" width="12.5703125" customWidth="1"/>
    <col min="1304" max="1304" width="2" customWidth="1"/>
    <col min="1305" max="1305" width="11.85546875" customWidth="1"/>
    <col min="1306" max="1306" width="11.42578125" customWidth="1"/>
    <col min="1307" max="1307" width="1.85546875" customWidth="1"/>
    <col min="1308" max="1308" width="11.5703125" customWidth="1"/>
    <col min="1309" max="1309" width="2.140625" customWidth="1"/>
    <col min="1310" max="1310" width="11.42578125" customWidth="1"/>
    <col min="1311" max="1311" width="0.5703125" customWidth="1"/>
    <col min="1312" max="1312" width="2.42578125" customWidth="1"/>
    <col min="1313" max="1313" width="10.5703125" customWidth="1"/>
    <col min="1314" max="1314" width="11.140625" customWidth="1"/>
    <col min="1315" max="1315" width="2.140625" customWidth="1"/>
    <col min="1316" max="1316" width="11.140625" customWidth="1"/>
    <col min="1317" max="1317" width="2.140625" customWidth="1"/>
    <col min="1318" max="1318" width="12.42578125" customWidth="1"/>
    <col min="1538" max="1538" width="51" customWidth="1"/>
    <col min="1539" max="1539" width="2.140625" customWidth="1"/>
    <col min="1540" max="1540" width="14.140625" customWidth="1"/>
    <col min="1541" max="1542" width="8.85546875" customWidth="1"/>
    <col min="1543" max="1543" width="2" customWidth="1"/>
    <col min="1544" max="1544" width="14.85546875" customWidth="1"/>
    <col min="1545" max="1545" width="2" customWidth="1"/>
    <col min="1546" max="1546" width="14.85546875" customWidth="1"/>
    <col min="1547" max="1547" width="2.140625" customWidth="1"/>
    <col min="1548" max="1548" width="14.85546875" customWidth="1"/>
    <col min="1549" max="1549" width="2.140625" customWidth="1"/>
    <col min="1550" max="1550" width="14.85546875" customWidth="1"/>
    <col min="1551" max="1552" width="3.5703125" customWidth="1"/>
    <col min="1553" max="1553" width="12.42578125" customWidth="1"/>
    <col min="1554" max="1554" width="2.140625" customWidth="1"/>
    <col min="1555" max="1555" width="12.5703125" customWidth="1"/>
    <col min="1556" max="1556" width="2.140625" customWidth="1"/>
    <col min="1557" max="1557" width="12.5703125" customWidth="1"/>
    <col min="1558" max="1558" width="2.140625" customWidth="1"/>
    <col min="1559" max="1559" width="12.5703125" customWidth="1"/>
    <col min="1560" max="1560" width="2" customWidth="1"/>
    <col min="1561" max="1561" width="11.85546875" customWidth="1"/>
    <col min="1562" max="1562" width="11.42578125" customWidth="1"/>
    <col min="1563" max="1563" width="1.85546875" customWidth="1"/>
    <col min="1564" max="1564" width="11.5703125" customWidth="1"/>
    <col min="1565" max="1565" width="2.140625" customWidth="1"/>
    <col min="1566" max="1566" width="11.42578125" customWidth="1"/>
    <col min="1567" max="1567" width="0.5703125" customWidth="1"/>
    <col min="1568" max="1568" width="2.42578125" customWidth="1"/>
    <col min="1569" max="1569" width="10.5703125" customWidth="1"/>
    <col min="1570" max="1570" width="11.140625" customWidth="1"/>
    <col min="1571" max="1571" width="2.140625" customWidth="1"/>
    <col min="1572" max="1572" width="11.140625" customWidth="1"/>
    <col min="1573" max="1573" width="2.140625" customWidth="1"/>
    <col min="1574" max="1574" width="12.42578125" customWidth="1"/>
    <col min="1794" max="1794" width="51" customWidth="1"/>
    <col min="1795" max="1795" width="2.140625" customWidth="1"/>
    <col min="1796" max="1796" width="14.140625" customWidth="1"/>
    <col min="1797" max="1798" width="8.85546875" customWidth="1"/>
    <col min="1799" max="1799" width="2" customWidth="1"/>
    <col min="1800" max="1800" width="14.85546875" customWidth="1"/>
    <col min="1801" max="1801" width="2" customWidth="1"/>
    <col min="1802" max="1802" width="14.85546875" customWidth="1"/>
    <col min="1803" max="1803" width="2.140625" customWidth="1"/>
    <col min="1804" max="1804" width="14.85546875" customWidth="1"/>
    <col min="1805" max="1805" width="2.140625" customWidth="1"/>
    <col min="1806" max="1806" width="14.85546875" customWidth="1"/>
    <col min="1807" max="1808" width="3.5703125" customWidth="1"/>
    <col min="1809" max="1809" width="12.42578125" customWidth="1"/>
    <col min="1810" max="1810" width="2.140625" customWidth="1"/>
    <col min="1811" max="1811" width="12.5703125" customWidth="1"/>
    <col min="1812" max="1812" width="2.140625" customWidth="1"/>
    <col min="1813" max="1813" width="12.5703125" customWidth="1"/>
    <col min="1814" max="1814" width="2.140625" customWidth="1"/>
    <col min="1815" max="1815" width="12.5703125" customWidth="1"/>
    <col min="1816" max="1816" width="2" customWidth="1"/>
    <col min="1817" max="1817" width="11.85546875" customWidth="1"/>
    <col min="1818" max="1818" width="11.42578125" customWidth="1"/>
    <col min="1819" max="1819" width="1.85546875" customWidth="1"/>
    <col min="1820" max="1820" width="11.5703125" customWidth="1"/>
    <col min="1821" max="1821" width="2.140625" customWidth="1"/>
    <col min="1822" max="1822" width="11.42578125" customWidth="1"/>
    <col min="1823" max="1823" width="0.5703125" customWidth="1"/>
    <col min="1824" max="1824" width="2.42578125" customWidth="1"/>
    <col min="1825" max="1825" width="10.5703125" customWidth="1"/>
    <col min="1826" max="1826" width="11.140625" customWidth="1"/>
    <col min="1827" max="1827" width="2.140625" customWidth="1"/>
    <col min="1828" max="1828" width="11.140625" customWidth="1"/>
    <col min="1829" max="1829" width="2.140625" customWidth="1"/>
    <col min="1830" max="1830" width="12.42578125" customWidth="1"/>
    <col min="2050" max="2050" width="51" customWidth="1"/>
    <col min="2051" max="2051" width="2.140625" customWidth="1"/>
    <col min="2052" max="2052" width="14.140625" customWidth="1"/>
    <col min="2053" max="2054" width="8.85546875" customWidth="1"/>
    <col min="2055" max="2055" width="2" customWidth="1"/>
    <col min="2056" max="2056" width="14.85546875" customWidth="1"/>
    <col min="2057" max="2057" width="2" customWidth="1"/>
    <col min="2058" max="2058" width="14.85546875" customWidth="1"/>
    <col min="2059" max="2059" width="2.140625" customWidth="1"/>
    <col min="2060" max="2060" width="14.85546875" customWidth="1"/>
    <col min="2061" max="2061" width="2.140625" customWidth="1"/>
    <col min="2062" max="2062" width="14.85546875" customWidth="1"/>
    <col min="2063" max="2064" width="3.5703125" customWidth="1"/>
    <col min="2065" max="2065" width="12.42578125" customWidth="1"/>
    <col min="2066" max="2066" width="2.140625" customWidth="1"/>
    <col min="2067" max="2067" width="12.5703125" customWidth="1"/>
    <col min="2068" max="2068" width="2.140625" customWidth="1"/>
    <col min="2069" max="2069" width="12.5703125" customWidth="1"/>
    <col min="2070" max="2070" width="2.140625" customWidth="1"/>
    <col min="2071" max="2071" width="12.5703125" customWidth="1"/>
    <col min="2072" max="2072" width="2" customWidth="1"/>
    <col min="2073" max="2073" width="11.85546875" customWidth="1"/>
    <col min="2074" max="2074" width="11.42578125" customWidth="1"/>
    <col min="2075" max="2075" width="1.85546875" customWidth="1"/>
    <col min="2076" max="2076" width="11.5703125" customWidth="1"/>
    <col min="2077" max="2077" width="2.140625" customWidth="1"/>
    <col min="2078" max="2078" width="11.42578125" customWidth="1"/>
    <col min="2079" max="2079" width="0.5703125" customWidth="1"/>
    <col min="2080" max="2080" width="2.42578125" customWidth="1"/>
    <col min="2081" max="2081" width="10.5703125" customWidth="1"/>
    <col min="2082" max="2082" width="11.140625" customWidth="1"/>
    <col min="2083" max="2083" width="2.140625" customWidth="1"/>
    <col min="2084" max="2084" width="11.140625" customWidth="1"/>
    <col min="2085" max="2085" width="2.140625" customWidth="1"/>
    <col min="2086" max="2086" width="12.42578125" customWidth="1"/>
    <col min="2306" max="2306" width="51" customWidth="1"/>
    <col min="2307" max="2307" width="2.140625" customWidth="1"/>
    <col min="2308" max="2308" width="14.140625" customWidth="1"/>
    <col min="2309" max="2310" width="8.85546875" customWidth="1"/>
    <col min="2311" max="2311" width="2" customWidth="1"/>
    <col min="2312" max="2312" width="14.85546875" customWidth="1"/>
    <col min="2313" max="2313" width="2" customWidth="1"/>
    <col min="2314" max="2314" width="14.85546875" customWidth="1"/>
    <col min="2315" max="2315" width="2.140625" customWidth="1"/>
    <col min="2316" max="2316" width="14.85546875" customWidth="1"/>
    <col min="2317" max="2317" width="2.140625" customWidth="1"/>
    <col min="2318" max="2318" width="14.85546875" customWidth="1"/>
    <col min="2319" max="2320" width="3.5703125" customWidth="1"/>
    <col min="2321" max="2321" width="12.42578125" customWidth="1"/>
    <col min="2322" max="2322" width="2.140625" customWidth="1"/>
    <col min="2323" max="2323" width="12.5703125" customWidth="1"/>
    <col min="2324" max="2324" width="2.140625" customWidth="1"/>
    <col min="2325" max="2325" width="12.5703125" customWidth="1"/>
    <col min="2326" max="2326" width="2.140625" customWidth="1"/>
    <col min="2327" max="2327" width="12.5703125" customWidth="1"/>
    <col min="2328" max="2328" width="2" customWidth="1"/>
    <col min="2329" max="2329" width="11.85546875" customWidth="1"/>
    <col min="2330" max="2330" width="11.42578125" customWidth="1"/>
    <col min="2331" max="2331" width="1.85546875" customWidth="1"/>
    <col min="2332" max="2332" width="11.5703125" customWidth="1"/>
    <col min="2333" max="2333" width="2.140625" customWidth="1"/>
    <col min="2334" max="2334" width="11.42578125" customWidth="1"/>
    <col min="2335" max="2335" width="0.5703125" customWidth="1"/>
    <col min="2336" max="2336" width="2.42578125" customWidth="1"/>
    <col min="2337" max="2337" width="10.5703125" customWidth="1"/>
    <col min="2338" max="2338" width="11.140625" customWidth="1"/>
    <col min="2339" max="2339" width="2.140625" customWidth="1"/>
    <col min="2340" max="2340" width="11.140625" customWidth="1"/>
    <col min="2341" max="2341" width="2.140625" customWidth="1"/>
    <col min="2342" max="2342" width="12.42578125" customWidth="1"/>
    <col min="2562" max="2562" width="51" customWidth="1"/>
    <col min="2563" max="2563" width="2.140625" customWidth="1"/>
    <col min="2564" max="2564" width="14.140625" customWidth="1"/>
    <col min="2565" max="2566" width="8.85546875" customWidth="1"/>
    <col min="2567" max="2567" width="2" customWidth="1"/>
    <col min="2568" max="2568" width="14.85546875" customWidth="1"/>
    <col min="2569" max="2569" width="2" customWidth="1"/>
    <col min="2570" max="2570" width="14.85546875" customWidth="1"/>
    <col min="2571" max="2571" width="2.140625" customWidth="1"/>
    <col min="2572" max="2572" width="14.85546875" customWidth="1"/>
    <col min="2573" max="2573" width="2.140625" customWidth="1"/>
    <col min="2574" max="2574" width="14.85546875" customWidth="1"/>
    <col min="2575" max="2576" width="3.5703125" customWidth="1"/>
    <col min="2577" max="2577" width="12.42578125" customWidth="1"/>
    <col min="2578" max="2578" width="2.140625" customWidth="1"/>
    <col min="2579" max="2579" width="12.5703125" customWidth="1"/>
    <col min="2580" max="2580" width="2.140625" customWidth="1"/>
    <col min="2581" max="2581" width="12.5703125" customWidth="1"/>
    <col min="2582" max="2582" width="2.140625" customWidth="1"/>
    <col min="2583" max="2583" width="12.5703125" customWidth="1"/>
    <col min="2584" max="2584" width="2" customWidth="1"/>
    <col min="2585" max="2585" width="11.85546875" customWidth="1"/>
    <col min="2586" max="2586" width="11.42578125" customWidth="1"/>
    <col min="2587" max="2587" width="1.85546875" customWidth="1"/>
    <col min="2588" max="2588" width="11.5703125" customWidth="1"/>
    <col min="2589" max="2589" width="2.140625" customWidth="1"/>
    <col min="2590" max="2590" width="11.42578125" customWidth="1"/>
    <col min="2591" max="2591" width="0.5703125" customWidth="1"/>
    <col min="2592" max="2592" width="2.42578125" customWidth="1"/>
    <col min="2593" max="2593" width="10.5703125" customWidth="1"/>
    <col min="2594" max="2594" width="11.140625" customWidth="1"/>
    <col min="2595" max="2595" width="2.140625" customWidth="1"/>
    <col min="2596" max="2596" width="11.140625" customWidth="1"/>
    <col min="2597" max="2597" width="2.140625" customWidth="1"/>
    <col min="2598" max="2598" width="12.42578125" customWidth="1"/>
    <col min="2818" max="2818" width="51" customWidth="1"/>
    <col min="2819" max="2819" width="2.140625" customWidth="1"/>
    <col min="2820" max="2820" width="14.140625" customWidth="1"/>
    <col min="2821" max="2822" width="8.85546875" customWidth="1"/>
    <col min="2823" max="2823" width="2" customWidth="1"/>
    <col min="2824" max="2824" width="14.85546875" customWidth="1"/>
    <col min="2825" max="2825" width="2" customWidth="1"/>
    <col min="2826" max="2826" width="14.85546875" customWidth="1"/>
    <col min="2827" max="2827" width="2.140625" customWidth="1"/>
    <col min="2828" max="2828" width="14.85546875" customWidth="1"/>
    <col min="2829" max="2829" width="2.140625" customWidth="1"/>
    <col min="2830" max="2830" width="14.85546875" customWidth="1"/>
    <col min="2831" max="2832" width="3.5703125" customWidth="1"/>
    <col min="2833" max="2833" width="12.42578125" customWidth="1"/>
    <col min="2834" max="2834" width="2.140625" customWidth="1"/>
    <col min="2835" max="2835" width="12.5703125" customWidth="1"/>
    <col min="2836" max="2836" width="2.140625" customWidth="1"/>
    <col min="2837" max="2837" width="12.5703125" customWidth="1"/>
    <col min="2838" max="2838" width="2.140625" customWidth="1"/>
    <col min="2839" max="2839" width="12.5703125" customWidth="1"/>
    <col min="2840" max="2840" width="2" customWidth="1"/>
    <col min="2841" max="2841" width="11.85546875" customWidth="1"/>
    <col min="2842" max="2842" width="11.42578125" customWidth="1"/>
    <col min="2843" max="2843" width="1.85546875" customWidth="1"/>
    <col min="2844" max="2844" width="11.5703125" customWidth="1"/>
    <col min="2845" max="2845" width="2.140625" customWidth="1"/>
    <col min="2846" max="2846" width="11.42578125" customWidth="1"/>
    <col min="2847" max="2847" width="0.5703125" customWidth="1"/>
    <col min="2848" max="2848" width="2.42578125" customWidth="1"/>
    <col min="2849" max="2849" width="10.5703125" customWidth="1"/>
    <col min="2850" max="2850" width="11.140625" customWidth="1"/>
    <col min="2851" max="2851" width="2.140625" customWidth="1"/>
    <col min="2852" max="2852" width="11.140625" customWidth="1"/>
    <col min="2853" max="2853" width="2.140625" customWidth="1"/>
    <col min="2854" max="2854" width="12.42578125" customWidth="1"/>
    <col min="3074" max="3074" width="51" customWidth="1"/>
    <col min="3075" max="3075" width="2.140625" customWidth="1"/>
    <col min="3076" max="3076" width="14.140625" customWidth="1"/>
    <col min="3077" max="3078" width="8.85546875" customWidth="1"/>
    <col min="3079" max="3079" width="2" customWidth="1"/>
    <col min="3080" max="3080" width="14.85546875" customWidth="1"/>
    <col min="3081" max="3081" width="2" customWidth="1"/>
    <col min="3082" max="3082" width="14.85546875" customWidth="1"/>
    <col min="3083" max="3083" width="2.140625" customWidth="1"/>
    <col min="3084" max="3084" width="14.85546875" customWidth="1"/>
    <col min="3085" max="3085" width="2.140625" customWidth="1"/>
    <col min="3086" max="3086" width="14.85546875" customWidth="1"/>
    <col min="3087" max="3088" width="3.5703125" customWidth="1"/>
    <col min="3089" max="3089" width="12.42578125" customWidth="1"/>
    <col min="3090" max="3090" width="2.140625" customWidth="1"/>
    <col min="3091" max="3091" width="12.5703125" customWidth="1"/>
    <col min="3092" max="3092" width="2.140625" customWidth="1"/>
    <col min="3093" max="3093" width="12.5703125" customWidth="1"/>
    <col min="3094" max="3094" width="2.140625" customWidth="1"/>
    <col min="3095" max="3095" width="12.5703125" customWidth="1"/>
    <col min="3096" max="3096" width="2" customWidth="1"/>
    <col min="3097" max="3097" width="11.85546875" customWidth="1"/>
    <col min="3098" max="3098" width="11.42578125" customWidth="1"/>
    <col min="3099" max="3099" width="1.85546875" customWidth="1"/>
    <col min="3100" max="3100" width="11.5703125" customWidth="1"/>
    <col min="3101" max="3101" width="2.140625" customWidth="1"/>
    <col min="3102" max="3102" width="11.42578125" customWidth="1"/>
    <col min="3103" max="3103" width="0.5703125" customWidth="1"/>
    <col min="3104" max="3104" width="2.42578125" customWidth="1"/>
    <col min="3105" max="3105" width="10.5703125" customWidth="1"/>
    <col min="3106" max="3106" width="11.140625" customWidth="1"/>
    <col min="3107" max="3107" width="2.140625" customWidth="1"/>
    <col min="3108" max="3108" width="11.140625" customWidth="1"/>
    <col min="3109" max="3109" width="2.140625" customWidth="1"/>
    <col min="3110" max="3110" width="12.42578125" customWidth="1"/>
    <col min="3330" max="3330" width="51" customWidth="1"/>
    <col min="3331" max="3331" width="2.140625" customWidth="1"/>
    <col min="3332" max="3332" width="14.140625" customWidth="1"/>
    <col min="3333" max="3334" width="8.85546875" customWidth="1"/>
    <col min="3335" max="3335" width="2" customWidth="1"/>
    <col min="3336" max="3336" width="14.85546875" customWidth="1"/>
    <col min="3337" max="3337" width="2" customWidth="1"/>
    <col min="3338" max="3338" width="14.85546875" customWidth="1"/>
    <col min="3339" max="3339" width="2.140625" customWidth="1"/>
    <col min="3340" max="3340" width="14.85546875" customWidth="1"/>
    <col min="3341" max="3341" width="2.140625" customWidth="1"/>
    <col min="3342" max="3342" width="14.85546875" customWidth="1"/>
    <col min="3343" max="3344" width="3.5703125" customWidth="1"/>
    <col min="3345" max="3345" width="12.42578125" customWidth="1"/>
    <col min="3346" max="3346" width="2.140625" customWidth="1"/>
    <col min="3347" max="3347" width="12.5703125" customWidth="1"/>
    <col min="3348" max="3348" width="2.140625" customWidth="1"/>
    <col min="3349" max="3349" width="12.5703125" customWidth="1"/>
    <col min="3350" max="3350" width="2.140625" customWidth="1"/>
    <col min="3351" max="3351" width="12.5703125" customWidth="1"/>
    <col min="3352" max="3352" width="2" customWidth="1"/>
    <col min="3353" max="3353" width="11.85546875" customWidth="1"/>
    <col min="3354" max="3354" width="11.42578125" customWidth="1"/>
    <col min="3355" max="3355" width="1.85546875" customWidth="1"/>
    <col min="3356" max="3356" width="11.5703125" customWidth="1"/>
    <col min="3357" max="3357" width="2.140625" customWidth="1"/>
    <col min="3358" max="3358" width="11.42578125" customWidth="1"/>
    <col min="3359" max="3359" width="0.5703125" customWidth="1"/>
    <col min="3360" max="3360" width="2.42578125" customWidth="1"/>
    <col min="3361" max="3361" width="10.5703125" customWidth="1"/>
    <col min="3362" max="3362" width="11.140625" customWidth="1"/>
    <col min="3363" max="3363" width="2.140625" customWidth="1"/>
    <col min="3364" max="3364" width="11.140625" customWidth="1"/>
    <col min="3365" max="3365" width="2.140625" customWidth="1"/>
    <col min="3366" max="3366" width="12.42578125" customWidth="1"/>
    <col min="3586" max="3586" width="51" customWidth="1"/>
    <col min="3587" max="3587" width="2.140625" customWidth="1"/>
    <col min="3588" max="3588" width="14.140625" customWidth="1"/>
    <col min="3589" max="3590" width="8.85546875" customWidth="1"/>
    <col min="3591" max="3591" width="2" customWidth="1"/>
    <col min="3592" max="3592" width="14.85546875" customWidth="1"/>
    <col min="3593" max="3593" width="2" customWidth="1"/>
    <col min="3594" max="3594" width="14.85546875" customWidth="1"/>
    <col min="3595" max="3595" width="2.140625" customWidth="1"/>
    <col min="3596" max="3596" width="14.85546875" customWidth="1"/>
    <col min="3597" max="3597" width="2.140625" customWidth="1"/>
    <col min="3598" max="3598" width="14.85546875" customWidth="1"/>
    <col min="3599" max="3600" width="3.5703125" customWidth="1"/>
    <col min="3601" max="3601" width="12.42578125" customWidth="1"/>
    <col min="3602" max="3602" width="2.140625" customWidth="1"/>
    <col min="3603" max="3603" width="12.5703125" customWidth="1"/>
    <col min="3604" max="3604" width="2.140625" customWidth="1"/>
    <col min="3605" max="3605" width="12.5703125" customWidth="1"/>
    <col min="3606" max="3606" width="2.140625" customWidth="1"/>
    <col min="3607" max="3607" width="12.5703125" customWidth="1"/>
    <col min="3608" max="3608" width="2" customWidth="1"/>
    <col min="3609" max="3609" width="11.85546875" customWidth="1"/>
    <col min="3610" max="3610" width="11.42578125" customWidth="1"/>
    <col min="3611" max="3611" width="1.85546875" customWidth="1"/>
    <col min="3612" max="3612" width="11.5703125" customWidth="1"/>
    <col min="3613" max="3613" width="2.140625" customWidth="1"/>
    <col min="3614" max="3614" width="11.42578125" customWidth="1"/>
    <col min="3615" max="3615" width="0.5703125" customWidth="1"/>
    <col min="3616" max="3616" width="2.42578125" customWidth="1"/>
    <col min="3617" max="3617" width="10.5703125" customWidth="1"/>
    <col min="3618" max="3618" width="11.140625" customWidth="1"/>
    <col min="3619" max="3619" width="2.140625" customWidth="1"/>
    <col min="3620" max="3620" width="11.140625" customWidth="1"/>
    <col min="3621" max="3621" width="2.140625" customWidth="1"/>
    <col min="3622" max="3622" width="12.42578125" customWidth="1"/>
    <col min="3842" max="3842" width="51" customWidth="1"/>
    <col min="3843" max="3843" width="2.140625" customWidth="1"/>
    <col min="3844" max="3844" width="14.140625" customWidth="1"/>
    <col min="3845" max="3846" width="8.85546875" customWidth="1"/>
    <col min="3847" max="3847" width="2" customWidth="1"/>
    <col min="3848" max="3848" width="14.85546875" customWidth="1"/>
    <col min="3849" max="3849" width="2" customWidth="1"/>
    <col min="3850" max="3850" width="14.85546875" customWidth="1"/>
    <col min="3851" max="3851" width="2.140625" customWidth="1"/>
    <col min="3852" max="3852" width="14.85546875" customWidth="1"/>
    <col min="3853" max="3853" width="2.140625" customWidth="1"/>
    <col min="3854" max="3854" width="14.85546875" customWidth="1"/>
    <col min="3855" max="3856" width="3.5703125" customWidth="1"/>
    <col min="3857" max="3857" width="12.42578125" customWidth="1"/>
    <col min="3858" max="3858" width="2.140625" customWidth="1"/>
    <col min="3859" max="3859" width="12.5703125" customWidth="1"/>
    <col min="3860" max="3860" width="2.140625" customWidth="1"/>
    <col min="3861" max="3861" width="12.5703125" customWidth="1"/>
    <col min="3862" max="3862" width="2.140625" customWidth="1"/>
    <col min="3863" max="3863" width="12.5703125" customWidth="1"/>
    <col min="3864" max="3864" width="2" customWidth="1"/>
    <col min="3865" max="3865" width="11.85546875" customWidth="1"/>
    <col min="3866" max="3866" width="11.42578125" customWidth="1"/>
    <col min="3867" max="3867" width="1.85546875" customWidth="1"/>
    <col min="3868" max="3868" width="11.5703125" customWidth="1"/>
    <col min="3869" max="3869" width="2.140625" customWidth="1"/>
    <col min="3870" max="3870" width="11.42578125" customWidth="1"/>
    <col min="3871" max="3871" width="0.5703125" customWidth="1"/>
    <col min="3872" max="3872" width="2.42578125" customWidth="1"/>
    <col min="3873" max="3873" width="10.5703125" customWidth="1"/>
    <col min="3874" max="3874" width="11.140625" customWidth="1"/>
    <col min="3875" max="3875" width="2.140625" customWidth="1"/>
    <col min="3876" max="3876" width="11.140625" customWidth="1"/>
    <col min="3877" max="3877" width="2.140625" customWidth="1"/>
    <col min="3878" max="3878" width="12.42578125" customWidth="1"/>
    <col min="4098" max="4098" width="51" customWidth="1"/>
    <col min="4099" max="4099" width="2.140625" customWidth="1"/>
    <col min="4100" max="4100" width="14.140625" customWidth="1"/>
    <col min="4101" max="4102" width="8.85546875" customWidth="1"/>
    <col min="4103" max="4103" width="2" customWidth="1"/>
    <col min="4104" max="4104" width="14.85546875" customWidth="1"/>
    <col min="4105" max="4105" width="2" customWidth="1"/>
    <col min="4106" max="4106" width="14.85546875" customWidth="1"/>
    <col min="4107" max="4107" width="2.140625" customWidth="1"/>
    <col min="4108" max="4108" width="14.85546875" customWidth="1"/>
    <col min="4109" max="4109" width="2.140625" customWidth="1"/>
    <col min="4110" max="4110" width="14.85546875" customWidth="1"/>
    <col min="4111" max="4112" width="3.5703125" customWidth="1"/>
    <col min="4113" max="4113" width="12.42578125" customWidth="1"/>
    <col min="4114" max="4114" width="2.140625" customWidth="1"/>
    <col min="4115" max="4115" width="12.5703125" customWidth="1"/>
    <col min="4116" max="4116" width="2.140625" customWidth="1"/>
    <col min="4117" max="4117" width="12.5703125" customWidth="1"/>
    <col min="4118" max="4118" width="2.140625" customWidth="1"/>
    <col min="4119" max="4119" width="12.5703125" customWidth="1"/>
    <col min="4120" max="4120" width="2" customWidth="1"/>
    <col min="4121" max="4121" width="11.85546875" customWidth="1"/>
    <col min="4122" max="4122" width="11.42578125" customWidth="1"/>
    <col min="4123" max="4123" width="1.85546875" customWidth="1"/>
    <col min="4124" max="4124" width="11.5703125" customWidth="1"/>
    <col min="4125" max="4125" width="2.140625" customWidth="1"/>
    <col min="4126" max="4126" width="11.42578125" customWidth="1"/>
    <col min="4127" max="4127" width="0.5703125" customWidth="1"/>
    <col min="4128" max="4128" width="2.42578125" customWidth="1"/>
    <col min="4129" max="4129" width="10.5703125" customWidth="1"/>
    <col min="4130" max="4130" width="11.140625" customWidth="1"/>
    <col min="4131" max="4131" width="2.140625" customWidth="1"/>
    <col min="4132" max="4132" width="11.140625" customWidth="1"/>
    <col min="4133" max="4133" width="2.140625" customWidth="1"/>
    <col min="4134" max="4134" width="12.42578125" customWidth="1"/>
    <col min="4354" max="4354" width="51" customWidth="1"/>
    <col min="4355" max="4355" width="2.140625" customWidth="1"/>
    <col min="4356" max="4356" width="14.140625" customWidth="1"/>
    <col min="4357" max="4358" width="8.85546875" customWidth="1"/>
    <col min="4359" max="4359" width="2" customWidth="1"/>
    <col min="4360" max="4360" width="14.85546875" customWidth="1"/>
    <col min="4361" max="4361" width="2" customWidth="1"/>
    <col min="4362" max="4362" width="14.85546875" customWidth="1"/>
    <col min="4363" max="4363" width="2.140625" customWidth="1"/>
    <col min="4364" max="4364" width="14.85546875" customWidth="1"/>
    <col min="4365" max="4365" width="2.140625" customWidth="1"/>
    <col min="4366" max="4366" width="14.85546875" customWidth="1"/>
    <col min="4367" max="4368" width="3.5703125" customWidth="1"/>
    <col min="4369" max="4369" width="12.42578125" customWidth="1"/>
    <col min="4370" max="4370" width="2.140625" customWidth="1"/>
    <col min="4371" max="4371" width="12.5703125" customWidth="1"/>
    <col min="4372" max="4372" width="2.140625" customWidth="1"/>
    <col min="4373" max="4373" width="12.5703125" customWidth="1"/>
    <col min="4374" max="4374" width="2.140625" customWidth="1"/>
    <col min="4375" max="4375" width="12.5703125" customWidth="1"/>
    <col min="4376" max="4376" width="2" customWidth="1"/>
    <col min="4377" max="4377" width="11.85546875" customWidth="1"/>
    <col min="4378" max="4378" width="11.42578125" customWidth="1"/>
    <col min="4379" max="4379" width="1.85546875" customWidth="1"/>
    <col min="4380" max="4380" width="11.5703125" customWidth="1"/>
    <col min="4381" max="4381" width="2.140625" customWidth="1"/>
    <col min="4382" max="4382" width="11.42578125" customWidth="1"/>
    <col min="4383" max="4383" width="0.5703125" customWidth="1"/>
    <col min="4384" max="4384" width="2.42578125" customWidth="1"/>
    <col min="4385" max="4385" width="10.5703125" customWidth="1"/>
    <col min="4386" max="4386" width="11.140625" customWidth="1"/>
    <col min="4387" max="4387" width="2.140625" customWidth="1"/>
    <col min="4388" max="4388" width="11.140625" customWidth="1"/>
    <col min="4389" max="4389" width="2.140625" customWidth="1"/>
    <col min="4390" max="4390" width="12.42578125" customWidth="1"/>
    <col min="4610" max="4610" width="51" customWidth="1"/>
    <col min="4611" max="4611" width="2.140625" customWidth="1"/>
    <col min="4612" max="4612" width="14.140625" customWidth="1"/>
    <col min="4613" max="4614" width="8.85546875" customWidth="1"/>
    <col min="4615" max="4615" width="2" customWidth="1"/>
    <col min="4616" max="4616" width="14.85546875" customWidth="1"/>
    <col min="4617" max="4617" width="2" customWidth="1"/>
    <col min="4618" max="4618" width="14.85546875" customWidth="1"/>
    <col min="4619" max="4619" width="2.140625" customWidth="1"/>
    <col min="4620" max="4620" width="14.85546875" customWidth="1"/>
    <col min="4621" max="4621" width="2.140625" customWidth="1"/>
    <col min="4622" max="4622" width="14.85546875" customWidth="1"/>
    <col min="4623" max="4624" width="3.5703125" customWidth="1"/>
    <col min="4625" max="4625" width="12.42578125" customWidth="1"/>
    <col min="4626" max="4626" width="2.140625" customWidth="1"/>
    <col min="4627" max="4627" width="12.5703125" customWidth="1"/>
    <col min="4628" max="4628" width="2.140625" customWidth="1"/>
    <col min="4629" max="4629" width="12.5703125" customWidth="1"/>
    <col min="4630" max="4630" width="2.140625" customWidth="1"/>
    <col min="4631" max="4631" width="12.5703125" customWidth="1"/>
    <col min="4632" max="4632" width="2" customWidth="1"/>
    <col min="4633" max="4633" width="11.85546875" customWidth="1"/>
    <col min="4634" max="4634" width="11.42578125" customWidth="1"/>
    <col min="4635" max="4635" width="1.85546875" customWidth="1"/>
    <col min="4636" max="4636" width="11.5703125" customWidth="1"/>
    <col min="4637" max="4637" width="2.140625" customWidth="1"/>
    <col min="4638" max="4638" width="11.42578125" customWidth="1"/>
    <col min="4639" max="4639" width="0.5703125" customWidth="1"/>
    <col min="4640" max="4640" width="2.42578125" customWidth="1"/>
    <col min="4641" max="4641" width="10.5703125" customWidth="1"/>
    <col min="4642" max="4642" width="11.140625" customWidth="1"/>
    <col min="4643" max="4643" width="2.140625" customWidth="1"/>
    <col min="4644" max="4644" width="11.140625" customWidth="1"/>
    <col min="4645" max="4645" width="2.140625" customWidth="1"/>
    <col min="4646" max="4646" width="12.42578125" customWidth="1"/>
    <col min="4866" max="4866" width="51" customWidth="1"/>
    <col min="4867" max="4867" width="2.140625" customWidth="1"/>
    <col min="4868" max="4868" width="14.140625" customWidth="1"/>
    <col min="4869" max="4870" width="8.85546875" customWidth="1"/>
    <col min="4871" max="4871" width="2" customWidth="1"/>
    <col min="4872" max="4872" width="14.85546875" customWidth="1"/>
    <col min="4873" max="4873" width="2" customWidth="1"/>
    <col min="4874" max="4874" width="14.85546875" customWidth="1"/>
    <col min="4875" max="4875" width="2.140625" customWidth="1"/>
    <col min="4876" max="4876" width="14.85546875" customWidth="1"/>
    <col min="4877" max="4877" width="2.140625" customWidth="1"/>
    <col min="4878" max="4878" width="14.85546875" customWidth="1"/>
    <col min="4879" max="4880" width="3.5703125" customWidth="1"/>
    <col min="4881" max="4881" width="12.42578125" customWidth="1"/>
    <col min="4882" max="4882" width="2.140625" customWidth="1"/>
    <col min="4883" max="4883" width="12.5703125" customWidth="1"/>
    <col min="4884" max="4884" width="2.140625" customWidth="1"/>
    <col min="4885" max="4885" width="12.5703125" customWidth="1"/>
    <col min="4886" max="4886" width="2.140625" customWidth="1"/>
    <col min="4887" max="4887" width="12.5703125" customWidth="1"/>
    <col min="4888" max="4888" width="2" customWidth="1"/>
    <col min="4889" max="4889" width="11.85546875" customWidth="1"/>
    <col min="4890" max="4890" width="11.42578125" customWidth="1"/>
    <col min="4891" max="4891" width="1.85546875" customWidth="1"/>
    <col min="4892" max="4892" width="11.5703125" customWidth="1"/>
    <col min="4893" max="4893" width="2.140625" customWidth="1"/>
    <col min="4894" max="4894" width="11.42578125" customWidth="1"/>
    <col min="4895" max="4895" width="0.5703125" customWidth="1"/>
    <col min="4896" max="4896" width="2.42578125" customWidth="1"/>
    <col min="4897" max="4897" width="10.5703125" customWidth="1"/>
    <col min="4898" max="4898" width="11.140625" customWidth="1"/>
    <col min="4899" max="4899" width="2.140625" customWidth="1"/>
    <col min="4900" max="4900" width="11.140625" customWidth="1"/>
    <col min="4901" max="4901" width="2.140625" customWidth="1"/>
    <col min="4902" max="4902" width="12.42578125" customWidth="1"/>
    <col min="5122" max="5122" width="51" customWidth="1"/>
    <col min="5123" max="5123" width="2.140625" customWidth="1"/>
    <col min="5124" max="5124" width="14.140625" customWidth="1"/>
    <col min="5125" max="5126" width="8.85546875" customWidth="1"/>
    <col min="5127" max="5127" width="2" customWidth="1"/>
    <col min="5128" max="5128" width="14.85546875" customWidth="1"/>
    <col min="5129" max="5129" width="2" customWidth="1"/>
    <col min="5130" max="5130" width="14.85546875" customWidth="1"/>
    <col min="5131" max="5131" width="2.140625" customWidth="1"/>
    <col min="5132" max="5132" width="14.85546875" customWidth="1"/>
    <col min="5133" max="5133" width="2.140625" customWidth="1"/>
    <col min="5134" max="5134" width="14.85546875" customWidth="1"/>
    <col min="5135" max="5136" width="3.5703125" customWidth="1"/>
    <col min="5137" max="5137" width="12.42578125" customWidth="1"/>
    <col min="5138" max="5138" width="2.140625" customWidth="1"/>
    <col min="5139" max="5139" width="12.5703125" customWidth="1"/>
    <col min="5140" max="5140" width="2.140625" customWidth="1"/>
    <col min="5141" max="5141" width="12.5703125" customWidth="1"/>
    <col min="5142" max="5142" width="2.140625" customWidth="1"/>
    <col min="5143" max="5143" width="12.5703125" customWidth="1"/>
    <col min="5144" max="5144" width="2" customWidth="1"/>
    <col min="5145" max="5145" width="11.85546875" customWidth="1"/>
    <col min="5146" max="5146" width="11.42578125" customWidth="1"/>
    <col min="5147" max="5147" width="1.85546875" customWidth="1"/>
    <col min="5148" max="5148" width="11.5703125" customWidth="1"/>
    <col min="5149" max="5149" width="2.140625" customWidth="1"/>
    <col min="5150" max="5150" width="11.42578125" customWidth="1"/>
    <col min="5151" max="5151" width="0.5703125" customWidth="1"/>
    <col min="5152" max="5152" width="2.42578125" customWidth="1"/>
    <col min="5153" max="5153" width="10.5703125" customWidth="1"/>
    <col min="5154" max="5154" width="11.140625" customWidth="1"/>
    <col min="5155" max="5155" width="2.140625" customWidth="1"/>
    <col min="5156" max="5156" width="11.140625" customWidth="1"/>
    <col min="5157" max="5157" width="2.140625" customWidth="1"/>
    <col min="5158" max="5158" width="12.42578125" customWidth="1"/>
    <col min="5378" max="5378" width="51" customWidth="1"/>
    <col min="5379" max="5379" width="2.140625" customWidth="1"/>
    <col min="5380" max="5380" width="14.140625" customWidth="1"/>
    <col min="5381" max="5382" width="8.85546875" customWidth="1"/>
    <col min="5383" max="5383" width="2" customWidth="1"/>
    <col min="5384" max="5384" width="14.85546875" customWidth="1"/>
    <col min="5385" max="5385" width="2" customWidth="1"/>
    <col min="5386" max="5386" width="14.85546875" customWidth="1"/>
    <col min="5387" max="5387" width="2.140625" customWidth="1"/>
    <col min="5388" max="5388" width="14.85546875" customWidth="1"/>
    <col min="5389" max="5389" width="2.140625" customWidth="1"/>
    <col min="5390" max="5390" width="14.85546875" customWidth="1"/>
    <col min="5391" max="5392" width="3.5703125" customWidth="1"/>
    <col min="5393" max="5393" width="12.42578125" customWidth="1"/>
    <col min="5394" max="5394" width="2.140625" customWidth="1"/>
    <col min="5395" max="5395" width="12.5703125" customWidth="1"/>
    <col min="5396" max="5396" width="2.140625" customWidth="1"/>
    <col min="5397" max="5397" width="12.5703125" customWidth="1"/>
    <col min="5398" max="5398" width="2.140625" customWidth="1"/>
    <col min="5399" max="5399" width="12.5703125" customWidth="1"/>
    <col min="5400" max="5400" width="2" customWidth="1"/>
    <col min="5401" max="5401" width="11.85546875" customWidth="1"/>
    <col min="5402" max="5402" width="11.42578125" customWidth="1"/>
    <col min="5403" max="5403" width="1.85546875" customWidth="1"/>
    <col min="5404" max="5404" width="11.5703125" customWidth="1"/>
    <col min="5405" max="5405" width="2.140625" customWidth="1"/>
    <col min="5406" max="5406" width="11.42578125" customWidth="1"/>
    <col min="5407" max="5407" width="0.5703125" customWidth="1"/>
    <col min="5408" max="5408" width="2.42578125" customWidth="1"/>
    <col min="5409" max="5409" width="10.5703125" customWidth="1"/>
    <col min="5410" max="5410" width="11.140625" customWidth="1"/>
    <col min="5411" max="5411" width="2.140625" customWidth="1"/>
    <col min="5412" max="5412" width="11.140625" customWidth="1"/>
    <col min="5413" max="5413" width="2.140625" customWidth="1"/>
    <col min="5414" max="5414" width="12.42578125" customWidth="1"/>
    <col min="5634" max="5634" width="51" customWidth="1"/>
    <col min="5635" max="5635" width="2.140625" customWidth="1"/>
    <col min="5636" max="5636" width="14.140625" customWidth="1"/>
    <col min="5637" max="5638" width="8.85546875" customWidth="1"/>
    <col min="5639" max="5639" width="2" customWidth="1"/>
    <col min="5640" max="5640" width="14.85546875" customWidth="1"/>
    <col min="5641" max="5641" width="2" customWidth="1"/>
    <col min="5642" max="5642" width="14.85546875" customWidth="1"/>
    <col min="5643" max="5643" width="2.140625" customWidth="1"/>
    <col min="5644" max="5644" width="14.85546875" customWidth="1"/>
    <col min="5645" max="5645" width="2.140625" customWidth="1"/>
    <col min="5646" max="5646" width="14.85546875" customWidth="1"/>
    <col min="5647" max="5648" width="3.5703125" customWidth="1"/>
    <col min="5649" max="5649" width="12.42578125" customWidth="1"/>
    <col min="5650" max="5650" width="2.140625" customWidth="1"/>
    <col min="5651" max="5651" width="12.5703125" customWidth="1"/>
    <col min="5652" max="5652" width="2.140625" customWidth="1"/>
    <col min="5653" max="5653" width="12.5703125" customWidth="1"/>
    <col min="5654" max="5654" width="2.140625" customWidth="1"/>
    <col min="5655" max="5655" width="12.5703125" customWidth="1"/>
    <col min="5656" max="5656" width="2" customWidth="1"/>
    <col min="5657" max="5657" width="11.85546875" customWidth="1"/>
    <col min="5658" max="5658" width="11.42578125" customWidth="1"/>
    <col min="5659" max="5659" width="1.85546875" customWidth="1"/>
    <col min="5660" max="5660" width="11.5703125" customWidth="1"/>
    <col min="5661" max="5661" width="2.140625" customWidth="1"/>
    <col min="5662" max="5662" width="11.42578125" customWidth="1"/>
    <col min="5663" max="5663" width="0.5703125" customWidth="1"/>
    <col min="5664" max="5664" width="2.42578125" customWidth="1"/>
    <col min="5665" max="5665" width="10.5703125" customWidth="1"/>
    <col min="5666" max="5666" width="11.140625" customWidth="1"/>
    <col min="5667" max="5667" width="2.140625" customWidth="1"/>
    <col min="5668" max="5668" width="11.140625" customWidth="1"/>
    <col min="5669" max="5669" width="2.140625" customWidth="1"/>
    <col min="5670" max="5670" width="12.42578125" customWidth="1"/>
    <col min="5890" max="5890" width="51" customWidth="1"/>
    <col min="5891" max="5891" width="2.140625" customWidth="1"/>
    <col min="5892" max="5892" width="14.140625" customWidth="1"/>
    <col min="5893" max="5894" width="8.85546875" customWidth="1"/>
    <col min="5895" max="5895" width="2" customWidth="1"/>
    <col min="5896" max="5896" width="14.85546875" customWidth="1"/>
    <col min="5897" max="5897" width="2" customWidth="1"/>
    <col min="5898" max="5898" width="14.85546875" customWidth="1"/>
    <col min="5899" max="5899" width="2.140625" customWidth="1"/>
    <col min="5900" max="5900" width="14.85546875" customWidth="1"/>
    <col min="5901" max="5901" width="2.140625" customWidth="1"/>
    <col min="5902" max="5902" width="14.85546875" customWidth="1"/>
    <col min="5903" max="5904" width="3.5703125" customWidth="1"/>
    <col min="5905" max="5905" width="12.42578125" customWidth="1"/>
    <col min="5906" max="5906" width="2.140625" customWidth="1"/>
    <col min="5907" max="5907" width="12.5703125" customWidth="1"/>
    <col min="5908" max="5908" width="2.140625" customWidth="1"/>
    <col min="5909" max="5909" width="12.5703125" customWidth="1"/>
    <col min="5910" max="5910" width="2.140625" customWidth="1"/>
    <col min="5911" max="5911" width="12.5703125" customWidth="1"/>
    <col min="5912" max="5912" width="2" customWidth="1"/>
    <col min="5913" max="5913" width="11.85546875" customWidth="1"/>
    <col min="5914" max="5914" width="11.42578125" customWidth="1"/>
    <col min="5915" max="5915" width="1.85546875" customWidth="1"/>
    <col min="5916" max="5916" width="11.5703125" customWidth="1"/>
    <col min="5917" max="5917" width="2.140625" customWidth="1"/>
    <col min="5918" max="5918" width="11.42578125" customWidth="1"/>
    <col min="5919" max="5919" width="0.5703125" customWidth="1"/>
    <col min="5920" max="5920" width="2.42578125" customWidth="1"/>
    <col min="5921" max="5921" width="10.5703125" customWidth="1"/>
    <col min="5922" max="5922" width="11.140625" customWidth="1"/>
    <col min="5923" max="5923" width="2.140625" customWidth="1"/>
    <col min="5924" max="5924" width="11.140625" customWidth="1"/>
    <col min="5925" max="5925" width="2.140625" customWidth="1"/>
    <col min="5926" max="5926" width="12.42578125" customWidth="1"/>
    <col min="6146" max="6146" width="51" customWidth="1"/>
    <col min="6147" max="6147" width="2.140625" customWidth="1"/>
    <col min="6148" max="6148" width="14.140625" customWidth="1"/>
    <col min="6149" max="6150" width="8.85546875" customWidth="1"/>
    <col min="6151" max="6151" width="2" customWidth="1"/>
    <col min="6152" max="6152" width="14.85546875" customWidth="1"/>
    <col min="6153" max="6153" width="2" customWidth="1"/>
    <col min="6154" max="6154" width="14.85546875" customWidth="1"/>
    <col min="6155" max="6155" width="2.140625" customWidth="1"/>
    <col min="6156" max="6156" width="14.85546875" customWidth="1"/>
    <col min="6157" max="6157" width="2.140625" customWidth="1"/>
    <col min="6158" max="6158" width="14.85546875" customWidth="1"/>
    <col min="6159" max="6160" width="3.5703125" customWidth="1"/>
    <col min="6161" max="6161" width="12.42578125" customWidth="1"/>
    <col min="6162" max="6162" width="2.140625" customWidth="1"/>
    <col min="6163" max="6163" width="12.5703125" customWidth="1"/>
    <col min="6164" max="6164" width="2.140625" customWidth="1"/>
    <col min="6165" max="6165" width="12.5703125" customWidth="1"/>
    <col min="6166" max="6166" width="2.140625" customWidth="1"/>
    <col min="6167" max="6167" width="12.5703125" customWidth="1"/>
    <col min="6168" max="6168" width="2" customWidth="1"/>
    <col min="6169" max="6169" width="11.85546875" customWidth="1"/>
    <col min="6170" max="6170" width="11.42578125" customWidth="1"/>
    <col min="6171" max="6171" width="1.85546875" customWidth="1"/>
    <col min="6172" max="6172" width="11.5703125" customWidth="1"/>
    <col min="6173" max="6173" width="2.140625" customWidth="1"/>
    <col min="6174" max="6174" width="11.42578125" customWidth="1"/>
    <col min="6175" max="6175" width="0.5703125" customWidth="1"/>
    <col min="6176" max="6176" width="2.42578125" customWidth="1"/>
    <col min="6177" max="6177" width="10.5703125" customWidth="1"/>
    <col min="6178" max="6178" width="11.140625" customWidth="1"/>
    <col min="6179" max="6179" width="2.140625" customWidth="1"/>
    <col min="6180" max="6180" width="11.140625" customWidth="1"/>
    <col min="6181" max="6181" width="2.140625" customWidth="1"/>
    <col min="6182" max="6182" width="12.42578125" customWidth="1"/>
    <col min="6402" max="6402" width="51" customWidth="1"/>
    <col min="6403" max="6403" width="2.140625" customWidth="1"/>
    <col min="6404" max="6404" width="14.140625" customWidth="1"/>
    <col min="6405" max="6406" width="8.85546875" customWidth="1"/>
    <col min="6407" max="6407" width="2" customWidth="1"/>
    <col min="6408" max="6408" width="14.85546875" customWidth="1"/>
    <col min="6409" max="6409" width="2" customWidth="1"/>
    <col min="6410" max="6410" width="14.85546875" customWidth="1"/>
    <col min="6411" max="6411" width="2.140625" customWidth="1"/>
    <col min="6412" max="6412" width="14.85546875" customWidth="1"/>
    <col min="6413" max="6413" width="2.140625" customWidth="1"/>
    <col min="6414" max="6414" width="14.85546875" customWidth="1"/>
    <col min="6415" max="6416" width="3.5703125" customWidth="1"/>
    <col min="6417" max="6417" width="12.42578125" customWidth="1"/>
    <col min="6418" max="6418" width="2.140625" customWidth="1"/>
    <col min="6419" max="6419" width="12.5703125" customWidth="1"/>
    <col min="6420" max="6420" width="2.140625" customWidth="1"/>
    <col min="6421" max="6421" width="12.5703125" customWidth="1"/>
    <col min="6422" max="6422" width="2.140625" customWidth="1"/>
    <col min="6423" max="6423" width="12.5703125" customWidth="1"/>
    <col min="6424" max="6424" width="2" customWidth="1"/>
    <col min="6425" max="6425" width="11.85546875" customWidth="1"/>
    <col min="6426" max="6426" width="11.42578125" customWidth="1"/>
    <col min="6427" max="6427" width="1.85546875" customWidth="1"/>
    <col min="6428" max="6428" width="11.5703125" customWidth="1"/>
    <col min="6429" max="6429" width="2.140625" customWidth="1"/>
    <col min="6430" max="6430" width="11.42578125" customWidth="1"/>
    <col min="6431" max="6431" width="0.5703125" customWidth="1"/>
    <col min="6432" max="6432" width="2.42578125" customWidth="1"/>
    <col min="6433" max="6433" width="10.5703125" customWidth="1"/>
    <col min="6434" max="6434" width="11.140625" customWidth="1"/>
    <col min="6435" max="6435" width="2.140625" customWidth="1"/>
    <col min="6436" max="6436" width="11.140625" customWidth="1"/>
    <col min="6437" max="6437" width="2.140625" customWidth="1"/>
    <col min="6438" max="6438" width="12.42578125" customWidth="1"/>
    <col min="6658" max="6658" width="51" customWidth="1"/>
    <col min="6659" max="6659" width="2.140625" customWidth="1"/>
    <col min="6660" max="6660" width="14.140625" customWidth="1"/>
    <col min="6661" max="6662" width="8.85546875" customWidth="1"/>
    <col min="6663" max="6663" width="2" customWidth="1"/>
    <col min="6664" max="6664" width="14.85546875" customWidth="1"/>
    <col min="6665" max="6665" width="2" customWidth="1"/>
    <col min="6666" max="6666" width="14.85546875" customWidth="1"/>
    <col min="6667" max="6667" width="2.140625" customWidth="1"/>
    <col min="6668" max="6668" width="14.85546875" customWidth="1"/>
    <col min="6669" max="6669" width="2.140625" customWidth="1"/>
    <col min="6670" max="6670" width="14.85546875" customWidth="1"/>
    <col min="6671" max="6672" width="3.5703125" customWidth="1"/>
    <col min="6673" max="6673" width="12.42578125" customWidth="1"/>
    <col min="6674" max="6674" width="2.140625" customWidth="1"/>
    <col min="6675" max="6675" width="12.5703125" customWidth="1"/>
    <col min="6676" max="6676" width="2.140625" customWidth="1"/>
    <col min="6677" max="6677" width="12.5703125" customWidth="1"/>
    <col min="6678" max="6678" width="2.140625" customWidth="1"/>
    <col min="6679" max="6679" width="12.5703125" customWidth="1"/>
    <col min="6680" max="6680" width="2" customWidth="1"/>
    <col min="6681" max="6681" width="11.85546875" customWidth="1"/>
    <col min="6682" max="6682" width="11.42578125" customWidth="1"/>
    <col min="6683" max="6683" width="1.85546875" customWidth="1"/>
    <col min="6684" max="6684" width="11.5703125" customWidth="1"/>
    <col min="6685" max="6685" width="2.140625" customWidth="1"/>
    <col min="6686" max="6686" width="11.42578125" customWidth="1"/>
    <col min="6687" max="6687" width="0.5703125" customWidth="1"/>
    <col min="6688" max="6688" width="2.42578125" customWidth="1"/>
    <col min="6689" max="6689" width="10.5703125" customWidth="1"/>
    <col min="6690" max="6690" width="11.140625" customWidth="1"/>
    <col min="6691" max="6691" width="2.140625" customWidth="1"/>
    <col min="6692" max="6692" width="11.140625" customWidth="1"/>
    <col min="6693" max="6693" width="2.140625" customWidth="1"/>
    <col min="6694" max="6694" width="12.42578125" customWidth="1"/>
    <col min="6914" max="6914" width="51" customWidth="1"/>
    <col min="6915" max="6915" width="2.140625" customWidth="1"/>
    <col min="6916" max="6916" width="14.140625" customWidth="1"/>
    <col min="6917" max="6918" width="8.85546875" customWidth="1"/>
    <col min="6919" max="6919" width="2" customWidth="1"/>
    <col min="6920" max="6920" width="14.85546875" customWidth="1"/>
    <col min="6921" max="6921" width="2" customWidth="1"/>
    <col min="6922" max="6922" width="14.85546875" customWidth="1"/>
    <col min="6923" max="6923" width="2.140625" customWidth="1"/>
    <col min="6924" max="6924" width="14.85546875" customWidth="1"/>
    <col min="6925" max="6925" width="2.140625" customWidth="1"/>
    <col min="6926" max="6926" width="14.85546875" customWidth="1"/>
    <col min="6927" max="6928" width="3.5703125" customWidth="1"/>
    <col min="6929" max="6929" width="12.42578125" customWidth="1"/>
    <col min="6930" max="6930" width="2.140625" customWidth="1"/>
    <col min="6931" max="6931" width="12.5703125" customWidth="1"/>
    <col min="6932" max="6932" width="2.140625" customWidth="1"/>
    <col min="6933" max="6933" width="12.5703125" customWidth="1"/>
    <col min="6934" max="6934" width="2.140625" customWidth="1"/>
    <col min="6935" max="6935" width="12.5703125" customWidth="1"/>
    <col min="6936" max="6936" width="2" customWidth="1"/>
    <col min="6937" max="6937" width="11.85546875" customWidth="1"/>
    <col min="6938" max="6938" width="11.42578125" customWidth="1"/>
    <col min="6939" max="6939" width="1.85546875" customWidth="1"/>
    <col min="6940" max="6940" width="11.5703125" customWidth="1"/>
    <col min="6941" max="6941" width="2.140625" customWidth="1"/>
    <col min="6942" max="6942" width="11.42578125" customWidth="1"/>
    <col min="6943" max="6943" width="0.5703125" customWidth="1"/>
    <col min="6944" max="6944" width="2.42578125" customWidth="1"/>
    <col min="6945" max="6945" width="10.5703125" customWidth="1"/>
    <col min="6946" max="6946" width="11.140625" customWidth="1"/>
    <col min="6947" max="6947" width="2.140625" customWidth="1"/>
    <col min="6948" max="6948" width="11.140625" customWidth="1"/>
    <col min="6949" max="6949" width="2.140625" customWidth="1"/>
    <col min="6950" max="6950" width="12.42578125" customWidth="1"/>
    <col min="7170" max="7170" width="51" customWidth="1"/>
    <col min="7171" max="7171" width="2.140625" customWidth="1"/>
    <col min="7172" max="7172" width="14.140625" customWidth="1"/>
    <col min="7173" max="7174" width="8.85546875" customWidth="1"/>
    <col min="7175" max="7175" width="2" customWidth="1"/>
    <col min="7176" max="7176" width="14.85546875" customWidth="1"/>
    <col min="7177" max="7177" width="2" customWidth="1"/>
    <col min="7178" max="7178" width="14.85546875" customWidth="1"/>
    <col min="7179" max="7179" width="2.140625" customWidth="1"/>
    <col min="7180" max="7180" width="14.85546875" customWidth="1"/>
    <col min="7181" max="7181" width="2.140625" customWidth="1"/>
    <col min="7182" max="7182" width="14.85546875" customWidth="1"/>
    <col min="7183" max="7184" width="3.5703125" customWidth="1"/>
    <col min="7185" max="7185" width="12.42578125" customWidth="1"/>
    <col min="7186" max="7186" width="2.140625" customWidth="1"/>
    <col min="7187" max="7187" width="12.5703125" customWidth="1"/>
    <col min="7188" max="7188" width="2.140625" customWidth="1"/>
    <col min="7189" max="7189" width="12.5703125" customWidth="1"/>
    <col min="7190" max="7190" width="2.140625" customWidth="1"/>
    <col min="7191" max="7191" width="12.5703125" customWidth="1"/>
    <col min="7192" max="7192" width="2" customWidth="1"/>
    <col min="7193" max="7193" width="11.85546875" customWidth="1"/>
    <col min="7194" max="7194" width="11.42578125" customWidth="1"/>
    <col min="7195" max="7195" width="1.85546875" customWidth="1"/>
    <col min="7196" max="7196" width="11.5703125" customWidth="1"/>
    <col min="7197" max="7197" width="2.140625" customWidth="1"/>
    <col min="7198" max="7198" width="11.42578125" customWidth="1"/>
    <col min="7199" max="7199" width="0.5703125" customWidth="1"/>
    <col min="7200" max="7200" width="2.42578125" customWidth="1"/>
    <col min="7201" max="7201" width="10.5703125" customWidth="1"/>
    <col min="7202" max="7202" width="11.140625" customWidth="1"/>
    <col min="7203" max="7203" width="2.140625" customWidth="1"/>
    <col min="7204" max="7204" width="11.140625" customWidth="1"/>
    <col min="7205" max="7205" width="2.140625" customWidth="1"/>
    <col min="7206" max="7206" width="12.42578125" customWidth="1"/>
    <col min="7426" max="7426" width="51" customWidth="1"/>
    <col min="7427" max="7427" width="2.140625" customWidth="1"/>
    <col min="7428" max="7428" width="14.140625" customWidth="1"/>
    <col min="7429" max="7430" width="8.85546875" customWidth="1"/>
    <col min="7431" max="7431" width="2" customWidth="1"/>
    <col min="7432" max="7432" width="14.85546875" customWidth="1"/>
    <col min="7433" max="7433" width="2" customWidth="1"/>
    <col min="7434" max="7434" width="14.85546875" customWidth="1"/>
    <col min="7435" max="7435" width="2.140625" customWidth="1"/>
    <col min="7436" max="7436" width="14.85546875" customWidth="1"/>
    <col min="7437" max="7437" width="2.140625" customWidth="1"/>
    <col min="7438" max="7438" width="14.85546875" customWidth="1"/>
    <col min="7439" max="7440" width="3.5703125" customWidth="1"/>
    <col min="7441" max="7441" width="12.42578125" customWidth="1"/>
    <col min="7442" max="7442" width="2.140625" customWidth="1"/>
    <col min="7443" max="7443" width="12.5703125" customWidth="1"/>
    <col min="7444" max="7444" width="2.140625" customWidth="1"/>
    <col min="7445" max="7445" width="12.5703125" customWidth="1"/>
    <col min="7446" max="7446" width="2.140625" customWidth="1"/>
    <col min="7447" max="7447" width="12.5703125" customWidth="1"/>
    <col min="7448" max="7448" width="2" customWidth="1"/>
    <col min="7449" max="7449" width="11.85546875" customWidth="1"/>
    <col min="7450" max="7450" width="11.42578125" customWidth="1"/>
    <col min="7451" max="7451" width="1.85546875" customWidth="1"/>
    <col min="7452" max="7452" width="11.5703125" customWidth="1"/>
    <col min="7453" max="7453" width="2.140625" customWidth="1"/>
    <col min="7454" max="7454" width="11.42578125" customWidth="1"/>
    <col min="7455" max="7455" width="0.5703125" customWidth="1"/>
    <col min="7456" max="7456" width="2.42578125" customWidth="1"/>
    <col min="7457" max="7457" width="10.5703125" customWidth="1"/>
    <col min="7458" max="7458" width="11.140625" customWidth="1"/>
    <col min="7459" max="7459" width="2.140625" customWidth="1"/>
    <col min="7460" max="7460" width="11.140625" customWidth="1"/>
    <col min="7461" max="7461" width="2.140625" customWidth="1"/>
    <col min="7462" max="7462" width="12.42578125" customWidth="1"/>
    <col min="7682" max="7682" width="51" customWidth="1"/>
    <col min="7683" max="7683" width="2.140625" customWidth="1"/>
    <col min="7684" max="7684" width="14.140625" customWidth="1"/>
    <col min="7685" max="7686" width="8.85546875" customWidth="1"/>
    <col min="7687" max="7687" width="2" customWidth="1"/>
    <col min="7688" max="7688" width="14.85546875" customWidth="1"/>
    <col min="7689" max="7689" width="2" customWidth="1"/>
    <col min="7690" max="7690" width="14.85546875" customWidth="1"/>
    <col min="7691" max="7691" width="2.140625" customWidth="1"/>
    <col min="7692" max="7692" width="14.85546875" customWidth="1"/>
    <col min="7693" max="7693" width="2.140625" customWidth="1"/>
    <col min="7694" max="7694" width="14.85546875" customWidth="1"/>
    <col min="7695" max="7696" width="3.5703125" customWidth="1"/>
    <col min="7697" max="7697" width="12.42578125" customWidth="1"/>
    <col min="7698" max="7698" width="2.140625" customWidth="1"/>
    <col min="7699" max="7699" width="12.5703125" customWidth="1"/>
    <col min="7700" max="7700" width="2.140625" customWidth="1"/>
    <col min="7701" max="7701" width="12.5703125" customWidth="1"/>
    <col min="7702" max="7702" width="2.140625" customWidth="1"/>
    <col min="7703" max="7703" width="12.5703125" customWidth="1"/>
    <col min="7704" max="7704" width="2" customWidth="1"/>
    <col min="7705" max="7705" width="11.85546875" customWidth="1"/>
    <col min="7706" max="7706" width="11.42578125" customWidth="1"/>
    <col min="7707" max="7707" width="1.85546875" customWidth="1"/>
    <col min="7708" max="7708" width="11.5703125" customWidth="1"/>
    <col min="7709" max="7709" width="2.140625" customWidth="1"/>
    <col min="7710" max="7710" width="11.42578125" customWidth="1"/>
    <col min="7711" max="7711" width="0.5703125" customWidth="1"/>
    <col min="7712" max="7712" width="2.42578125" customWidth="1"/>
    <col min="7713" max="7713" width="10.5703125" customWidth="1"/>
    <col min="7714" max="7714" width="11.140625" customWidth="1"/>
    <col min="7715" max="7715" width="2.140625" customWidth="1"/>
    <col min="7716" max="7716" width="11.140625" customWidth="1"/>
    <col min="7717" max="7717" width="2.140625" customWidth="1"/>
    <col min="7718" max="7718" width="12.42578125" customWidth="1"/>
    <col min="7938" max="7938" width="51" customWidth="1"/>
    <col min="7939" max="7939" width="2.140625" customWidth="1"/>
    <col min="7940" max="7940" width="14.140625" customWidth="1"/>
    <col min="7941" max="7942" width="8.85546875" customWidth="1"/>
    <col min="7943" max="7943" width="2" customWidth="1"/>
    <col min="7944" max="7944" width="14.85546875" customWidth="1"/>
    <col min="7945" max="7945" width="2" customWidth="1"/>
    <col min="7946" max="7946" width="14.85546875" customWidth="1"/>
    <col min="7947" max="7947" width="2.140625" customWidth="1"/>
    <col min="7948" max="7948" width="14.85546875" customWidth="1"/>
    <col min="7949" max="7949" width="2.140625" customWidth="1"/>
    <col min="7950" max="7950" width="14.85546875" customWidth="1"/>
    <col min="7951" max="7952" width="3.5703125" customWidth="1"/>
    <col min="7953" max="7953" width="12.42578125" customWidth="1"/>
    <col min="7954" max="7954" width="2.140625" customWidth="1"/>
    <col min="7955" max="7955" width="12.5703125" customWidth="1"/>
    <col min="7956" max="7956" width="2.140625" customWidth="1"/>
    <col min="7957" max="7957" width="12.5703125" customWidth="1"/>
    <col min="7958" max="7958" width="2.140625" customWidth="1"/>
    <col min="7959" max="7959" width="12.5703125" customWidth="1"/>
    <col min="7960" max="7960" width="2" customWidth="1"/>
    <col min="7961" max="7961" width="11.85546875" customWidth="1"/>
    <col min="7962" max="7962" width="11.42578125" customWidth="1"/>
    <col min="7963" max="7963" width="1.85546875" customWidth="1"/>
    <col min="7964" max="7964" width="11.5703125" customWidth="1"/>
    <col min="7965" max="7965" width="2.140625" customWidth="1"/>
    <col min="7966" max="7966" width="11.42578125" customWidth="1"/>
    <col min="7967" max="7967" width="0.5703125" customWidth="1"/>
    <col min="7968" max="7968" width="2.42578125" customWidth="1"/>
    <col min="7969" max="7969" width="10.5703125" customWidth="1"/>
    <col min="7970" max="7970" width="11.140625" customWidth="1"/>
    <col min="7971" max="7971" width="2.140625" customWidth="1"/>
    <col min="7972" max="7972" width="11.140625" customWidth="1"/>
    <col min="7973" max="7973" width="2.140625" customWidth="1"/>
    <col min="7974" max="7974" width="12.42578125" customWidth="1"/>
    <col min="8194" max="8194" width="51" customWidth="1"/>
    <col min="8195" max="8195" width="2.140625" customWidth="1"/>
    <col min="8196" max="8196" width="14.140625" customWidth="1"/>
    <col min="8197" max="8198" width="8.85546875" customWidth="1"/>
    <col min="8199" max="8199" width="2" customWidth="1"/>
    <col min="8200" max="8200" width="14.85546875" customWidth="1"/>
    <col min="8201" max="8201" width="2" customWidth="1"/>
    <col min="8202" max="8202" width="14.85546875" customWidth="1"/>
    <col min="8203" max="8203" width="2.140625" customWidth="1"/>
    <col min="8204" max="8204" width="14.85546875" customWidth="1"/>
    <col min="8205" max="8205" width="2.140625" customWidth="1"/>
    <col min="8206" max="8206" width="14.85546875" customWidth="1"/>
    <col min="8207" max="8208" width="3.5703125" customWidth="1"/>
    <col min="8209" max="8209" width="12.42578125" customWidth="1"/>
    <col min="8210" max="8210" width="2.140625" customWidth="1"/>
    <col min="8211" max="8211" width="12.5703125" customWidth="1"/>
    <col min="8212" max="8212" width="2.140625" customWidth="1"/>
    <col min="8213" max="8213" width="12.5703125" customWidth="1"/>
    <col min="8214" max="8214" width="2.140625" customWidth="1"/>
    <col min="8215" max="8215" width="12.5703125" customWidth="1"/>
    <col min="8216" max="8216" width="2" customWidth="1"/>
    <col min="8217" max="8217" width="11.85546875" customWidth="1"/>
    <col min="8218" max="8218" width="11.42578125" customWidth="1"/>
    <col min="8219" max="8219" width="1.85546875" customWidth="1"/>
    <col min="8220" max="8220" width="11.5703125" customWidth="1"/>
    <col min="8221" max="8221" width="2.140625" customWidth="1"/>
    <col min="8222" max="8222" width="11.42578125" customWidth="1"/>
    <col min="8223" max="8223" width="0.5703125" customWidth="1"/>
    <col min="8224" max="8224" width="2.42578125" customWidth="1"/>
    <col min="8225" max="8225" width="10.5703125" customWidth="1"/>
    <col min="8226" max="8226" width="11.140625" customWidth="1"/>
    <col min="8227" max="8227" width="2.140625" customWidth="1"/>
    <col min="8228" max="8228" width="11.140625" customWidth="1"/>
    <col min="8229" max="8229" width="2.140625" customWidth="1"/>
    <col min="8230" max="8230" width="12.42578125" customWidth="1"/>
    <col min="8450" max="8450" width="51" customWidth="1"/>
    <col min="8451" max="8451" width="2.140625" customWidth="1"/>
    <col min="8452" max="8452" width="14.140625" customWidth="1"/>
    <col min="8453" max="8454" width="8.85546875" customWidth="1"/>
    <col min="8455" max="8455" width="2" customWidth="1"/>
    <col min="8456" max="8456" width="14.85546875" customWidth="1"/>
    <col min="8457" max="8457" width="2" customWidth="1"/>
    <col min="8458" max="8458" width="14.85546875" customWidth="1"/>
    <col min="8459" max="8459" width="2.140625" customWidth="1"/>
    <col min="8460" max="8460" width="14.85546875" customWidth="1"/>
    <col min="8461" max="8461" width="2.140625" customWidth="1"/>
    <col min="8462" max="8462" width="14.85546875" customWidth="1"/>
    <col min="8463" max="8464" width="3.5703125" customWidth="1"/>
    <col min="8465" max="8465" width="12.42578125" customWidth="1"/>
    <col min="8466" max="8466" width="2.140625" customWidth="1"/>
    <col min="8467" max="8467" width="12.5703125" customWidth="1"/>
    <col min="8468" max="8468" width="2.140625" customWidth="1"/>
    <col min="8469" max="8469" width="12.5703125" customWidth="1"/>
    <col min="8470" max="8470" width="2.140625" customWidth="1"/>
    <col min="8471" max="8471" width="12.5703125" customWidth="1"/>
    <col min="8472" max="8472" width="2" customWidth="1"/>
    <col min="8473" max="8473" width="11.85546875" customWidth="1"/>
    <col min="8474" max="8474" width="11.42578125" customWidth="1"/>
    <col min="8475" max="8475" width="1.85546875" customWidth="1"/>
    <col min="8476" max="8476" width="11.5703125" customWidth="1"/>
    <col min="8477" max="8477" width="2.140625" customWidth="1"/>
    <col min="8478" max="8478" width="11.42578125" customWidth="1"/>
    <col min="8479" max="8479" width="0.5703125" customWidth="1"/>
    <col min="8480" max="8480" width="2.42578125" customWidth="1"/>
    <col min="8481" max="8481" width="10.5703125" customWidth="1"/>
    <col min="8482" max="8482" width="11.140625" customWidth="1"/>
    <col min="8483" max="8483" width="2.140625" customWidth="1"/>
    <col min="8484" max="8484" width="11.140625" customWidth="1"/>
    <col min="8485" max="8485" width="2.140625" customWidth="1"/>
    <col min="8486" max="8486" width="12.42578125" customWidth="1"/>
    <col min="8706" max="8706" width="51" customWidth="1"/>
    <col min="8707" max="8707" width="2.140625" customWidth="1"/>
    <col min="8708" max="8708" width="14.140625" customWidth="1"/>
    <col min="8709" max="8710" width="8.85546875" customWidth="1"/>
    <col min="8711" max="8711" width="2" customWidth="1"/>
    <col min="8712" max="8712" width="14.85546875" customWidth="1"/>
    <col min="8713" max="8713" width="2" customWidth="1"/>
    <col min="8714" max="8714" width="14.85546875" customWidth="1"/>
    <col min="8715" max="8715" width="2.140625" customWidth="1"/>
    <col min="8716" max="8716" width="14.85546875" customWidth="1"/>
    <col min="8717" max="8717" width="2.140625" customWidth="1"/>
    <col min="8718" max="8718" width="14.85546875" customWidth="1"/>
    <col min="8719" max="8720" width="3.5703125" customWidth="1"/>
    <col min="8721" max="8721" width="12.42578125" customWidth="1"/>
    <col min="8722" max="8722" width="2.140625" customWidth="1"/>
    <col min="8723" max="8723" width="12.5703125" customWidth="1"/>
    <col min="8724" max="8724" width="2.140625" customWidth="1"/>
    <col min="8725" max="8725" width="12.5703125" customWidth="1"/>
    <col min="8726" max="8726" width="2.140625" customWidth="1"/>
    <col min="8727" max="8727" width="12.5703125" customWidth="1"/>
    <col min="8728" max="8728" width="2" customWidth="1"/>
    <col min="8729" max="8729" width="11.85546875" customWidth="1"/>
    <col min="8730" max="8730" width="11.42578125" customWidth="1"/>
    <col min="8731" max="8731" width="1.85546875" customWidth="1"/>
    <col min="8732" max="8732" width="11.5703125" customWidth="1"/>
    <col min="8733" max="8733" width="2.140625" customWidth="1"/>
    <col min="8734" max="8734" width="11.42578125" customWidth="1"/>
    <col min="8735" max="8735" width="0.5703125" customWidth="1"/>
    <col min="8736" max="8736" width="2.42578125" customWidth="1"/>
    <col min="8737" max="8737" width="10.5703125" customWidth="1"/>
    <col min="8738" max="8738" width="11.140625" customWidth="1"/>
    <col min="8739" max="8739" width="2.140625" customWidth="1"/>
    <col min="8740" max="8740" width="11.140625" customWidth="1"/>
    <col min="8741" max="8741" width="2.140625" customWidth="1"/>
    <col min="8742" max="8742" width="12.42578125" customWidth="1"/>
    <col min="8962" max="8962" width="51" customWidth="1"/>
    <col min="8963" max="8963" width="2.140625" customWidth="1"/>
    <col min="8964" max="8964" width="14.140625" customWidth="1"/>
    <col min="8965" max="8966" width="8.85546875" customWidth="1"/>
    <col min="8967" max="8967" width="2" customWidth="1"/>
    <col min="8968" max="8968" width="14.85546875" customWidth="1"/>
    <col min="8969" max="8969" width="2" customWidth="1"/>
    <col min="8970" max="8970" width="14.85546875" customWidth="1"/>
    <col min="8971" max="8971" width="2.140625" customWidth="1"/>
    <col min="8972" max="8972" width="14.85546875" customWidth="1"/>
    <col min="8973" max="8973" width="2.140625" customWidth="1"/>
    <col min="8974" max="8974" width="14.85546875" customWidth="1"/>
    <col min="8975" max="8976" width="3.5703125" customWidth="1"/>
    <col min="8977" max="8977" width="12.42578125" customWidth="1"/>
    <col min="8978" max="8978" width="2.140625" customWidth="1"/>
    <col min="8979" max="8979" width="12.5703125" customWidth="1"/>
    <col min="8980" max="8980" width="2.140625" customWidth="1"/>
    <col min="8981" max="8981" width="12.5703125" customWidth="1"/>
    <col min="8982" max="8982" width="2.140625" customWidth="1"/>
    <col min="8983" max="8983" width="12.5703125" customWidth="1"/>
    <col min="8984" max="8984" width="2" customWidth="1"/>
    <col min="8985" max="8985" width="11.85546875" customWidth="1"/>
    <col min="8986" max="8986" width="11.42578125" customWidth="1"/>
    <col min="8987" max="8987" width="1.85546875" customWidth="1"/>
    <col min="8988" max="8988" width="11.5703125" customWidth="1"/>
    <col min="8989" max="8989" width="2.140625" customWidth="1"/>
    <col min="8990" max="8990" width="11.42578125" customWidth="1"/>
    <col min="8991" max="8991" width="0.5703125" customWidth="1"/>
    <col min="8992" max="8992" width="2.42578125" customWidth="1"/>
    <col min="8993" max="8993" width="10.5703125" customWidth="1"/>
    <col min="8994" max="8994" width="11.140625" customWidth="1"/>
    <col min="8995" max="8995" width="2.140625" customWidth="1"/>
    <col min="8996" max="8996" width="11.140625" customWidth="1"/>
    <col min="8997" max="8997" width="2.140625" customWidth="1"/>
    <col min="8998" max="8998" width="12.42578125" customWidth="1"/>
    <col min="9218" max="9218" width="51" customWidth="1"/>
    <col min="9219" max="9219" width="2.140625" customWidth="1"/>
    <col min="9220" max="9220" width="14.140625" customWidth="1"/>
    <col min="9221" max="9222" width="8.85546875" customWidth="1"/>
    <col min="9223" max="9223" width="2" customWidth="1"/>
    <col min="9224" max="9224" width="14.85546875" customWidth="1"/>
    <col min="9225" max="9225" width="2" customWidth="1"/>
    <col min="9226" max="9226" width="14.85546875" customWidth="1"/>
    <col min="9227" max="9227" width="2.140625" customWidth="1"/>
    <col min="9228" max="9228" width="14.85546875" customWidth="1"/>
    <col min="9229" max="9229" width="2.140625" customWidth="1"/>
    <col min="9230" max="9230" width="14.85546875" customWidth="1"/>
    <col min="9231" max="9232" width="3.5703125" customWidth="1"/>
    <col min="9233" max="9233" width="12.42578125" customWidth="1"/>
    <col min="9234" max="9234" width="2.140625" customWidth="1"/>
    <col min="9235" max="9235" width="12.5703125" customWidth="1"/>
    <col min="9236" max="9236" width="2.140625" customWidth="1"/>
    <col min="9237" max="9237" width="12.5703125" customWidth="1"/>
    <col min="9238" max="9238" width="2.140625" customWidth="1"/>
    <col min="9239" max="9239" width="12.5703125" customWidth="1"/>
    <col min="9240" max="9240" width="2" customWidth="1"/>
    <col min="9241" max="9241" width="11.85546875" customWidth="1"/>
    <col min="9242" max="9242" width="11.42578125" customWidth="1"/>
    <col min="9243" max="9243" width="1.85546875" customWidth="1"/>
    <col min="9244" max="9244" width="11.5703125" customWidth="1"/>
    <col min="9245" max="9245" width="2.140625" customWidth="1"/>
    <col min="9246" max="9246" width="11.42578125" customWidth="1"/>
    <col min="9247" max="9247" width="0.5703125" customWidth="1"/>
    <col min="9248" max="9248" width="2.42578125" customWidth="1"/>
    <col min="9249" max="9249" width="10.5703125" customWidth="1"/>
    <col min="9250" max="9250" width="11.140625" customWidth="1"/>
    <col min="9251" max="9251" width="2.140625" customWidth="1"/>
    <col min="9252" max="9252" width="11.140625" customWidth="1"/>
    <col min="9253" max="9253" width="2.140625" customWidth="1"/>
    <col min="9254" max="9254" width="12.42578125" customWidth="1"/>
    <col min="9474" max="9474" width="51" customWidth="1"/>
    <col min="9475" max="9475" width="2.140625" customWidth="1"/>
    <col min="9476" max="9476" width="14.140625" customWidth="1"/>
    <col min="9477" max="9478" width="8.85546875" customWidth="1"/>
    <col min="9479" max="9479" width="2" customWidth="1"/>
    <col min="9480" max="9480" width="14.85546875" customWidth="1"/>
    <col min="9481" max="9481" width="2" customWidth="1"/>
    <col min="9482" max="9482" width="14.85546875" customWidth="1"/>
    <col min="9483" max="9483" width="2.140625" customWidth="1"/>
    <col min="9484" max="9484" width="14.85546875" customWidth="1"/>
    <col min="9485" max="9485" width="2.140625" customWidth="1"/>
    <col min="9486" max="9486" width="14.85546875" customWidth="1"/>
    <col min="9487" max="9488" width="3.5703125" customWidth="1"/>
    <col min="9489" max="9489" width="12.42578125" customWidth="1"/>
    <col min="9490" max="9490" width="2.140625" customWidth="1"/>
    <col min="9491" max="9491" width="12.5703125" customWidth="1"/>
    <col min="9492" max="9492" width="2.140625" customWidth="1"/>
    <col min="9493" max="9493" width="12.5703125" customWidth="1"/>
    <col min="9494" max="9494" width="2.140625" customWidth="1"/>
    <col min="9495" max="9495" width="12.5703125" customWidth="1"/>
    <col min="9496" max="9496" width="2" customWidth="1"/>
    <col min="9497" max="9497" width="11.85546875" customWidth="1"/>
    <col min="9498" max="9498" width="11.42578125" customWidth="1"/>
    <col min="9499" max="9499" width="1.85546875" customWidth="1"/>
    <col min="9500" max="9500" width="11.5703125" customWidth="1"/>
    <col min="9501" max="9501" width="2.140625" customWidth="1"/>
    <col min="9502" max="9502" width="11.42578125" customWidth="1"/>
    <col min="9503" max="9503" width="0.5703125" customWidth="1"/>
    <col min="9504" max="9504" width="2.42578125" customWidth="1"/>
    <col min="9505" max="9505" width="10.5703125" customWidth="1"/>
    <col min="9506" max="9506" width="11.140625" customWidth="1"/>
    <col min="9507" max="9507" width="2.140625" customWidth="1"/>
    <col min="9508" max="9508" width="11.140625" customWidth="1"/>
    <col min="9509" max="9509" width="2.140625" customWidth="1"/>
    <col min="9510" max="9510" width="12.42578125" customWidth="1"/>
    <col min="9730" max="9730" width="51" customWidth="1"/>
    <col min="9731" max="9731" width="2.140625" customWidth="1"/>
    <col min="9732" max="9732" width="14.140625" customWidth="1"/>
    <col min="9733" max="9734" width="8.85546875" customWidth="1"/>
    <col min="9735" max="9735" width="2" customWidth="1"/>
    <col min="9736" max="9736" width="14.85546875" customWidth="1"/>
    <col min="9737" max="9737" width="2" customWidth="1"/>
    <col min="9738" max="9738" width="14.85546875" customWidth="1"/>
    <col min="9739" max="9739" width="2.140625" customWidth="1"/>
    <col min="9740" max="9740" width="14.85546875" customWidth="1"/>
    <col min="9741" max="9741" width="2.140625" customWidth="1"/>
    <col min="9742" max="9742" width="14.85546875" customWidth="1"/>
    <col min="9743" max="9744" width="3.5703125" customWidth="1"/>
    <col min="9745" max="9745" width="12.42578125" customWidth="1"/>
    <col min="9746" max="9746" width="2.140625" customWidth="1"/>
    <col min="9747" max="9747" width="12.5703125" customWidth="1"/>
    <col min="9748" max="9748" width="2.140625" customWidth="1"/>
    <col min="9749" max="9749" width="12.5703125" customWidth="1"/>
    <col min="9750" max="9750" width="2.140625" customWidth="1"/>
    <col min="9751" max="9751" width="12.5703125" customWidth="1"/>
    <col min="9752" max="9752" width="2" customWidth="1"/>
    <col min="9753" max="9753" width="11.85546875" customWidth="1"/>
    <col min="9754" max="9754" width="11.42578125" customWidth="1"/>
    <col min="9755" max="9755" width="1.85546875" customWidth="1"/>
    <col min="9756" max="9756" width="11.5703125" customWidth="1"/>
    <col min="9757" max="9757" width="2.140625" customWidth="1"/>
    <col min="9758" max="9758" width="11.42578125" customWidth="1"/>
    <col min="9759" max="9759" width="0.5703125" customWidth="1"/>
    <col min="9760" max="9760" width="2.42578125" customWidth="1"/>
    <col min="9761" max="9761" width="10.5703125" customWidth="1"/>
    <col min="9762" max="9762" width="11.140625" customWidth="1"/>
    <col min="9763" max="9763" width="2.140625" customWidth="1"/>
    <col min="9764" max="9764" width="11.140625" customWidth="1"/>
    <col min="9765" max="9765" width="2.140625" customWidth="1"/>
    <col min="9766" max="9766" width="12.42578125" customWidth="1"/>
    <col min="9986" max="9986" width="51" customWidth="1"/>
    <col min="9987" max="9987" width="2.140625" customWidth="1"/>
    <col min="9988" max="9988" width="14.140625" customWidth="1"/>
    <col min="9989" max="9990" width="8.85546875" customWidth="1"/>
    <col min="9991" max="9991" width="2" customWidth="1"/>
    <col min="9992" max="9992" width="14.85546875" customWidth="1"/>
    <col min="9993" max="9993" width="2" customWidth="1"/>
    <col min="9994" max="9994" width="14.85546875" customWidth="1"/>
    <col min="9995" max="9995" width="2.140625" customWidth="1"/>
    <col min="9996" max="9996" width="14.85546875" customWidth="1"/>
    <col min="9997" max="9997" width="2.140625" customWidth="1"/>
    <col min="9998" max="9998" width="14.85546875" customWidth="1"/>
    <col min="9999" max="10000" width="3.5703125" customWidth="1"/>
    <col min="10001" max="10001" width="12.42578125" customWidth="1"/>
    <col min="10002" max="10002" width="2.140625" customWidth="1"/>
    <col min="10003" max="10003" width="12.5703125" customWidth="1"/>
    <col min="10004" max="10004" width="2.140625" customWidth="1"/>
    <col min="10005" max="10005" width="12.5703125" customWidth="1"/>
    <col min="10006" max="10006" width="2.140625" customWidth="1"/>
    <col min="10007" max="10007" width="12.5703125" customWidth="1"/>
    <col min="10008" max="10008" width="2" customWidth="1"/>
    <col min="10009" max="10009" width="11.85546875" customWidth="1"/>
    <col min="10010" max="10010" width="11.42578125" customWidth="1"/>
    <col min="10011" max="10011" width="1.85546875" customWidth="1"/>
    <col min="10012" max="10012" width="11.5703125" customWidth="1"/>
    <col min="10013" max="10013" width="2.140625" customWidth="1"/>
    <col min="10014" max="10014" width="11.42578125" customWidth="1"/>
    <col min="10015" max="10015" width="0.5703125" customWidth="1"/>
    <col min="10016" max="10016" width="2.42578125" customWidth="1"/>
    <col min="10017" max="10017" width="10.5703125" customWidth="1"/>
    <col min="10018" max="10018" width="11.140625" customWidth="1"/>
    <col min="10019" max="10019" width="2.140625" customWidth="1"/>
    <col min="10020" max="10020" width="11.140625" customWidth="1"/>
    <col min="10021" max="10021" width="2.140625" customWidth="1"/>
    <col min="10022" max="10022" width="12.42578125" customWidth="1"/>
    <col min="10242" max="10242" width="51" customWidth="1"/>
    <col min="10243" max="10243" width="2.140625" customWidth="1"/>
    <col min="10244" max="10244" width="14.140625" customWidth="1"/>
    <col min="10245" max="10246" width="8.85546875" customWidth="1"/>
    <col min="10247" max="10247" width="2" customWidth="1"/>
    <col min="10248" max="10248" width="14.85546875" customWidth="1"/>
    <col min="10249" max="10249" width="2" customWidth="1"/>
    <col min="10250" max="10250" width="14.85546875" customWidth="1"/>
    <col min="10251" max="10251" width="2.140625" customWidth="1"/>
    <col min="10252" max="10252" width="14.85546875" customWidth="1"/>
    <col min="10253" max="10253" width="2.140625" customWidth="1"/>
    <col min="10254" max="10254" width="14.85546875" customWidth="1"/>
    <col min="10255" max="10256" width="3.5703125" customWidth="1"/>
    <col min="10257" max="10257" width="12.42578125" customWidth="1"/>
    <col min="10258" max="10258" width="2.140625" customWidth="1"/>
    <col min="10259" max="10259" width="12.5703125" customWidth="1"/>
    <col min="10260" max="10260" width="2.140625" customWidth="1"/>
    <col min="10261" max="10261" width="12.5703125" customWidth="1"/>
    <col min="10262" max="10262" width="2.140625" customWidth="1"/>
    <col min="10263" max="10263" width="12.5703125" customWidth="1"/>
    <col min="10264" max="10264" width="2" customWidth="1"/>
    <col min="10265" max="10265" width="11.85546875" customWidth="1"/>
    <col min="10266" max="10266" width="11.42578125" customWidth="1"/>
    <col min="10267" max="10267" width="1.85546875" customWidth="1"/>
    <col min="10268" max="10268" width="11.5703125" customWidth="1"/>
    <col min="10269" max="10269" width="2.140625" customWidth="1"/>
    <col min="10270" max="10270" width="11.42578125" customWidth="1"/>
    <col min="10271" max="10271" width="0.5703125" customWidth="1"/>
    <col min="10272" max="10272" width="2.42578125" customWidth="1"/>
    <col min="10273" max="10273" width="10.5703125" customWidth="1"/>
    <col min="10274" max="10274" width="11.140625" customWidth="1"/>
    <col min="10275" max="10275" width="2.140625" customWidth="1"/>
    <col min="10276" max="10276" width="11.140625" customWidth="1"/>
    <col min="10277" max="10277" width="2.140625" customWidth="1"/>
    <col min="10278" max="10278" width="12.42578125" customWidth="1"/>
    <col min="10498" max="10498" width="51" customWidth="1"/>
    <col min="10499" max="10499" width="2.140625" customWidth="1"/>
    <col min="10500" max="10500" width="14.140625" customWidth="1"/>
    <col min="10501" max="10502" width="8.85546875" customWidth="1"/>
    <col min="10503" max="10503" width="2" customWidth="1"/>
    <col min="10504" max="10504" width="14.85546875" customWidth="1"/>
    <col min="10505" max="10505" width="2" customWidth="1"/>
    <col min="10506" max="10506" width="14.85546875" customWidth="1"/>
    <col min="10507" max="10507" width="2.140625" customWidth="1"/>
    <col min="10508" max="10508" width="14.85546875" customWidth="1"/>
    <col min="10509" max="10509" width="2.140625" customWidth="1"/>
    <col min="10510" max="10510" width="14.85546875" customWidth="1"/>
    <col min="10511" max="10512" width="3.5703125" customWidth="1"/>
    <col min="10513" max="10513" width="12.42578125" customWidth="1"/>
    <col min="10514" max="10514" width="2.140625" customWidth="1"/>
    <col min="10515" max="10515" width="12.5703125" customWidth="1"/>
    <col min="10516" max="10516" width="2.140625" customWidth="1"/>
    <col min="10517" max="10517" width="12.5703125" customWidth="1"/>
    <col min="10518" max="10518" width="2.140625" customWidth="1"/>
    <col min="10519" max="10519" width="12.5703125" customWidth="1"/>
    <col min="10520" max="10520" width="2" customWidth="1"/>
    <col min="10521" max="10521" width="11.85546875" customWidth="1"/>
    <col min="10522" max="10522" width="11.42578125" customWidth="1"/>
    <col min="10523" max="10523" width="1.85546875" customWidth="1"/>
    <col min="10524" max="10524" width="11.5703125" customWidth="1"/>
    <col min="10525" max="10525" width="2.140625" customWidth="1"/>
    <col min="10526" max="10526" width="11.42578125" customWidth="1"/>
    <col min="10527" max="10527" width="0.5703125" customWidth="1"/>
    <col min="10528" max="10528" width="2.42578125" customWidth="1"/>
    <col min="10529" max="10529" width="10.5703125" customWidth="1"/>
    <col min="10530" max="10530" width="11.140625" customWidth="1"/>
    <col min="10531" max="10531" width="2.140625" customWidth="1"/>
    <col min="10532" max="10532" width="11.140625" customWidth="1"/>
    <col min="10533" max="10533" width="2.140625" customWidth="1"/>
    <col min="10534" max="10534" width="12.42578125" customWidth="1"/>
    <col min="10754" max="10754" width="51" customWidth="1"/>
    <col min="10755" max="10755" width="2.140625" customWidth="1"/>
    <col min="10756" max="10756" width="14.140625" customWidth="1"/>
    <col min="10757" max="10758" width="8.85546875" customWidth="1"/>
    <col min="10759" max="10759" width="2" customWidth="1"/>
    <col min="10760" max="10760" width="14.85546875" customWidth="1"/>
    <col min="10761" max="10761" width="2" customWidth="1"/>
    <col min="10762" max="10762" width="14.85546875" customWidth="1"/>
    <col min="10763" max="10763" width="2.140625" customWidth="1"/>
    <col min="10764" max="10764" width="14.85546875" customWidth="1"/>
    <col min="10765" max="10765" width="2.140625" customWidth="1"/>
    <col min="10766" max="10766" width="14.85546875" customWidth="1"/>
    <col min="10767" max="10768" width="3.5703125" customWidth="1"/>
    <col min="10769" max="10769" width="12.42578125" customWidth="1"/>
    <col min="10770" max="10770" width="2.140625" customWidth="1"/>
    <col min="10771" max="10771" width="12.5703125" customWidth="1"/>
    <col min="10772" max="10772" width="2.140625" customWidth="1"/>
    <col min="10773" max="10773" width="12.5703125" customWidth="1"/>
    <col min="10774" max="10774" width="2.140625" customWidth="1"/>
    <col min="10775" max="10775" width="12.5703125" customWidth="1"/>
    <col min="10776" max="10776" width="2" customWidth="1"/>
    <col min="10777" max="10777" width="11.85546875" customWidth="1"/>
    <col min="10778" max="10778" width="11.42578125" customWidth="1"/>
    <col min="10779" max="10779" width="1.85546875" customWidth="1"/>
    <col min="10780" max="10780" width="11.5703125" customWidth="1"/>
    <col min="10781" max="10781" width="2.140625" customWidth="1"/>
    <col min="10782" max="10782" width="11.42578125" customWidth="1"/>
    <col min="10783" max="10783" width="0.5703125" customWidth="1"/>
    <col min="10784" max="10784" width="2.42578125" customWidth="1"/>
    <col min="10785" max="10785" width="10.5703125" customWidth="1"/>
    <col min="10786" max="10786" width="11.140625" customWidth="1"/>
    <col min="10787" max="10787" width="2.140625" customWidth="1"/>
    <col min="10788" max="10788" width="11.140625" customWidth="1"/>
    <col min="10789" max="10789" width="2.140625" customWidth="1"/>
    <col min="10790" max="10790" width="12.42578125" customWidth="1"/>
    <col min="11010" max="11010" width="51" customWidth="1"/>
    <col min="11011" max="11011" width="2.140625" customWidth="1"/>
    <col min="11012" max="11012" width="14.140625" customWidth="1"/>
    <col min="11013" max="11014" width="8.85546875" customWidth="1"/>
    <col min="11015" max="11015" width="2" customWidth="1"/>
    <col min="11016" max="11016" width="14.85546875" customWidth="1"/>
    <col min="11017" max="11017" width="2" customWidth="1"/>
    <col min="11018" max="11018" width="14.85546875" customWidth="1"/>
    <col min="11019" max="11019" width="2.140625" customWidth="1"/>
    <col min="11020" max="11020" width="14.85546875" customWidth="1"/>
    <col min="11021" max="11021" width="2.140625" customWidth="1"/>
    <col min="11022" max="11022" width="14.85546875" customWidth="1"/>
    <col min="11023" max="11024" width="3.5703125" customWidth="1"/>
    <col min="11025" max="11025" width="12.42578125" customWidth="1"/>
    <col min="11026" max="11026" width="2.140625" customWidth="1"/>
    <col min="11027" max="11027" width="12.5703125" customWidth="1"/>
    <col min="11028" max="11028" width="2.140625" customWidth="1"/>
    <col min="11029" max="11029" width="12.5703125" customWidth="1"/>
    <col min="11030" max="11030" width="2.140625" customWidth="1"/>
    <col min="11031" max="11031" width="12.5703125" customWidth="1"/>
    <col min="11032" max="11032" width="2" customWidth="1"/>
    <col min="11033" max="11033" width="11.85546875" customWidth="1"/>
    <col min="11034" max="11034" width="11.42578125" customWidth="1"/>
    <col min="11035" max="11035" width="1.85546875" customWidth="1"/>
    <col min="11036" max="11036" width="11.5703125" customWidth="1"/>
    <col min="11037" max="11037" width="2.140625" customWidth="1"/>
    <col min="11038" max="11038" width="11.42578125" customWidth="1"/>
    <col min="11039" max="11039" width="0.5703125" customWidth="1"/>
    <col min="11040" max="11040" width="2.42578125" customWidth="1"/>
    <col min="11041" max="11041" width="10.5703125" customWidth="1"/>
    <col min="11042" max="11042" width="11.140625" customWidth="1"/>
    <col min="11043" max="11043" width="2.140625" customWidth="1"/>
    <col min="11044" max="11044" width="11.140625" customWidth="1"/>
    <col min="11045" max="11045" width="2.140625" customWidth="1"/>
    <col min="11046" max="11046" width="12.42578125" customWidth="1"/>
    <col min="11266" max="11266" width="51" customWidth="1"/>
    <col min="11267" max="11267" width="2.140625" customWidth="1"/>
    <col min="11268" max="11268" width="14.140625" customWidth="1"/>
    <col min="11269" max="11270" width="8.85546875" customWidth="1"/>
    <col min="11271" max="11271" width="2" customWidth="1"/>
    <col min="11272" max="11272" width="14.85546875" customWidth="1"/>
    <col min="11273" max="11273" width="2" customWidth="1"/>
    <col min="11274" max="11274" width="14.85546875" customWidth="1"/>
    <col min="11275" max="11275" width="2.140625" customWidth="1"/>
    <col min="11276" max="11276" width="14.85546875" customWidth="1"/>
    <col min="11277" max="11277" width="2.140625" customWidth="1"/>
    <col min="11278" max="11278" width="14.85546875" customWidth="1"/>
    <col min="11279" max="11280" width="3.5703125" customWidth="1"/>
    <col min="11281" max="11281" width="12.42578125" customWidth="1"/>
    <col min="11282" max="11282" width="2.140625" customWidth="1"/>
    <col min="11283" max="11283" width="12.5703125" customWidth="1"/>
    <col min="11284" max="11284" width="2.140625" customWidth="1"/>
    <col min="11285" max="11285" width="12.5703125" customWidth="1"/>
    <col min="11286" max="11286" width="2.140625" customWidth="1"/>
    <col min="11287" max="11287" width="12.5703125" customWidth="1"/>
    <col min="11288" max="11288" width="2" customWidth="1"/>
    <col min="11289" max="11289" width="11.85546875" customWidth="1"/>
    <col min="11290" max="11290" width="11.42578125" customWidth="1"/>
    <col min="11291" max="11291" width="1.85546875" customWidth="1"/>
    <col min="11292" max="11292" width="11.5703125" customWidth="1"/>
    <col min="11293" max="11293" width="2.140625" customWidth="1"/>
    <col min="11294" max="11294" width="11.42578125" customWidth="1"/>
    <col min="11295" max="11295" width="0.5703125" customWidth="1"/>
    <col min="11296" max="11296" width="2.42578125" customWidth="1"/>
    <col min="11297" max="11297" width="10.5703125" customWidth="1"/>
    <col min="11298" max="11298" width="11.140625" customWidth="1"/>
    <col min="11299" max="11299" width="2.140625" customWidth="1"/>
    <col min="11300" max="11300" width="11.140625" customWidth="1"/>
    <col min="11301" max="11301" width="2.140625" customWidth="1"/>
    <col min="11302" max="11302" width="12.42578125" customWidth="1"/>
    <col min="11522" max="11522" width="51" customWidth="1"/>
    <col min="11523" max="11523" width="2.140625" customWidth="1"/>
    <col min="11524" max="11524" width="14.140625" customWidth="1"/>
    <col min="11525" max="11526" width="8.85546875" customWidth="1"/>
    <col min="11527" max="11527" width="2" customWidth="1"/>
    <col min="11528" max="11528" width="14.85546875" customWidth="1"/>
    <col min="11529" max="11529" width="2" customWidth="1"/>
    <col min="11530" max="11530" width="14.85546875" customWidth="1"/>
    <col min="11531" max="11531" width="2.140625" customWidth="1"/>
    <col min="11532" max="11532" width="14.85546875" customWidth="1"/>
    <col min="11533" max="11533" width="2.140625" customWidth="1"/>
    <col min="11534" max="11534" width="14.85546875" customWidth="1"/>
    <col min="11535" max="11536" width="3.5703125" customWidth="1"/>
    <col min="11537" max="11537" width="12.42578125" customWidth="1"/>
    <col min="11538" max="11538" width="2.140625" customWidth="1"/>
    <col min="11539" max="11539" width="12.5703125" customWidth="1"/>
    <col min="11540" max="11540" width="2.140625" customWidth="1"/>
    <col min="11541" max="11541" width="12.5703125" customWidth="1"/>
    <col min="11542" max="11542" width="2.140625" customWidth="1"/>
    <col min="11543" max="11543" width="12.5703125" customWidth="1"/>
    <col min="11544" max="11544" width="2" customWidth="1"/>
    <col min="11545" max="11545" width="11.85546875" customWidth="1"/>
    <col min="11546" max="11546" width="11.42578125" customWidth="1"/>
    <col min="11547" max="11547" width="1.85546875" customWidth="1"/>
    <col min="11548" max="11548" width="11.5703125" customWidth="1"/>
    <col min="11549" max="11549" width="2.140625" customWidth="1"/>
    <col min="11550" max="11550" width="11.42578125" customWidth="1"/>
    <col min="11551" max="11551" width="0.5703125" customWidth="1"/>
    <col min="11552" max="11552" width="2.42578125" customWidth="1"/>
    <col min="11553" max="11553" width="10.5703125" customWidth="1"/>
    <col min="11554" max="11554" width="11.140625" customWidth="1"/>
    <col min="11555" max="11555" width="2.140625" customWidth="1"/>
    <col min="11556" max="11556" width="11.140625" customWidth="1"/>
    <col min="11557" max="11557" width="2.140625" customWidth="1"/>
    <col min="11558" max="11558" width="12.42578125" customWidth="1"/>
    <col min="11778" max="11778" width="51" customWidth="1"/>
    <col min="11779" max="11779" width="2.140625" customWidth="1"/>
    <col min="11780" max="11780" width="14.140625" customWidth="1"/>
    <col min="11781" max="11782" width="8.85546875" customWidth="1"/>
    <col min="11783" max="11783" width="2" customWidth="1"/>
    <col min="11784" max="11784" width="14.85546875" customWidth="1"/>
    <col min="11785" max="11785" width="2" customWidth="1"/>
    <col min="11786" max="11786" width="14.85546875" customWidth="1"/>
    <col min="11787" max="11787" width="2.140625" customWidth="1"/>
    <col min="11788" max="11788" width="14.85546875" customWidth="1"/>
    <col min="11789" max="11789" width="2.140625" customWidth="1"/>
    <col min="11790" max="11790" width="14.85546875" customWidth="1"/>
    <col min="11791" max="11792" width="3.5703125" customWidth="1"/>
    <col min="11793" max="11793" width="12.42578125" customWidth="1"/>
    <col min="11794" max="11794" width="2.140625" customWidth="1"/>
    <col min="11795" max="11795" width="12.5703125" customWidth="1"/>
    <col min="11796" max="11796" width="2.140625" customWidth="1"/>
    <col min="11797" max="11797" width="12.5703125" customWidth="1"/>
    <col min="11798" max="11798" width="2.140625" customWidth="1"/>
    <col min="11799" max="11799" width="12.5703125" customWidth="1"/>
    <col min="11800" max="11800" width="2" customWidth="1"/>
    <col min="11801" max="11801" width="11.85546875" customWidth="1"/>
    <col min="11802" max="11802" width="11.42578125" customWidth="1"/>
    <col min="11803" max="11803" width="1.85546875" customWidth="1"/>
    <col min="11804" max="11804" width="11.5703125" customWidth="1"/>
    <col min="11805" max="11805" width="2.140625" customWidth="1"/>
    <col min="11806" max="11806" width="11.42578125" customWidth="1"/>
    <col min="11807" max="11807" width="0.5703125" customWidth="1"/>
    <col min="11808" max="11808" width="2.42578125" customWidth="1"/>
    <col min="11809" max="11809" width="10.5703125" customWidth="1"/>
    <col min="11810" max="11810" width="11.140625" customWidth="1"/>
    <col min="11811" max="11811" width="2.140625" customWidth="1"/>
    <col min="11812" max="11812" width="11.140625" customWidth="1"/>
    <col min="11813" max="11813" width="2.140625" customWidth="1"/>
    <col min="11814" max="11814" width="12.42578125" customWidth="1"/>
    <col min="12034" max="12034" width="51" customWidth="1"/>
    <col min="12035" max="12035" width="2.140625" customWidth="1"/>
    <col min="12036" max="12036" width="14.140625" customWidth="1"/>
    <col min="12037" max="12038" width="8.85546875" customWidth="1"/>
    <col min="12039" max="12039" width="2" customWidth="1"/>
    <col min="12040" max="12040" width="14.85546875" customWidth="1"/>
    <col min="12041" max="12041" width="2" customWidth="1"/>
    <col min="12042" max="12042" width="14.85546875" customWidth="1"/>
    <col min="12043" max="12043" width="2.140625" customWidth="1"/>
    <col min="12044" max="12044" width="14.85546875" customWidth="1"/>
    <col min="12045" max="12045" width="2.140625" customWidth="1"/>
    <col min="12046" max="12046" width="14.85546875" customWidth="1"/>
    <col min="12047" max="12048" width="3.5703125" customWidth="1"/>
    <col min="12049" max="12049" width="12.42578125" customWidth="1"/>
    <col min="12050" max="12050" width="2.140625" customWidth="1"/>
    <col min="12051" max="12051" width="12.5703125" customWidth="1"/>
    <col min="12052" max="12052" width="2.140625" customWidth="1"/>
    <col min="12053" max="12053" width="12.5703125" customWidth="1"/>
    <col min="12054" max="12054" width="2.140625" customWidth="1"/>
    <col min="12055" max="12055" width="12.5703125" customWidth="1"/>
    <col min="12056" max="12056" width="2" customWidth="1"/>
    <col min="12057" max="12057" width="11.85546875" customWidth="1"/>
    <col min="12058" max="12058" width="11.42578125" customWidth="1"/>
    <col min="12059" max="12059" width="1.85546875" customWidth="1"/>
    <col min="12060" max="12060" width="11.5703125" customWidth="1"/>
    <col min="12061" max="12061" width="2.140625" customWidth="1"/>
    <col min="12062" max="12062" width="11.42578125" customWidth="1"/>
    <col min="12063" max="12063" width="0.5703125" customWidth="1"/>
    <col min="12064" max="12064" width="2.42578125" customWidth="1"/>
    <col min="12065" max="12065" width="10.5703125" customWidth="1"/>
    <col min="12066" max="12066" width="11.140625" customWidth="1"/>
    <col min="12067" max="12067" width="2.140625" customWidth="1"/>
    <col min="12068" max="12068" width="11.140625" customWidth="1"/>
    <col min="12069" max="12069" width="2.140625" customWidth="1"/>
    <col min="12070" max="12070" width="12.42578125" customWidth="1"/>
    <col min="12290" max="12290" width="51" customWidth="1"/>
    <col min="12291" max="12291" width="2.140625" customWidth="1"/>
    <col min="12292" max="12292" width="14.140625" customWidth="1"/>
    <col min="12293" max="12294" width="8.85546875" customWidth="1"/>
    <col min="12295" max="12295" width="2" customWidth="1"/>
    <col min="12296" max="12296" width="14.85546875" customWidth="1"/>
    <col min="12297" max="12297" width="2" customWidth="1"/>
    <col min="12298" max="12298" width="14.85546875" customWidth="1"/>
    <col min="12299" max="12299" width="2.140625" customWidth="1"/>
    <col min="12300" max="12300" width="14.85546875" customWidth="1"/>
    <col min="12301" max="12301" width="2.140625" customWidth="1"/>
    <col min="12302" max="12302" width="14.85546875" customWidth="1"/>
    <col min="12303" max="12304" width="3.5703125" customWidth="1"/>
    <col min="12305" max="12305" width="12.42578125" customWidth="1"/>
    <col min="12306" max="12306" width="2.140625" customWidth="1"/>
    <col min="12307" max="12307" width="12.5703125" customWidth="1"/>
    <col min="12308" max="12308" width="2.140625" customWidth="1"/>
    <col min="12309" max="12309" width="12.5703125" customWidth="1"/>
    <col min="12310" max="12310" width="2.140625" customWidth="1"/>
    <col min="12311" max="12311" width="12.5703125" customWidth="1"/>
    <col min="12312" max="12312" width="2" customWidth="1"/>
    <col min="12313" max="12313" width="11.85546875" customWidth="1"/>
    <col min="12314" max="12314" width="11.42578125" customWidth="1"/>
    <col min="12315" max="12315" width="1.85546875" customWidth="1"/>
    <col min="12316" max="12316" width="11.5703125" customWidth="1"/>
    <col min="12317" max="12317" width="2.140625" customWidth="1"/>
    <col min="12318" max="12318" width="11.42578125" customWidth="1"/>
    <col min="12319" max="12319" width="0.5703125" customWidth="1"/>
    <col min="12320" max="12320" width="2.42578125" customWidth="1"/>
    <col min="12321" max="12321" width="10.5703125" customWidth="1"/>
    <col min="12322" max="12322" width="11.140625" customWidth="1"/>
    <col min="12323" max="12323" width="2.140625" customWidth="1"/>
    <col min="12324" max="12324" width="11.140625" customWidth="1"/>
    <col min="12325" max="12325" width="2.140625" customWidth="1"/>
    <col min="12326" max="12326" width="12.42578125" customWidth="1"/>
    <col min="12546" max="12546" width="51" customWidth="1"/>
    <col min="12547" max="12547" width="2.140625" customWidth="1"/>
    <col min="12548" max="12548" width="14.140625" customWidth="1"/>
    <col min="12549" max="12550" width="8.85546875" customWidth="1"/>
    <col min="12551" max="12551" width="2" customWidth="1"/>
    <col min="12552" max="12552" width="14.85546875" customWidth="1"/>
    <col min="12553" max="12553" width="2" customWidth="1"/>
    <col min="12554" max="12554" width="14.85546875" customWidth="1"/>
    <col min="12555" max="12555" width="2.140625" customWidth="1"/>
    <col min="12556" max="12556" width="14.85546875" customWidth="1"/>
    <col min="12557" max="12557" width="2.140625" customWidth="1"/>
    <col min="12558" max="12558" width="14.85546875" customWidth="1"/>
    <col min="12559" max="12560" width="3.5703125" customWidth="1"/>
    <col min="12561" max="12561" width="12.42578125" customWidth="1"/>
    <col min="12562" max="12562" width="2.140625" customWidth="1"/>
    <col min="12563" max="12563" width="12.5703125" customWidth="1"/>
    <col min="12564" max="12564" width="2.140625" customWidth="1"/>
    <col min="12565" max="12565" width="12.5703125" customWidth="1"/>
    <col min="12566" max="12566" width="2.140625" customWidth="1"/>
    <col min="12567" max="12567" width="12.5703125" customWidth="1"/>
    <col min="12568" max="12568" width="2" customWidth="1"/>
    <col min="12569" max="12569" width="11.85546875" customWidth="1"/>
    <col min="12570" max="12570" width="11.42578125" customWidth="1"/>
    <col min="12571" max="12571" width="1.85546875" customWidth="1"/>
    <col min="12572" max="12572" width="11.5703125" customWidth="1"/>
    <col min="12573" max="12573" width="2.140625" customWidth="1"/>
    <col min="12574" max="12574" width="11.42578125" customWidth="1"/>
    <col min="12575" max="12575" width="0.5703125" customWidth="1"/>
    <col min="12576" max="12576" width="2.42578125" customWidth="1"/>
    <col min="12577" max="12577" width="10.5703125" customWidth="1"/>
    <col min="12578" max="12578" width="11.140625" customWidth="1"/>
    <col min="12579" max="12579" width="2.140625" customWidth="1"/>
    <col min="12580" max="12580" width="11.140625" customWidth="1"/>
    <col min="12581" max="12581" width="2.140625" customWidth="1"/>
    <col min="12582" max="12582" width="12.42578125" customWidth="1"/>
    <col min="12802" max="12802" width="51" customWidth="1"/>
    <col min="12803" max="12803" width="2.140625" customWidth="1"/>
    <col min="12804" max="12804" width="14.140625" customWidth="1"/>
    <col min="12805" max="12806" width="8.85546875" customWidth="1"/>
    <col min="12807" max="12807" width="2" customWidth="1"/>
    <col min="12808" max="12808" width="14.85546875" customWidth="1"/>
    <col min="12809" max="12809" width="2" customWidth="1"/>
    <col min="12810" max="12810" width="14.85546875" customWidth="1"/>
    <col min="12811" max="12811" width="2.140625" customWidth="1"/>
    <col min="12812" max="12812" width="14.85546875" customWidth="1"/>
    <col min="12813" max="12813" width="2.140625" customWidth="1"/>
    <col min="12814" max="12814" width="14.85546875" customWidth="1"/>
    <col min="12815" max="12816" width="3.5703125" customWidth="1"/>
    <col min="12817" max="12817" width="12.42578125" customWidth="1"/>
    <col min="12818" max="12818" width="2.140625" customWidth="1"/>
    <col min="12819" max="12819" width="12.5703125" customWidth="1"/>
    <col min="12820" max="12820" width="2.140625" customWidth="1"/>
    <col min="12821" max="12821" width="12.5703125" customWidth="1"/>
    <col min="12822" max="12822" width="2.140625" customWidth="1"/>
    <col min="12823" max="12823" width="12.5703125" customWidth="1"/>
    <col min="12824" max="12824" width="2" customWidth="1"/>
    <col min="12825" max="12825" width="11.85546875" customWidth="1"/>
    <col min="12826" max="12826" width="11.42578125" customWidth="1"/>
    <col min="12827" max="12827" width="1.85546875" customWidth="1"/>
    <col min="12828" max="12828" width="11.5703125" customWidth="1"/>
    <col min="12829" max="12829" width="2.140625" customWidth="1"/>
    <col min="12830" max="12830" width="11.42578125" customWidth="1"/>
    <col min="12831" max="12831" width="0.5703125" customWidth="1"/>
    <col min="12832" max="12832" width="2.42578125" customWidth="1"/>
    <col min="12833" max="12833" width="10.5703125" customWidth="1"/>
    <col min="12834" max="12834" width="11.140625" customWidth="1"/>
    <col min="12835" max="12835" width="2.140625" customWidth="1"/>
    <col min="12836" max="12836" width="11.140625" customWidth="1"/>
    <col min="12837" max="12837" width="2.140625" customWidth="1"/>
    <col min="12838" max="12838" width="12.42578125" customWidth="1"/>
    <col min="13058" max="13058" width="51" customWidth="1"/>
    <col min="13059" max="13059" width="2.140625" customWidth="1"/>
    <col min="13060" max="13060" width="14.140625" customWidth="1"/>
    <col min="13061" max="13062" width="8.85546875" customWidth="1"/>
    <col min="13063" max="13063" width="2" customWidth="1"/>
    <col min="13064" max="13064" width="14.85546875" customWidth="1"/>
    <col min="13065" max="13065" width="2" customWidth="1"/>
    <col min="13066" max="13066" width="14.85546875" customWidth="1"/>
    <col min="13067" max="13067" width="2.140625" customWidth="1"/>
    <col min="13068" max="13068" width="14.85546875" customWidth="1"/>
    <col min="13069" max="13069" width="2.140625" customWidth="1"/>
    <col min="13070" max="13070" width="14.85546875" customWidth="1"/>
    <col min="13071" max="13072" width="3.5703125" customWidth="1"/>
    <col min="13073" max="13073" width="12.42578125" customWidth="1"/>
    <col min="13074" max="13074" width="2.140625" customWidth="1"/>
    <col min="13075" max="13075" width="12.5703125" customWidth="1"/>
    <col min="13076" max="13076" width="2.140625" customWidth="1"/>
    <col min="13077" max="13077" width="12.5703125" customWidth="1"/>
    <col min="13078" max="13078" width="2.140625" customWidth="1"/>
    <col min="13079" max="13079" width="12.5703125" customWidth="1"/>
    <col min="13080" max="13080" width="2" customWidth="1"/>
    <col min="13081" max="13081" width="11.85546875" customWidth="1"/>
    <col min="13082" max="13082" width="11.42578125" customWidth="1"/>
    <col min="13083" max="13083" width="1.85546875" customWidth="1"/>
    <col min="13084" max="13084" width="11.5703125" customWidth="1"/>
    <col min="13085" max="13085" width="2.140625" customWidth="1"/>
    <col min="13086" max="13086" width="11.42578125" customWidth="1"/>
    <col min="13087" max="13087" width="0.5703125" customWidth="1"/>
    <col min="13088" max="13088" width="2.42578125" customWidth="1"/>
    <col min="13089" max="13089" width="10.5703125" customWidth="1"/>
    <col min="13090" max="13090" width="11.140625" customWidth="1"/>
    <col min="13091" max="13091" width="2.140625" customWidth="1"/>
    <col min="13092" max="13092" width="11.140625" customWidth="1"/>
    <col min="13093" max="13093" width="2.140625" customWidth="1"/>
    <col min="13094" max="13094" width="12.42578125" customWidth="1"/>
    <col min="13314" max="13314" width="51" customWidth="1"/>
    <col min="13315" max="13315" width="2.140625" customWidth="1"/>
    <col min="13316" max="13316" width="14.140625" customWidth="1"/>
    <col min="13317" max="13318" width="8.85546875" customWidth="1"/>
    <col min="13319" max="13319" width="2" customWidth="1"/>
    <col min="13320" max="13320" width="14.85546875" customWidth="1"/>
    <col min="13321" max="13321" width="2" customWidth="1"/>
    <col min="13322" max="13322" width="14.85546875" customWidth="1"/>
    <col min="13323" max="13323" width="2.140625" customWidth="1"/>
    <col min="13324" max="13324" width="14.85546875" customWidth="1"/>
    <col min="13325" max="13325" width="2.140625" customWidth="1"/>
    <col min="13326" max="13326" width="14.85546875" customWidth="1"/>
    <col min="13327" max="13328" width="3.5703125" customWidth="1"/>
    <col min="13329" max="13329" width="12.42578125" customWidth="1"/>
    <col min="13330" max="13330" width="2.140625" customWidth="1"/>
    <col min="13331" max="13331" width="12.5703125" customWidth="1"/>
    <col min="13332" max="13332" width="2.140625" customWidth="1"/>
    <col min="13333" max="13333" width="12.5703125" customWidth="1"/>
    <col min="13334" max="13334" width="2.140625" customWidth="1"/>
    <col min="13335" max="13335" width="12.5703125" customWidth="1"/>
    <col min="13336" max="13336" width="2" customWidth="1"/>
    <col min="13337" max="13337" width="11.85546875" customWidth="1"/>
    <col min="13338" max="13338" width="11.42578125" customWidth="1"/>
    <col min="13339" max="13339" width="1.85546875" customWidth="1"/>
    <col min="13340" max="13340" width="11.5703125" customWidth="1"/>
    <col min="13341" max="13341" width="2.140625" customWidth="1"/>
    <col min="13342" max="13342" width="11.42578125" customWidth="1"/>
    <col min="13343" max="13343" width="0.5703125" customWidth="1"/>
    <col min="13344" max="13344" width="2.42578125" customWidth="1"/>
    <col min="13345" max="13345" width="10.5703125" customWidth="1"/>
    <col min="13346" max="13346" width="11.140625" customWidth="1"/>
    <col min="13347" max="13347" width="2.140625" customWidth="1"/>
    <col min="13348" max="13348" width="11.140625" customWidth="1"/>
    <col min="13349" max="13349" width="2.140625" customWidth="1"/>
    <col min="13350" max="13350" width="12.42578125" customWidth="1"/>
    <col min="13570" max="13570" width="51" customWidth="1"/>
    <col min="13571" max="13571" width="2.140625" customWidth="1"/>
    <col min="13572" max="13572" width="14.140625" customWidth="1"/>
    <col min="13573" max="13574" width="8.85546875" customWidth="1"/>
    <col min="13575" max="13575" width="2" customWidth="1"/>
    <col min="13576" max="13576" width="14.85546875" customWidth="1"/>
    <col min="13577" max="13577" width="2" customWidth="1"/>
    <col min="13578" max="13578" width="14.85546875" customWidth="1"/>
    <col min="13579" max="13579" width="2.140625" customWidth="1"/>
    <col min="13580" max="13580" width="14.85546875" customWidth="1"/>
    <col min="13581" max="13581" width="2.140625" customWidth="1"/>
    <col min="13582" max="13582" width="14.85546875" customWidth="1"/>
    <col min="13583" max="13584" width="3.5703125" customWidth="1"/>
    <col min="13585" max="13585" width="12.42578125" customWidth="1"/>
    <col min="13586" max="13586" width="2.140625" customWidth="1"/>
    <col min="13587" max="13587" width="12.5703125" customWidth="1"/>
    <col min="13588" max="13588" width="2.140625" customWidth="1"/>
    <col min="13589" max="13589" width="12.5703125" customWidth="1"/>
    <col min="13590" max="13590" width="2.140625" customWidth="1"/>
    <col min="13591" max="13591" width="12.5703125" customWidth="1"/>
    <col min="13592" max="13592" width="2" customWidth="1"/>
    <col min="13593" max="13593" width="11.85546875" customWidth="1"/>
    <col min="13594" max="13594" width="11.42578125" customWidth="1"/>
    <col min="13595" max="13595" width="1.85546875" customWidth="1"/>
    <col min="13596" max="13596" width="11.5703125" customWidth="1"/>
    <col min="13597" max="13597" width="2.140625" customWidth="1"/>
    <col min="13598" max="13598" width="11.42578125" customWidth="1"/>
    <col min="13599" max="13599" width="0.5703125" customWidth="1"/>
    <col min="13600" max="13600" width="2.42578125" customWidth="1"/>
    <col min="13601" max="13601" width="10.5703125" customWidth="1"/>
    <col min="13602" max="13602" width="11.140625" customWidth="1"/>
    <col min="13603" max="13603" width="2.140625" customWidth="1"/>
    <col min="13604" max="13604" width="11.140625" customWidth="1"/>
    <col min="13605" max="13605" width="2.140625" customWidth="1"/>
    <col min="13606" max="13606" width="12.42578125" customWidth="1"/>
    <col min="13826" max="13826" width="51" customWidth="1"/>
    <col min="13827" max="13827" width="2.140625" customWidth="1"/>
    <col min="13828" max="13828" width="14.140625" customWidth="1"/>
    <col min="13829" max="13830" width="8.85546875" customWidth="1"/>
    <col min="13831" max="13831" width="2" customWidth="1"/>
    <col min="13832" max="13832" width="14.85546875" customWidth="1"/>
    <col min="13833" max="13833" width="2" customWidth="1"/>
    <col min="13834" max="13834" width="14.85546875" customWidth="1"/>
    <col min="13835" max="13835" width="2.140625" customWidth="1"/>
    <col min="13836" max="13836" width="14.85546875" customWidth="1"/>
    <col min="13837" max="13837" width="2.140625" customWidth="1"/>
    <col min="13838" max="13838" width="14.85546875" customWidth="1"/>
    <col min="13839" max="13840" width="3.5703125" customWidth="1"/>
    <col min="13841" max="13841" width="12.42578125" customWidth="1"/>
    <col min="13842" max="13842" width="2.140625" customWidth="1"/>
    <col min="13843" max="13843" width="12.5703125" customWidth="1"/>
    <col min="13844" max="13844" width="2.140625" customWidth="1"/>
    <col min="13845" max="13845" width="12.5703125" customWidth="1"/>
    <col min="13846" max="13846" width="2.140625" customWidth="1"/>
    <col min="13847" max="13847" width="12.5703125" customWidth="1"/>
    <col min="13848" max="13848" width="2" customWidth="1"/>
    <col min="13849" max="13849" width="11.85546875" customWidth="1"/>
    <col min="13850" max="13850" width="11.42578125" customWidth="1"/>
    <col min="13851" max="13851" width="1.85546875" customWidth="1"/>
    <col min="13852" max="13852" width="11.5703125" customWidth="1"/>
    <col min="13853" max="13853" width="2.140625" customWidth="1"/>
    <col min="13854" max="13854" width="11.42578125" customWidth="1"/>
    <col min="13855" max="13855" width="0.5703125" customWidth="1"/>
    <col min="13856" max="13856" width="2.42578125" customWidth="1"/>
    <col min="13857" max="13857" width="10.5703125" customWidth="1"/>
    <col min="13858" max="13858" width="11.140625" customWidth="1"/>
    <col min="13859" max="13859" width="2.140625" customWidth="1"/>
    <col min="13860" max="13860" width="11.140625" customWidth="1"/>
    <col min="13861" max="13861" width="2.140625" customWidth="1"/>
    <col min="13862" max="13862" width="12.42578125" customWidth="1"/>
    <col min="14082" max="14082" width="51" customWidth="1"/>
    <col min="14083" max="14083" width="2.140625" customWidth="1"/>
    <col min="14084" max="14084" width="14.140625" customWidth="1"/>
    <col min="14085" max="14086" width="8.85546875" customWidth="1"/>
    <col min="14087" max="14087" width="2" customWidth="1"/>
    <col min="14088" max="14088" width="14.85546875" customWidth="1"/>
    <col min="14089" max="14089" width="2" customWidth="1"/>
    <col min="14090" max="14090" width="14.85546875" customWidth="1"/>
    <col min="14091" max="14091" width="2.140625" customWidth="1"/>
    <col min="14092" max="14092" width="14.85546875" customWidth="1"/>
    <col min="14093" max="14093" width="2.140625" customWidth="1"/>
    <col min="14094" max="14094" width="14.85546875" customWidth="1"/>
    <col min="14095" max="14096" width="3.5703125" customWidth="1"/>
    <col min="14097" max="14097" width="12.42578125" customWidth="1"/>
    <col min="14098" max="14098" width="2.140625" customWidth="1"/>
    <col min="14099" max="14099" width="12.5703125" customWidth="1"/>
    <col min="14100" max="14100" width="2.140625" customWidth="1"/>
    <col min="14101" max="14101" width="12.5703125" customWidth="1"/>
    <col min="14102" max="14102" width="2.140625" customWidth="1"/>
    <col min="14103" max="14103" width="12.5703125" customWidth="1"/>
    <col min="14104" max="14104" width="2" customWidth="1"/>
    <col min="14105" max="14105" width="11.85546875" customWidth="1"/>
    <col min="14106" max="14106" width="11.42578125" customWidth="1"/>
    <col min="14107" max="14107" width="1.85546875" customWidth="1"/>
    <col min="14108" max="14108" width="11.5703125" customWidth="1"/>
    <col min="14109" max="14109" width="2.140625" customWidth="1"/>
    <col min="14110" max="14110" width="11.42578125" customWidth="1"/>
    <col min="14111" max="14111" width="0.5703125" customWidth="1"/>
    <col min="14112" max="14112" width="2.42578125" customWidth="1"/>
    <col min="14113" max="14113" width="10.5703125" customWidth="1"/>
    <col min="14114" max="14114" width="11.140625" customWidth="1"/>
    <col min="14115" max="14115" width="2.140625" customWidth="1"/>
    <col min="14116" max="14116" width="11.140625" customWidth="1"/>
    <col min="14117" max="14117" width="2.140625" customWidth="1"/>
    <col min="14118" max="14118" width="12.42578125" customWidth="1"/>
    <col min="14338" max="14338" width="51" customWidth="1"/>
    <col min="14339" max="14339" width="2.140625" customWidth="1"/>
    <col min="14340" max="14340" width="14.140625" customWidth="1"/>
    <col min="14341" max="14342" width="8.85546875" customWidth="1"/>
    <col min="14343" max="14343" width="2" customWidth="1"/>
    <col min="14344" max="14344" width="14.85546875" customWidth="1"/>
    <col min="14345" max="14345" width="2" customWidth="1"/>
    <col min="14346" max="14346" width="14.85546875" customWidth="1"/>
    <col min="14347" max="14347" width="2.140625" customWidth="1"/>
    <col min="14348" max="14348" width="14.85546875" customWidth="1"/>
    <col min="14349" max="14349" width="2.140625" customWidth="1"/>
    <col min="14350" max="14350" width="14.85546875" customWidth="1"/>
    <col min="14351" max="14352" width="3.5703125" customWidth="1"/>
    <col min="14353" max="14353" width="12.42578125" customWidth="1"/>
    <col min="14354" max="14354" width="2.140625" customWidth="1"/>
    <col min="14355" max="14355" width="12.5703125" customWidth="1"/>
    <col min="14356" max="14356" width="2.140625" customWidth="1"/>
    <col min="14357" max="14357" width="12.5703125" customWidth="1"/>
    <col min="14358" max="14358" width="2.140625" customWidth="1"/>
    <col min="14359" max="14359" width="12.5703125" customWidth="1"/>
    <col min="14360" max="14360" width="2" customWidth="1"/>
    <col min="14361" max="14361" width="11.85546875" customWidth="1"/>
    <col min="14362" max="14362" width="11.42578125" customWidth="1"/>
    <col min="14363" max="14363" width="1.85546875" customWidth="1"/>
    <col min="14364" max="14364" width="11.5703125" customWidth="1"/>
    <col min="14365" max="14365" width="2.140625" customWidth="1"/>
    <col min="14366" max="14366" width="11.42578125" customWidth="1"/>
    <col min="14367" max="14367" width="0.5703125" customWidth="1"/>
    <col min="14368" max="14368" width="2.42578125" customWidth="1"/>
    <col min="14369" max="14369" width="10.5703125" customWidth="1"/>
    <col min="14370" max="14370" width="11.140625" customWidth="1"/>
    <col min="14371" max="14371" width="2.140625" customWidth="1"/>
    <col min="14372" max="14372" width="11.140625" customWidth="1"/>
    <col min="14373" max="14373" width="2.140625" customWidth="1"/>
    <col min="14374" max="14374" width="12.42578125" customWidth="1"/>
    <col min="14594" max="14594" width="51" customWidth="1"/>
    <col min="14595" max="14595" width="2.140625" customWidth="1"/>
    <col min="14596" max="14596" width="14.140625" customWidth="1"/>
    <col min="14597" max="14598" width="8.85546875" customWidth="1"/>
    <col min="14599" max="14599" width="2" customWidth="1"/>
    <col min="14600" max="14600" width="14.85546875" customWidth="1"/>
    <col min="14601" max="14601" width="2" customWidth="1"/>
    <col min="14602" max="14602" width="14.85546875" customWidth="1"/>
    <col min="14603" max="14603" width="2.140625" customWidth="1"/>
    <col min="14604" max="14604" width="14.85546875" customWidth="1"/>
    <col min="14605" max="14605" width="2.140625" customWidth="1"/>
    <col min="14606" max="14606" width="14.85546875" customWidth="1"/>
    <col min="14607" max="14608" width="3.5703125" customWidth="1"/>
    <col min="14609" max="14609" width="12.42578125" customWidth="1"/>
    <col min="14610" max="14610" width="2.140625" customWidth="1"/>
    <col min="14611" max="14611" width="12.5703125" customWidth="1"/>
    <col min="14612" max="14612" width="2.140625" customWidth="1"/>
    <col min="14613" max="14613" width="12.5703125" customWidth="1"/>
    <col min="14614" max="14614" width="2.140625" customWidth="1"/>
    <col min="14615" max="14615" width="12.5703125" customWidth="1"/>
    <col min="14616" max="14616" width="2" customWidth="1"/>
    <col min="14617" max="14617" width="11.85546875" customWidth="1"/>
    <col min="14618" max="14618" width="11.42578125" customWidth="1"/>
    <col min="14619" max="14619" width="1.85546875" customWidth="1"/>
    <col min="14620" max="14620" width="11.5703125" customWidth="1"/>
    <col min="14621" max="14621" width="2.140625" customWidth="1"/>
    <col min="14622" max="14622" width="11.42578125" customWidth="1"/>
    <col min="14623" max="14623" width="0.5703125" customWidth="1"/>
    <col min="14624" max="14624" width="2.42578125" customWidth="1"/>
    <col min="14625" max="14625" width="10.5703125" customWidth="1"/>
    <col min="14626" max="14626" width="11.140625" customWidth="1"/>
    <col min="14627" max="14627" width="2.140625" customWidth="1"/>
    <col min="14628" max="14628" width="11.140625" customWidth="1"/>
    <col min="14629" max="14629" width="2.140625" customWidth="1"/>
    <col min="14630" max="14630" width="12.42578125" customWidth="1"/>
    <col min="14850" max="14850" width="51" customWidth="1"/>
    <col min="14851" max="14851" width="2.140625" customWidth="1"/>
    <col min="14852" max="14852" width="14.140625" customWidth="1"/>
    <col min="14853" max="14854" width="8.85546875" customWidth="1"/>
    <col min="14855" max="14855" width="2" customWidth="1"/>
    <col min="14856" max="14856" width="14.85546875" customWidth="1"/>
    <col min="14857" max="14857" width="2" customWidth="1"/>
    <col min="14858" max="14858" width="14.85546875" customWidth="1"/>
    <col min="14859" max="14859" width="2.140625" customWidth="1"/>
    <col min="14860" max="14860" width="14.85546875" customWidth="1"/>
    <col min="14861" max="14861" width="2.140625" customWidth="1"/>
    <col min="14862" max="14862" width="14.85546875" customWidth="1"/>
    <col min="14863" max="14864" width="3.5703125" customWidth="1"/>
    <col min="14865" max="14865" width="12.42578125" customWidth="1"/>
    <col min="14866" max="14866" width="2.140625" customWidth="1"/>
    <col min="14867" max="14867" width="12.5703125" customWidth="1"/>
    <col min="14868" max="14868" width="2.140625" customWidth="1"/>
    <col min="14869" max="14869" width="12.5703125" customWidth="1"/>
    <col min="14870" max="14870" width="2.140625" customWidth="1"/>
    <col min="14871" max="14871" width="12.5703125" customWidth="1"/>
    <col min="14872" max="14872" width="2" customWidth="1"/>
    <col min="14873" max="14873" width="11.85546875" customWidth="1"/>
    <col min="14874" max="14874" width="11.42578125" customWidth="1"/>
    <col min="14875" max="14875" width="1.85546875" customWidth="1"/>
    <col min="14876" max="14876" width="11.5703125" customWidth="1"/>
    <col min="14877" max="14877" width="2.140625" customWidth="1"/>
    <col min="14878" max="14878" width="11.42578125" customWidth="1"/>
    <col min="14879" max="14879" width="0.5703125" customWidth="1"/>
    <col min="14880" max="14880" width="2.42578125" customWidth="1"/>
    <col min="14881" max="14881" width="10.5703125" customWidth="1"/>
    <col min="14882" max="14882" width="11.140625" customWidth="1"/>
    <col min="14883" max="14883" width="2.140625" customWidth="1"/>
    <col min="14884" max="14884" width="11.140625" customWidth="1"/>
    <col min="14885" max="14885" width="2.140625" customWidth="1"/>
    <col min="14886" max="14886" width="12.42578125" customWidth="1"/>
    <col min="15106" max="15106" width="51" customWidth="1"/>
    <col min="15107" max="15107" width="2.140625" customWidth="1"/>
    <col min="15108" max="15108" width="14.140625" customWidth="1"/>
    <col min="15109" max="15110" width="8.85546875" customWidth="1"/>
    <col min="15111" max="15111" width="2" customWidth="1"/>
    <col min="15112" max="15112" width="14.85546875" customWidth="1"/>
    <col min="15113" max="15113" width="2" customWidth="1"/>
    <col min="15114" max="15114" width="14.85546875" customWidth="1"/>
    <col min="15115" max="15115" width="2.140625" customWidth="1"/>
    <col min="15116" max="15116" width="14.85546875" customWidth="1"/>
    <col min="15117" max="15117" width="2.140625" customWidth="1"/>
    <col min="15118" max="15118" width="14.85546875" customWidth="1"/>
    <col min="15119" max="15120" width="3.5703125" customWidth="1"/>
    <col min="15121" max="15121" width="12.42578125" customWidth="1"/>
    <col min="15122" max="15122" width="2.140625" customWidth="1"/>
    <col min="15123" max="15123" width="12.5703125" customWidth="1"/>
    <col min="15124" max="15124" width="2.140625" customWidth="1"/>
    <col min="15125" max="15125" width="12.5703125" customWidth="1"/>
    <col min="15126" max="15126" width="2.140625" customWidth="1"/>
    <col min="15127" max="15127" width="12.5703125" customWidth="1"/>
    <col min="15128" max="15128" width="2" customWidth="1"/>
    <col min="15129" max="15129" width="11.85546875" customWidth="1"/>
    <col min="15130" max="15130" width="11.42578125" customWidth="1"/>
    <col min="15131" max="15131" width="1.85546875" customWidth="1"/>
    <col min="15132" max="15132" width="11.5703125" customWidth="1"/>
    <col min="15133" max="15133" width="2.140625" customWidth="1"/>
    <col min="15134" max="15134" width="11.42578125" customWidth="1"/>
    <col min="15135" max="15135" width="0.5703125" customWidth="1"/>
    <col min="15136" max="15136" width="2.42578125" customWidth="1"/>
    <col min="15137" max="15137" width="10.5703125" customWidth="1"/>
    <col min="15138" max="15138" width="11.140625" customWidth="1"/>
    <col min="15139" max="15139" width="2.140625" customWidth="1"/>
    <col min="15140" max="15140" width="11.140625" customWidth="1"/>
    <col min="15141" max="15141" width="2.140625" customWidth="1"/>
    <col min="15142" max="15142" width="12.42578125" customWidth="1"/>
    <col min="15362" max="15362" width="51" customWidth="1"/>
    <col min="15363" max="15363" width="2.140625" customWidth="1"/>
    <col min="15364" max="15364" width="14.140625" customWidth="1"/>
    <col min="15365" max="15366" width="8.85546875" customWidth="1"/>
    <col min="15367" max="15367" width="2" customWidth="1"/>
    <col min="15368" max="15368" width="14.85546875" customWidth="1"/>
    <col min="15369" max="15369" width="2" customWidth="1"/>
    <col min="15370" max="15370" width="14.85546875" customWidth="1"/>
    <col min="15371" max="15371" width="2.140625" customWidth="1"/>
    <col min="15372" max="15372" width="14.85546875" customWidth="1"/>
    <col min="15373" max="15373" width="2.140625" customWidth="1"/>
    <col min="15374" max="15374" width="14.85546875" customWidth="1"/>
    <col min="15375" max="15376" width="3.5703125" customWidth="1"/>
    <col min="15377" max="15377" width="12.42578125" customWidth="1"/>
    <col min="15378" max="15378" width="2.140625" customWidth="1"/>
    <col min="15379" max="15379" width="12.5703125" customWidth="1"/>
    <col min="15380" max="15380" width="2.140625" customWidth="1"/>
    <col min="15381" max="15381" width="12.5703125" customWidth="1"/>
    <col min="15382" max="15382" width="2.140625" customWidth="1"/>
    <col min="15383" max="15383" width="12.5703125" customWidth="1"/>
    <col min="15384" max="15384" width="2" customWidth="1"/>
    <col min="15385" max="15385" width="11.85546875" customWidth="1"/>
    <col min="15386" max="15386" width="11.42578125" customWidth="1"/>
    <col min="15387" max="15387" width="1.85546875" customWidth="1"/>
    <col min="15388" max="15388" width="11.5703125" customWidth="1"/>
    <col min="15389" max="15389" width="2.140625" customWidth="1"/>
    <col min="15390" max="15390" width="11.42578125" customWidth="1"/>
    <col min="15391" max="15391" width="0.5703125" customWidth="1"/>
    <col min="15392" max="15392" width="2.42578125" customWidth="1"/>
    <col min="15393" max="15393" width="10.5703125" customWidth="1"/>
    <col min="15394" max="15394" width="11.140625" customWidth="1"/>
    <col min="15395" max="15395" width="2.140625" customWidth="1"/>
    <col min="15396" max="15396" width="11.140625" customWidth="1"/>
    <col min="15397" max="15397" width="2.140625" customWidth="1"/>
    <col min="15398" max="15398" width="12.42578125" customWidth="1"/>
    <col min="15618" max="15618" width="51" customWidth="1"/>
    <col min="15619" max="15619" width="2.140625" customWidth="1"/>
    <col min="15620" max="15620" width="14.140625" customWidth="1"/>
    <col min="15621" max="15622" width="8.85546875" customWidth="1"/>
    <col min="15623" max="15623" width="2" customWidth="1"/>
    <col min="15624" max="15624" width="14.85546875" customWidth="1"/>
    <col min="15625" max="15625" width="2" customWidth="1"/>
    <col min="15626" max="15626" width="14.85546875" customWidth="1"/>
    <col min="15627" max="15627" width="2.140625" customWidth="1"/>
    <col min="15628" max="15628" width="14.85546875" customWidth="1"/>
    <col min="15629" max="15629" width="2.140625" customWidth="1"/>
    <col min="15630" max="15630" width="14.85546875" customWidth="1"/>
    <col min="15631" max="15632" width="3.5703125" customWidth="1"/>
    <col min="15633" max="15633" width="12.42578125" customWidth="1"/>
    <col min="15634" max="15634" width="2.140625" customWidth="1"/>
    <col min="15635" max="15635" width="12.5703125" customWidth="1"/>
    <col min="15636" max="15636" width="2.140625" customWidth="1"/>
    <col min="15637" max="15637" width="12.5703125" customWidth="1"/>
    <col min="15638" max="15638" width="2.140625" customWidth="1"/>
    <col min="15639" max="15639" width="12.5703125" customWidth="1"/>
    <col min="15640" max="15640" width="2" customWidth="1"/>
    <col min="15641" max="15641" width="11.85546875" customWidth="1"/>
    <col min="15642" max="15642" width="11.42578125" customWidth="1"/>
    <col min="15643" max="15643" width="1.85546875" customWidth="1"/>
    <col min="15644" max="15644" width="11.5703125" customWidth="1"/>
    <col min="15645" max="15645" width="2.140625" customWidth="1"/>
    <col min="15646" max="15646" width="11.42578125" customWidth="1"/>
    <col min="15647" max="15647" width="0.5703125" customWidth="1"/>
    <col min="15648" max="15648" width="2.42578125" customWidth="1"/>
    <col min="15649" max="15649" width="10.5703125" customWidth="1"/>
    <col min="15650" max="15650" width="11.140625" customWidth="1"/>
    <col min="15651" max="15651" width="2.140625" customWidth="1"/>
    <col min="15652" max="15652" width="11.140625" customWidth="1"/>
    <col min="15653" max="15653" width="2.140625" customWidth="1"/>
    <col min="15654" max="15654" width="12.42578125" customWidth="1"/>
    <col min="15874" max="15874" width="51" customWidth="1"/>
    <col min="15875" max="15875" width="2.140625" customWidth="1"/>
    <col min="15876" max="15876" width="14.140625" customWidth="1"/>
    <col min="15877" max="15878" width="8.85546875" customWidth="1"/>
    <col min="15879" max="15879" width="2" customWidth="1"/>
    <col min="15880" max="15880" width="14.85546875" customWidth="1"/>
    <col min="15881" max="15881" width="2" customWidth="1"/>
    <col min="15882" max="15882" width="14.85546875" customWidth="1"/>
    <col min="15883" max="15883" width="2.140625" customWidth="1"/>
    <col min="15884" max="15884" width="14.85546875" customWidth="1"/>
    <col min="15885" max="15885" width="2.140625" customWidth="1"/>
    <col min="15886" max="15886" width="14.85546875" customWidth="1"/>
    <col min="15887" max="15888" width="3.5703125" customWidth="1"/>
    <col min="15889" max="15889" width="12.42578125" customWidth="1"/>
    <col min="15890" max="15890" width="2.140625" customWidth="1"/>
    <col min="15891" max="15891" width="12.5703125" customWidth="1"/>
    <col min="15892" max="15892" width="2.140625" customWidth="1"/>
    <col min="15893" max="15893" width="12.5703125" customWidth="1"/>
    <col min="15894" max="15894" width="2.140625" customWidth="1"/>
    <col min="15895" max="15895" width="12.5703125" customWidth="1"/>
    <col min="15896" max="15896" width="2" customWidth="1"/>
    <col min="15897" max="15897" width="11.85546875" customWidth="1"/>
    <col min="15898" max="15898" width="11.42578125" customWidth="1"/>
    <col min="15899" max="15899" width="1.85546875" customWidth="1"/>
    <col min="15900" max="15900" width="11.5703125" customWidth="1"/>
    <col min="15901" max="15901" width="2.140625" customWidth="1"/>
    <col min="15902" max="15902" width="11.42578125" customWidth="1"/>
    <col min="15903" max="15903" width="0.5703125" customWidth="1"/>
    <col min="15904" max="15904" width="2.42578125" customWidth="1"/>
    <col min="15905" max="15905" width="10.5703125" customWidth="1"/>
    <col min="15906" max="15906" width="11.140625" customWidth="1"/>
    <col min="15907" max="15907" width="2.140625" customWidth="1"/>
    <col min="15908" max="15908" width="11.140625" customWidth="1"/>
    <col min="15909" max="15909" width="2.140625" customWidth="1"/>
    <col min="15910" max="15910" width="12.42578125" customWidth="1"/>
    <col min="16130" max="16130" width="51" customWidth="1"/>
    <col min="16131" max="16131" width="2.140625" customWidth="1"/>
    <col min="16132" max="16132" width="14.140625" customWidth="1"/>
    <col min="16133" max="16134" width="8.85546875" customWidth="1"/>
    <col min="16135" max="16135" width="2" customWidth="1"/>
    <col min="16136" max="16136" width="14.85546875" customWidth="1"/>
    <col min="16137" max="16137" width="2" customWidth="1"/>
    <col min="16138" max="16138" width="14.85546875" customWidth="1"/>
    <col min="16139" max="16139" width="2.140625" customWidth="1"/>
    <col min="16140" max="16140" width="14.85546875" customWidth="1"/>
    <col min="16141" max="16141" width="2.140625" customWidth="1"/>
    <col min="16142" max="16142" width="14.85546875" customWidth="1"/>
    <col min="16143" max="16144" width="3.5703125" customWidth="1"/>
    <col min="16145" max="16145" width="12.42578125" customWidth="1"/>
    <col min="16146" max="16146" width="2.140625" customWidth="1"/>
    <col min="16147" max="16147" width="12.5703125" customWidth="1"/>
    <col min="16148" max="16148" width="2.140625" customWidth="1"/>
    <col min="16149" max="16149" width="12.5703125" customWidth="1"/>
    <col min="16150" max="16150" width="2.140625" customWidth="1"/>
    <col min="16151" max="16151" width="12.5703125" customWidth="1"/>
    <col min="16152" max="16152" width="2" customWidth="1"/>
    <col min="16153" max="16153" width="11.85546875" customWidth="1"/>
    <col min="16154" max="16154" width="11.42578125" customWidth="1"/>
    <col min="16155" max="16155" width="1.85546875" customWidth="1"/>
    <col min="16156" max="16156" width="11.5703125" customWidth="1"/>
    <col min="16157" max="16157" width="2.140625" customWidth="1"/>
    <col min="16158" max="16158" width="11.42578125" customWidth="1"/>
    <col min="16159" max="16159" width="0.5703125" customWidth="1"/>
    <col min="16160" max="16160" width="2.42578125" customWidth="1"/>
    <col min="16161" max="16161" width="10.5703125" customWidth="1"/>
    <col min="16162" max="16162" width="11.140625" customWidth="1"/>
    <col min="16163" max="16163" width="2.140625" customWidth="1"/>
    <col min="16164" max="16164" width="11.140625" customWidth="1"/>
    <col min="16165" max="16165" width="2.140625" customWidth="1"/>
    <col min="16166" max="16166" width="12.42578125" customWidth="1"/>
  </cols>
  <sheetData>
    <row r="1" spans="1:38">
      <c r="A1" s="770" t="s">
        <v>936</v>
      </c>
    </row>
    <row r="3" spans="1:38" ht="18" customHeight="1">
      <c r="A3" s="54" t="s">
        <v>60</v>
      </c>
      <c r="B3" s="53"/>
      <c r="C3" s="111"/>
      <c r="D3" s="411"/>
      <c r="E3" s="411"/>
      <c r="F3" s="411"/>
      <c r="G3" s="111"/>
      <c r="H3" s="111"/>
      <c r="I3" s="412"/>
      <c r="J3" s="1115"/>
      <c r="K3" s="412"/>
      <c r="L3" s="412"/>
      <c r="M3" s="111"/>
      <c r="N3" s="111"/>
      <c r="O3" s="111"/>
      <c r="P3" s="411"/>
      <c r="Q3" s="411"/>
      <c r="R3" s="411"/>
      <c r="S3" s="411"/>
      <c r="T3" s="411"/>
      <c r="U3" s="411"/>
      <c r="V3" s="411"/>
      <c r="W3" s="411"/>
      <c r="X3" s="111"/>
      <c r="Y3" s="411"/>
      <c r="Z3" s="411"/>
      <c r="AA3" s="411"/>
      <c r="AB3" s="411"/>
      <c r="AC3" s="411"/>
      <c r="AD3" s="411"/>
      <c r="AE3" s="411"/>
      <c r="AF3" s="411"/>
      <c r="AG3" s="411"/>
      <c r="AH3" s="411"/>
      <c r="AI3" s="411"/>
      <c r="AJ3" s="411"/>
      <c r="AK3" s="411"/>
      <c r="AL3" s="411"/>
    </row>
    <row r="4" spans="1:38" ht="18" customHeight="1">
      <c r="A4" s="54" t="s">
        <v>48</v>
      </c>
      <c r="B4" s="53"/>
      <c r="C4" s="111"/>
      <c r="D4" s="411"/>
      <c r="E4" s="411"/>
      <c r="F4" s="411"/>
      <c r="G4" s="111"/>
      <c r="H4" s="111"/>
      <c r="I4" s="412"/>
      <c r="J4" s="1115"/>
      <c r="K4" s="412"/>
      <c r="L4" s="412"/>
      <c r="M4" s="111"/>
      <c r="N4" s="111"/>
      <c r="O4" s="111"/>
      <c r="P4" s="411"/>
      <c r="Q4" s="411"/>
      <c r="R4" s="411"/>
      <c r="S4" s="411"/>
      <c r="T4" s="411"/>
      <c r="U4" s="414"/>
      <c r="V4" s="411"/>
      <c r="W4" s="411"/>
      <c r="X4" s="111"/>
      <c r="Y4" s="411"/>
      <c r="Z4" s="411"/>
      <c r="AA4" s="411"/>
      <c r="AB4" s="411"/>
      <c r="AC4" s="411"/>
      <c r="AD4" s="411"/>
      <c r="AE4" s="411"/>
      <c r="AF4" s="411"/>
      <c r="AG4" s="411"/>
      <c r="AH4" s="411"/>
      <c r="AI4" s="411"/>
      <c r="AJ4" s="411"/>
      <c r="AK4" s="411"/>
      <c r="AL4" s="411"/>
    </row>
    <row r="5" spans="1:38" ht="18" customHeight="1">
      <c r="A5" s="54" t="s">
        <v>1230</v>
      </c>
      <c r="B5" s="415"/>
      <c r="C5" s="416"/>
      <c r="D5" s="417"/>
      <c r="E5" s="417"/>
      <c r="F5" s="417"/>
      <c r="G5" s="416"/>
      <c r="H5" s="416"/>
      <c r="I5" s="418"/>
      <c r="J5" s="1113"/>
      <c r="K5" s="418"/>
      <c r="L5" s="418"/>
      <c r="M5" s="416"/>
      <c r="N5" s="545" t="s">
        <v>502</v>
      </c>
      <c r="O5" s="416"/>
      <c r="P5" s="417"/>
      <c r="Q5" s="417"/>
      <c r="R5" s="417"/>
      <c r="S5" s="417"/>
      <c r="T5" s="417"/>
      <c r="U5" s="417"/>
      <c r="V5" s="417"/>
      <c r="W5" s="419"/>
      <c r="X5" s="416"/>
      <c r="Y5" s="417"/>
      <c r="Z5" s="417"/>
      <c r="AA5" s="417"/>
      <c r="AB5" s="417"/>
      <c r="AC5" s="417"/>
      <c r="AD5" s="417"/>
      <c r="AE5" s="417"/>
      <c r="AF5" s="417"/>
      <c r="AG5" s="417"/>
      <c r="AH5" s="417"/>
      <c r="AI5" s="417"/>
      <c r="AJ5" s="417"/>
      <c r="AK5" s="417"/>
      <c r="AL5" s="420"/>
    </row>
    <row r="6" spans="1:38" ht="18" customHeight="1">
      <c r="A6" s="536" t="s">
        <v>572</v>
      </c>
      <c r="B6" s="415"/>
      <c r="C6" s="416"/>
      <c r="D6" s="417"/>
      <c r="E6" s="417"/>
      <c r="F6" s="417"/>
      <c r="G6" s="416"/>
      <c r="H6" s="416"/>
      <c r="I6" s="418"/>
      <c r="J6" s="1113"/>
      <c r="K6" s="418"/>
      <c r="L6" s="418"/>
      <c r="M6" s="416"/>
      <c r="N6" s="456" t="s">
        <v>503</v>
      </c>
      <c r="O6" s="416"/>
      <c r="P6" s="417"/>
      <c r="Q6" s="417"/>
      <c r="R6" s="417"/>
      <c r="S6" s="417"/>
      <c r="T6" s="417"/>
      <c r="U6" s="417"/>
      <c r="V6" s="417"/>
      <c r="W6" s="421"/>
      <c r="X6" s="416"/>
      <c r="Y6" s="417"/>
      <c r="Z6" s="417"/>
      <c r="AA6" s="417"/>
      <c r="AB6" s="417"/>
      <c r="AC6" s="417"/>
      <c r="AD6" s="417"/>
      <c r="AE6" s="417"/>
      <c r="AF6" s="417"/>
      <c r="AG6" s="417"/>
      <c r="AH6" s="417"/>
      <c r="AI6" s="417"/>
      <c r="AJ6" s="417"/>
      <c r="AK6" s="417"/>
      <c r="AL6" s="417"/>
    </row>
    <row r="7" spans="1:38" ht="18" customHeight="1">
      <c r="A7" s="536" t="s">
        <v>573</v>
      </c>
      <c r="B7" s="415"/>
      <c r="C7" s="416"/>
      <c r="D7" s="417"/>
      <c r="E7" s="417"/>
      <c r="F7" s="417"/>
      <c r="G7" s="416"/>
      <c r="H7" s="416"/>
      <c r="I7" s="418"/>
      <c r="J7" s="1113"/>
      <c r="K7" s="418"/>
      <c r="L7" s="418"/>
      <c r="M7" s="416"/>
      <c r="N7" s="456"/>
      <c r="O7" s="416"/>
      <c r="P7" s="417"/>
      <c r="Q7" s="417"/>
      <c r="R7" s="417"/>
      <c r="S7" s="417"/>
      <c r="T7" s="417"/>
      <c r="U7" s="417"/>
      <c r="V7" s="417"/>
      <c r="W7" s="421"/>
      <c r="X7" s="416"/>
      <c r="Y7" s="417"/>
      <c r="Z7" s="417"/>
      <c r="AA7" s="417"/>
      <c r="AB7" s="417"/>
      <c r="AC7" s="417"/>
      <c r="AD7" s="417"/>
      <c r="AE7" s="417"/>
      <c r="AF7" s="417"/>
      <c r="AG7" s="417"/>
      <c r="AH7" s="417"/>
      <c r="AI7" s="417"/>
      <c r="AJ7" s="417"/>
      <c r="AK7" s="417"/>
      <c r="AL7" s="417"/>
    </row>
    <row r="8" spans="1:38" ht="18" customHeight="1">
      <c r="A8" s="531" t="s">
        <v>1284</v>
      </c>
      <c r="B8" s="415"/>
      <c r="C8" s="416"/>
      <c r="D8" s="417"/>
      <c r="E8" s="417"/>
      <c r="F8" s="417"/>
      <c r="G8" s="416"/>
      <c r="H8" s="416"/>
      <c r="I8" s="418"/>
      <c r="J8" s="1113"/>
      <c r="K8" s="418"/>
      <c r="L8" s="418"/>
      <c r="M8" s="416"/>
      <c r="N8" s="416"/>
      <c r="O8" s="416"/>
      <c r="P8" s="417"/>
      <c r="Q8" s="417"/>
      <c r="R8" s="417"/>
      <c r="S8" s="417"/>
      <c r="T8" s="417"/>
      <c r="U8" s="417"/>
      <c r="V8" s="417"/>
      <c r="W8" s="417"/>
      <c r="X8" s="416"/>
      <c r="Y8" s="417"/>
      <c r="Z8" s="417"/>
      <c r="AA8" s="417"/>
      <c r="AB8" s="417"/>
      <c r="AC8" s="417"/>
      <c r="AD8" s="417"/>
      <c r="AE8" s="417"/>
      <c r="AF8" s="417"/>
      <c r="AG8" s="417"/>
      <c r="AH8" s="417"/>
      <c r="AI8" s="417"/>
      <c r="AJ8" s="417"/>
      <c r="AK8" s="417"/>
      <c r="AL8" s="417"/>
    </row>
    <row r="9" spans="1:38" ht="16" customHeight="1">
      <c r="A9" s="64" t="s">
        <v>362</v>
      </c>
      <c r="B9" s="1"/>
      <c r="C9" s="416"/>
      <c r="D9" s="417"/>
      <c r="E9" s="417"/>
      <c r="F9" s="417"/>
      <c r="G9" s="416"/>
      <c r="H9" s="416"/>
      <c r="I9" s="418"/>
      <c r="J9" s="1113"/>
      <c r="K9" s="418"/>
      <c r="L9" s="418"/>
      <c r="M9" s="416"/>
      <c r="N9" s="416"/>
      <c r="O9" s="416"/>
      <c r="P9" s="417"/>
      <c r="Q9" s="417"/>
      <c r="R9" s="417"/>
      <c r="S9" s="417"/>
      <c r="T9" s="417"/>
      <c r="U9" s="417"/>
      <c r="V9" s="417"/>
      <c r="W9" s="417"/>
      <c r="X9" s="416"/>
      <c r="Y9" s="417"/>
      <c r="Z9" s="417"/>
      <c r="AA9" s="417"/>
      <c r="AB9" s="417"/>
      <c r="AC9" s="417"/>
      <c r="AD9" s="417"/>
      <c r="AE9" s="417"/>
      <c r="AF9" s="417"/>
      <c r="AG9" s="417"/>
      <c r="AH9" s="417"/>
      <c r="AI9" s="417"/>
      <c r="AJ9" s="417"/>
      <c r="AK9" s="417"/>
      <c r="AL9" s="417"/>
    </row>
    <row r="10" spans="1:38" ht="17">
      <c r="A10" s="422"/>
      <c r="B10" s="415"/>
      <c r="C10" s="416"/>
      <c r="D10" s="417"/>
      <c r="E10" s="417"/>
      <c r="F10" s="417"/>
      <c r="G10" s="416"/>
      <c r="H10" s="416"/>
      <c r="I10" s="418"/>
      <c r="J10" s="1113"/>
      <c r="K10" s="418"/>
      <c r="L10" s="418"/>
      <c r="M10" s="416"/>
      <c r="N10" s="416"/>
      <c r="O10" s="416"/>
      <c r="P10" s="417"/>
      <c r="Q10" s="417"/>
      <c r="R10" s="417"/>
      <c r="S10" s="417"/>
      <c r="T10" s="417"/>
      <c r="U10" s="417"/>
      <c r="V10" s="417"/>
      <c r="W10" s="417"/>
      <c r="X10" s="416"/>
      <c r="Y10" s="417"/>
      <c r="Z10" s="417"/>
      <c r="AA10" s="417"/>
      <c r="AB10" s="417"/>
      <c r="AC10" s="417"/>
      <c r="AD10" s="417"/>
      <c r="AE10" s="417"/>
      <c r="AF10" s="417"/>
      <c r="AG10" s="417"/>
      <c r="AH10" s="417"/>
      <c r="AI10" s="417"/>
      <c r="AJ10" s="417"/>
      <c r="AK10" s="417"/>
      <c r="AL10" s="417"/>
    </row>
    <row r="11" spans="1:38">
      <c r="A11" s="423"/>
      <c r="B11" s="415"/>
      <c r="C11" s="416"/>
      <c r="D11" s="417"/>
      <c r="E11" s="417"/>
      <c r="F11" s="417"/>
      <c r="G11" s="416"/>
      <c r="H11" s="416"/>
      <c r="I11" s="418"/>
      <c r="J11" s="1113"/>
      <c r="K11" s="418"/>
      <c r="L11" s="418"/>
      <c r="M11" s="416"/>
      <c r="N11" s="416"/>
      <c r="O11" s="416"/>
      <c r="P11" s="417"/>
      <c r="Q11" s="417"/>
      <c r="R11" s="417"/>
      <c r="S11" s="417"/>
      <c r="T11" s="417"/>
      <c r="U11" s="417"/>
      <c r="V11" s="417"/>
      <c r="W11" s="417"/>
      <c r="X11" s="416"/>
      <c r="Y11" s="417"/>
      <c r="Z11" s="417"/>
      <c r="AA11" s="417"/>
      <c r="AB11" s="417"/>
      <c r="AC11" s="417"/>
      <c r="AD11" s="417"/>
      <c r="AE11" s="417"/>
      <c r="AF11" s="417"/>
      <c r="AG11" s="417"/>
      <c r="AH11" s="417"/>
      <c r="AI11" s="417"/>
      <c r="AJ11" s="417"/>
      <c r="AK11" s="417"/>
      <c r="AL11" s="417"/>
    </row>
    <row r="12" spans="1:38">
      <c r="A12" s="423"/>
      <c r="B12" s="415"/>
      <c r="C12" s="416"/>
      <c r="D12" s="417"/>
      <c r="E12" s="417"/>
      <c r="F12" s="417"/>
      <c r="G12" s="416"/>
      <c r="H12" s="416"/>
      <c r="I12" s="418"/>
      <c r="J12" s="1113"/>
      <c r="K12" s="418"/>
      <c r="L12" s="418"/>
      <c r="M12" s="416"/>
      <c r="N12" s="416"/>
      <c r="O12" s="416"/>
      <c r="P12" s="417"/>
      <c r="Q12" s="417"/>
      <c r="R12" s="417"/>
      <c r="S12" s="417"/>
      <c r="T12" s="417"/>
      <c r="U12" s="417"/>
      <c r="V12" s="417"/>
      <c r="W12" s="417"/>
      <c r="X12" s="416"/>
      <c r="Y12" s="417"/>
      <c r="Z12" s="417"/>
      <c r="AA12" s="417"/>
      <c r="AB12" s="417"/>
      <c r="AC12" s="417"/>
      <c r="AD12" s="417"/>
      <c r="AE12" s="417"/>
      <c r="AF12" s="417"/>
      <c r="AG12" s="417"/>
      <c r="AH12" s="417"/>
      <c r="AI12" s="417"/>
      <c r="AJ12" s="417"/>
      <c r="AK12" s="417"/>
      <c r="AL12" s="417"/>
    </row>
    <row r="13" spans="1:38">
      <c r="A13" s="60"/>
      <c r="B13" s="60"/>
      <c r="C13" s="1146"/>
      <c r="D13" s="1146"/>
      <c r="E13" s="1146"/>
      <c r="F13" s="1146"/>
      <c r="G13" s="1146"/>
      <c r="H13" s="1146"/>
      <c r="I13" s="1146"/>
      <c r="J13" s="1146"/>
      <c r="K13" s="1146"/>
      <c r="L13" s="1146"/>
      <c r="M13" s="1146"/>
      <c r="N13" s="1146"/>
      <c r="O13" s="424"/>
      <c r="P13" s="425"/>
      <c r="Q13" s="424"/>
      <c r="R13" s="424"/>
      <c r="S13" s="424"/>
      <c r="T13" s="424"/>
      <c r="U13" s="424"/>
      <c r="V13" s="424"/>
      <c r="W13" s="424"/>
      <c r="X13" s="425"/>
      <c r="Y13" s="424"/>
      <c r="Z13" s="424"/>
      <c r="AA13" s="424"/>
      <c r="AB13" s="424"/>
      <c r="AC13" s="424"/>
      <c r="AD13" s="424"/>
      <c r="AE13" s="424"/>
      <c r="AF13" s="425"/>
      <c r="AG13" s="424"/>
      <c r="AH13" s="426"/>
      <c r="AI13" s="424"/>
      <c r="AJ13" s="424"/>
      <c r="AK13" s="424"/>
      <c r="AL13" s="424"/>
    </row>
    <row r="14" spans="1:38">
      <c r="A14" s="60"/>
      <c r="B14" s="60"/>
      <c r="C14" s="425"/>
      <c r="D14" s="425"/>
      <c r="E14" s="425"/>
      <c r="F14" s="425"/>
      <c r="G14" s="425"/>
      <c r="H14" s="425"/>
      <c r="I14" s="149"/>
      <c r="J14" s="149"/>
      <c r="K14" s="149"/>
      <c r="L14" s="149"/>
      <c r="M14" s="425"/>
      <c r="N14" s="427" t="s">
        <v>504</v>
      </c>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row>
    <row r="15" spans="1:38">
      <c r="A15" s="60"/>
      <c r="B15" s="60"/>
      <c r="C15" s="95"/>
      <c r="D15" s="425"/>
      <c r="E15" s="425"/>
      <c r="F15" s="425"/>
      <c r="G15" s="95"/>
      <c r="H15" s="95"/>
      <c r="I15" s="146"/>
      <c r="J15" s="149"/>
      <c r="K15" s="457"/>
      <c r="L15" s="457"/>
      <c r="M15" s="95"/>
      <c r="N15" s="428" t="s">
        <v>536</v>
      </c>
      <c r="O15" s="160"/>
      <c r="P15" s="425"/>
      <c r="Q15" s="425"/>
      <c r="R15" s="425"/>
      <c r="S15" s="425"/>
      <c r="T15" s="425"/>
      <c r="U15" s="425"/>
      <c r="V15" s="425"/>
      <c r="W15" s="429"/>
      <c r="X15" s="425"/>
      <c r="Y15" s="425"/>
      <c r="Z15" s="425"/>
      <c r="AA15" s="425"/>
      <c r="AB15" s="425"/>
      <c r="AC15" s="425"/>
      <c r="AD15" s="429"/>
      <c r="AE15" s="427"/>
      <c r="AF15" s="425"/>
      <c r="AG15" s="425"/>
      <c r="AH15" s="425"/>
      <c r="AI15" s="425"/>
      <c r="AJ15" s="425"/>
      <c r="AK15" s="425"/>
      <c r="AL15" s="429"/>
    </row>
    <row r="16" spans="1:38">
      <c r="A16" s="60"/>
      <c r="B16" s="60"/>
      <c r="C16" s="1147" t="s">
        <v>505</v>
      </c>
      <c r="D16" s="1147"/>
      <c r="E16" s="1147"/>
      <c r="F16" s="1147"/>
      <c r="G16" s="1147"/>
      <c r="H16" s="425"/>
      <c r="I16" s="149"/>
      <c r="J16" s="149"/>
      <c r="K16" s="1112" t="s">
        <v>1332</v>
      </c>
      <c r="L16" s="1112"/>
      <c r="M16" s="160" t="s">
        <v>1073</v>
      </c>
      <c r="N16" s="428" t="s">
        <v>506</v>
      </c>
      <c r="O16" s="160"/>
      <c r="P16" s="425"/>
      <c r="Q16" s="430"/>
      <c r="R16" s="430"/>
      <c r="S16" s="431"/>
      <c r="T16" s="425"/>
      <c r="U16" s="425"/>
      <c r="V16" s="425"/>
      <c r="W16" s="429"/>
      <c r="X16" s="425"/>
      <c r="Y16" s="429"/>
      <c r="Z16" s="427"/>
      <c r="AA16" s="425"/>
      <c r="AB16" s="425"/>
      <c r="AC16" s="425"/>
      <c r="AD16" s="429"/>
      <c r="AE16" s="427"/>
      <c r="AF16" s="425"/>
      <c r="AG16" s="429"/>
      <c r="AH16" s="427"/>
      <c r="AI16" s="425"/>
      <c r="AJ16" s="425"/>
      <c r="AK16" s="425"/>
      <c r="AL16" s="429"/>
    </row>
    <row r="17" spans="1:38">
      <c r="A17" s="60"/>
      <c r="B17" s="60"/>
      <c r="C17" s="150" t="s">
        <v>507</v>
      </c>
      <c r="D17" s="156"/>
      <c r="E17" s="432" t="s">
        <v>508</v>
      </c>
      <c r="F17" s="156"/>
      <c r="G17" s="433" t="s">
        <v>509</v>
      </c>
      <c r="H17" s="149"/>
      <c r="I17" s="434" t="s">
        <v>510</v>
      </c>
      <c r="J17" s="1112"/>
      <c r="K17" s="434" t="s">
        <v>510</v>
      </c>
      <c r="L17" s="1112"/>
      <c r="M17" s="434" t="s">
        <v>510</v>
      </c>
      <c r="N17" s="428" t="s">
        <v>300</v>
      </c>
      <c r="O17" s="427"/>
      <c r="P17" s="425"/>
      <c r="Q17" s="427"/>
      <c r="R17" s="427"/>
      <c r="S17" s="427"/>
      <c r="T17" s="425"/>
      <c r="U17" s="429"/>
      <c r="V17" s="425"/>
      <c r="W17" s="429"/>
      <c r="X17" s="425"/>
      <c r="Y17" s="427"/>
      <c r="Z17" s="427"/>
      <c r="AA17" s="425"/>
      <c r="AB17" s="429"/>
      <c r="AC17" s="425"/>
      <c r="AD17" s="429"/>
      <c r="AE17" s="427"/>
      <c r="AF17" s="425"/>
      <c r="AG17" s="427"/>
      <c r="AH17" s="427"/>
      <c r="AI17" s="425"/>
      <c r="AJ17" s="429"/>
      <c r="AK17" s="425"/>
      <c r="AL17" s="429"/>
    </row>
    <row r="18" spans="1:38">
      <c r="A18" s="1"/>
      <c r="B18" s="415"/>
      <c r="C18" s="435"/>
      <c r="D18" s="417"/>
      <c r="E18" s="417"/>
      <c r="F18" s="417"/>
      <c r="G18" s="435"/>
      <c r="H18" s="416"/>
      <c r="I18" s="436"/>
      <c r="J18" s="1113"/>
      <c r="K18" s="1113"/>
      <c r="L18" s="1113"/>
      <c r="M18" s="416"/>
      <c r="N18" s="435"/>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row>
    <row r="19" spans="1:38">
      <c r="A19" s="344" t="s">
        <v>0</v>
      </c>
      <c r="B19" s="60"/>
      <c r="C19" s="58"/>
      <c r="D19" s="88"/>
      <c r="E19" s="88"/>
      <c r="F19" s="88"/>
      <c r="G19" s="58"/>
      <c r="H19" s="58"/>
      <c r="I19" s="144"/>
      <c r="J19" s="147"/>
      <c r="K19" s="144"/>
      <c r="L19" s="144"/>
      <c r="M19" s="58"/>
      <c r="N19" s="58"/>
      <c r="O19" s="58"/>
      <c r="P19" s="88"/>
      <c r="Q19" s="88"/>
      <c r="R19" s="88"/>
      <c r="S19" s="88"/>
      <c r="T19" s="88"/>
      <c r="U19" s="88"/>
      <c r="V19" s="88"/>
      <c r="W19" s="88"/>
      <c r="X19" s="88"/>
      <c r="Y19" s="88"/>
      <c r="Z19" s="88"/>
      <c r="AA19" s="88"/>
      <c r="AB19" s="88"/>
      <c r="AC19" s="88"/>
      <c r="AD19" s="88"/>
      <c r="AE19" s="88"/>
      <c r="AF19" s="88"/>
      <c r="AG19" s="88"/>
      <c r="AH19" s="88"/>
      <c r="AI19" s="88"/>
      <c r="AJ19" s="88"/>
      <c r="AK19" s="88"/>
      <c r="AL19" s="88"/>
    </row>
    <row r="20" spans="1:38" ht="16">
      <c r="A20" s="391" t="s">
        <v>1242</v>
      </c>
      <c r="B20" s="61" t="s">
        <v>22</v>
      </c>
      <c r="C20" s="473">
        <v>3382000</v>
      </c>
      <c r="D20" s="74"/>
      <c r="E20" s="475">
        <v>3337000</v>
      </c>
      <c r="F20" s="33"/>
      <c r="G20" s="473">
        <v>3337000</v>
      </c>
      <c r="H20" s="33"/>
      <c r="I20" s="494">
        <v>3334700</v>
      </c>
      <c r="J20" s="1116"/>
      <c r="K20" s="494">
        <v>0</v>
      </c>
      <c r="L20" s="494"/>
      <c r="M20" s="33">
        <f t="shared" ref="M20:M25" si="0">+I20</f>
        <v>3334700</v>
      </c>
      <c r="N20" s="473">
        <f t="shared" ref="N20:N26" si="1">ROUND(SUM(M20)-SUM(G20),1)</f>
        <v>-2300</v>
      </c>
      <c r="O20" s="58"/>
      <c r="P20" s="83"/>
      <c r="Q20" s="88"/>
      <c r="R20" s="83"/>
      <c r="S20" s="88"/>
      <c r="T20" s="83"/>
      <c r="U20" s="88"/>
      <c r="V20" s="83"/>
      <c r="W20" s="88"/>
      <c r="X20" s="83"/>
      <c r="Y20" s="88"/>
      <c r="Z20" s="88"/>
      <c r="AA20" s="83"/>
      <c r="AB20" s="88"/>
      <c r="AC20" s="83"/>
      <c r="AD20" s="88"/>
      <c r="AE20" s="88"/>
      <c r="AF20" s="83"/>
      <c r="AG20" s="88"/>
      <c r="AH20" s="88"/>
      <c r="AI20" s="83"/>
      <c r="AJ20" s="437"/>
      <c r="AK20" s="83"/>
      <c r="AL20" s="88"/>
    </row>
    <row r="21" spans="1:38" ht="16">
      <c r="A21" s="391" t="s">
        <v>1241</v>
      </c>
      <c r="B21" s="61" t="s">
        <v>22</v>
      </c>
      <c r="C21" s="23">
        <v>2027000</v>
      </c>
      <c r="D21" s="74"/>
      <c r="E21" s="33">
        <v>2013000</v>
      </c>
      <c r="F21" s="33"/>
      <c r="G21" s="23">
        <v>2018000</v>
      </c>
      <c r="H21" s="33"/>
      <c r="I21" s="470">
        <v>2027800</v>
      </c>
      <c r="J21" s="485"/>
      <c r="K21" s="470">
        <v>0</v>
      </c>
      <c r="L21" s="470"/>
      <c r="M21" s="33">
        <f t="shared" si="0"/>
        <v>2027800</v>
      </c>
      <c r="N21" s="23">
        <f t="shared" si="1"/>
        <v>9800</v>
      </c>
      <c r="O21" s="58"/>
      <c r="P21" s="83"/>
      <c r="Q21" s="88"/>
      <c r="R21" s="83"/>
      <c r="S21" s="88"/>
      <c r="T21" s="83"/>
      <c r="U21" s="88"/>
      <c r="V21" s="83"/>
      <c r="W21" s="88"/>
      <c r="X21" s="83"/>
      <c r="Y21" s="88"/>
      <c r="Z21" s="88"/>
      <c r="AA21" s="83"/>
      <c r="AB21" s="88"/>
      <c r="AC21" s="83"/>
      <c r="AD21" s="88"/>
      <c r="AE21" s="88"/>
      <c r="AF21" s="83"/>
      <c r="AG21" s="88"/>
      <c r="AH21" s="88"/>
      <c r="AI21" s="83"/>
      <c r="AJ21" s="437"/>
      <c r="AK21" s="83"/>
      <c r="AL21" s="88"/>
    </row>
    <row r="22" spans="1:38" ht="16">
      <c r="A22" s="391" t="s">
        <v>1240</v>
      </c>
      <c r="B22" s="61" t="s">
        <v>22</v>
      </c>
      <c r="C22" s="23">
        <v>1618000</v>
      </c>
      <c r="D22" s="74"/>
      <c r="E22" s="33">
        <v>1583000</v>
      </c>
      <c r="F22" s="33"/>
      <c r="G22" s="23">
        <v>1576000</v>
      </c>
      <c r="H22" s="33"/>
      <c r="I22" s="470">
        <v>1597000</v>
      </c>
      <c r="J22" s="485"/>
      <c r="K22" s="470">
        <v>0</v>
      </c>
      <c r="L22" s="470"/>
      <c r="M22" s="33">
        <f t="shared" si="0"/>
        <v>1597000</v>
      </c>
      <c r="N22" s="23">
        <f t="shared" si="1"/>
        <v>21000</v>
      </c>
      <c r="O22" s="58"/>
      <c r="P22" s="83"/>
      <c r="Q22" s="88"/>
      <c r="R22" s="83"/>
      <c r="S22" s="88"/>
      <c r="T22" s="83"/>
      <c r="U22" s="88"/>
      <c r="V22" s="83"/>
      <c r="W22" s="88"/>
      <c r="X22" s="83"/>
      <c r="Y22" s="88"/>
      <c r="Z22" s="88"/>
      <c r="AA22" s="83"/>
      <c r="AB22" s="88"/>
      <c r="AC22" s="83"/>
      <c r="AD22" s="88"/>
      <c r="AE22" s="88"/>
      <c r="AF22" s="83"/>
      <c r="AG22" s="88"/>
      <c r="AH22" s="88"/>
      <c r="AI22" s="83"/>
      <c r="AJ22" s="437"/>
      <c r="AK22" s="83"/>
      <c r="AL22" s="88"/>
    </row>
    <row r="23" spans="1:38" ht="16">
      <c r="A23" s="391" t="s">
        <v>1243</v>
      </c>
      <c r="B23" s="61" t="s">
        <v>22</v>
      </c>
      <c r="C23" s="23">
        <v>1346000</v>
      </c>
      <c r="D23" s="74"/>
      <c r="E23" s="33">
        <v>1337000</v>
      </c>
      <c r="F23" s="33"/>
      <c r="G23" s="23">
        <v>1331000</v>
      </c>
      <c r="H23" s="33"/>
      <c r="I23" s="470">
        <v>1306200</v>
      </c>
      <c r="J23" s="485"/>
      <c r="K23" s="470">
        <v>0</v>
      </c>
      <c r="L23" s="470"/>
      <c r="M23" s="33">
        <f t="shared" si="0"/>
        <v>1306200</v>
      </c>
      <c r="N23" s="23">
        <f t="shared" si="1"/>
        <v>-24800</v>
      </c>
      <c r="O23" s="58"/>
      <c r="P23" s="83"/>
      <c r="Q23" s="88"/>
      <c r="R23" s="83"/>
      <c r="S23" s="88"/>
      <c r="T23" s="83"/>
      <c r="U23" s="88"/>
      <c r="V23" s="83"/>
      <c r="W23" s="88"/>
      <c r="X23" s="83"/>
      <c r="Y23" s="88"/>
      <c r="Z23" s="88"/>
      <c r="AA23" s="83"/>
      <c r="AB23" s="88"/>
      <c r="AC23" s="83"/>
      <c r="AD23" s="88"/>
      <c r="AE23" s="88"/>
      <c r="AF23" s="83"/>
      <c r="AG23" s="88"/>
      <c r="AH23" s="88"/>
      <c r="AI23" s="83"/>
      <c r="AJ23" s="437"/>
      <c r="AK23" s="83"/>
      <c r="AL23" s="88"/>
    </row>
    <row r="24" spans="1:38">
      <c r="A24" s="347" t="s">
        <v>511</v>
      </c>
      <c r="B24" s="60" t="s">
        <v>22</v>
      </c>
      <c r="C24" s="23">
        <v>15276000</v>
      </c>
      <c r="D24" s="58"/>
      <c r="E24" s="37">
        <v>15246000</v>
      </c>
      <c r="F24" s="23"/>
      <c r="G24" s="23">
        <v>15440000</v>
      </c>
      <c r="H24" s="23"/>
      <c r="I24" s="470">
        <v>17117000</v>
      </c>
      <c r="J24" s="485"/>
      <c r="K24" s="470">
        <v>0</v>
      </c>
      <c r="L24" s="470"/>
      <c r="M24" s="23">
        <f t="shared" si="0"/>
        <v>17117000</v>
      </c>
      <c r="N24" s="23">
        <f t="shared" si="1"/>
        <v>1677000</v>
      </c>
      <c r="O24" s="58"/>
      <c r="P24" s="88"/>
      <c r="Q24" s="88"/>
      <c r="R24" s="88"/>
      <c r="S24" s="88"/>
      <c r="T24" s="88"/>
      <c r="U24" s="88"/>
      <c r="V24" s="88"/>
      <c r="W24" s="88"/>
      <c r="X24" s="88"/>
      <c r="Y24" s="88"/>
      <c r="Z24" s="88"/>
      <c r="AA24" s="88"/>
      <c r="AB24" s="88"/>
      <c r="AC24" s="88"/>
      <c r="AD24" s="88"/>
      <c r="AE24" s="88"/>
      <c r="AF24" s="88"/>
      <c r="AG24" s="88"/>
      <c r="AH24" s="88"/>
      <c r="AI24" s="88"/>
      <c r="AJ24" s="88"/>
      <c r="AK24" s="88"/>
      <c r="AL24" s="88"/>
    </row>
    <row r="25" spans="1:38">
      <c r="A25" s="347" t="s">
        <v>1244</v>
      </c>
      <c r="B25" s="60" t="s">
        <v>22</v>
      </c>
      <c r="C25" s="20">
        <v>49627000</v>
      </c>
      <c r="D25" s="58"/>
      <c r="E25" s="481">
        <v>50382000</v>
      </c>
      <c r="F25" s="23"/>
      <c r="G25" s="20">
        <v>49779000</v>
      </c>
      <c r="H25" s="23"/>
      <c r="I25" s="482">
        <v>49104700</v>
      </c>
      <c r="J25" s="505"/>
      <c r="K25" s="482">
        <v>0</v>
      </c>
      <c r="L25" s="482"/>
      <c r="M25" s="23">
        <f t="shared" si="0"/>
        <v>49104700</v>
      </c>
      <c r="N25" s="23">
        <f t="shared" si="1"/>
        <v>-674300</v>
      </c>
      <c r="O25" s="88"/>
      <c r="P25" s="425"/>
      <c r="Q25" s="88"/>
      <c r="R25" s="88"/>
      <c r="S25" s="88"/>
      <c r="T25" s="88"/>
      <c r="U25" s="88"/>
      <c r="V25" s="88"/>
      <c r="W25" s="88"/>
      <c r="X25" s="88"/>
      <c r="Y25" s="438"/>
      <c r="Z25" s="438"/>
      <c r="AA25" s="88"/>
      <c r="AB25" s="438"/>
      <c r="AC25" s="88"/>
      <c r="AD25" s="438"/>
      <c r="AE25" s="158"/>
      <c r="AF25" s="88"/>
      <c r="AG25" s="88"/>
      <c r="AH25" s="88"/>
      <c r="AI25" s="88"/>
      <c r="AJ25" s="88"/>
      <c r="AK25" s="88"/>
      <c r="AL25" s="88"/>
    </row>
    <row r="26" spans="1:38">
      <c r="A26" s="347" t="s">
        <v>1375</v>
      </c>
      <c r="B26" s="60" t="s">
        <v>22</v>
      </c>
      <c r="C26" s="20">
        <v>8747000</v>
      </c>
      <c r="D26" s="58"/>
      <c r="E26" s="481">
        <v>8732000</v>
      </c>
      <c r="F26" s="23"/>
      <c r="G26" s="20">
        <v>8793000</v>
      </c>
      <c r="H26" s="23"/>
      <c r="I26" s="482">
        <v>9204600</v>
      </c>
      <c r="J26" s="505"/>
      <c r="K26" s="482">
        <v>-535700</v>
      </c>
      <c r="L26" s="482"/>
      <c r="M26" s="23">
        <f>+I26+K26</f>
        <v>8668900</v>
      </c>
      <c r="N26" s="23">
        <f t="shared" si="1"/>
        <v>-124100</v>
      </c>
      <c r="O26" s="88"/>
      <c r="P26" s="425"/>
      <c r="Q26" s="88"/>
      <c r="R26" s="88"/>
      <c r="S26" s="88"/>
      <c r="T26" s="88"/>
      <c r="U26" s="88"/>
      <c r="V26" s="88"/>
      <c r="W26" s="88"/>
      <c r="X26" s="88"/>
      <c r="Y26" s="438"/>
      <c r="Z26" s="438"/>
      <c r="AA26" s="88"/>
      <c r="AB26" s="438"/>
      <c r="AC26" s="88"/>
      <c r="AD26" s="438"/>
      <c r="AE26" s="158"/>
      <c r="AF26" s="88"/>
      <c r="AG26" s="88"/>
      <c r="AH26" s="88"/>
      <c r="AI26" s="88"/>
      <c r="AJ26" s="88"/>
      <c r="AK26" s="88"/>
      <c r="AL26" s="88"/>
    </row>
    <row r="27" spans="1:38">
      <c r="A27" s="96" t="s">
        <v>513</v>
      </c>
      <c r="B27" s="60" t="s">
        <v>22</v>
      </c>
      <c r="C27" s="21">
        <f>ROUND(SUM(C20:C26),1)</f>
        <v>82023000</v>
      </c>
      <c r="D27" s="95"/>
      <c r="E27" s="483">
        <f>ROUND(SUM(E20:E26),1)</f>
        <v>82630000</v>
      </c>
      <c r="F27" s="26"/>
      <c r="G27" s="21">
        <f>ROUND(SUM(G20:G26),1)</f>
        <v>82274000</v>
      </c>
      <c r="H27" s="26"/>
      <c r="I27" s="469">
        <f>ROUND(SUM(I20:I26),1)</f>
        <v>83692000</v>
      </c>
      <c r="J27" s="29"/>
      <c r="K27" s="553">
        <f>+K26</f>
        <v>-535700</v>
      </c>
      <c r="L27" s="29"/>
      <c r="M27" s="1118">
        <f>SUM(M20:M26)</f>
        <v>83156300</v>
      </c>
      <c r="N27" s="21">
        <f>ROUND(SUM(N20:N26),1)</f>
        <v>882300</v>
      </c>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row>
    <row r="28" spans="1:38">
      <c r="A28" s="60"/>
      <c r="B28" s="60" t="s">
        <v>22</v>
      </c>
      <c r="C28" s="81"/>
      <c r="D28" s="58"/>
      <c r="E28" s="88"/>
      <c r="F28" s="58"/>
      <c r="G28" s="81"/>
      <c r="H28" s="58"/>
      <c r="I28" s="439"/>
      <c r="J28" s="147"/>
      <c r="K28" s="147"/>
      <c r="L28" s="147"/>
      <c r="M28" s="58"/>
      <c r="N28" s="81"/>
      <c r="O28" s="88"/>
      <c r="P28" s="88"/>
      <c r="Q28" s="88"/>
      <c r="R28" s="88"/>
      <c r="S28" s="88"/>
      <c r="T28" s="88"/>
      <c r="U28" s="88"/>
      <c r="V28" s="88"/>
      <c r="W28" s="88"/>
      <c r="X28" s="88"/>
      <c r="Y28" s="88"/>
      <c r="Z28" s="88"/>
      <c r="AA28" s="88"/>
      <c r="AB28" s="88"/>
      <c r="AC28" s="88"/>
      <c r="AD28" s="88"/>
      <c r="AE28" s="88"/>
      <c r="AF28" s="88"/>
      <c r="AG28" s="88"/>
      <c r="AH28" s="88"/>
      <c r="AI28" s="88"/>
      <c r="AJ28" s="88"/>
      <c r="AK28" s="88"/>
      <c r="AL28" s="88"/>
    </row>
    <row r="29" spans="1:38">
      <c r="A29" s="64" t="s">
        <v>6</v>
      </c>
      <c r="B29" s="60" t="s">
        <v>22</v>
      </c>
      <c r="C29" s="58"/>
      <c r="D29" s="58"/>
      <c r="E29" s="88"/>
      <c r="F29" s="58"/>
      <c r="G29" s="58"/>
      <c r="H29" s="58"/>
      <c r="I29" s="144"/>
      <c r="J29" s="147"/>
      <c r="K29" s="144"/>
      <c r="L29" s="144"/>
      <c r="M29" s="58"/>
      <c r="N29" s="58"/>
      <c r="O29" s="58"/>
      <c r="P29" s="88"/>
      <c r="Q29" s="88"/>
      <c r="R29" s="88"/>
      <c r="S29" s="88"/>
      <c r="T29" s="88"/>
      <c r="U29" s="88"/>
      <c r="V29" s="88"/>
      <c r="W29" s="88"/>
      <c r="X29" s="88"/>
      <c r="Y29" s="88"/>
      <c r="Z29" s="88"/>
      <c r="AA29" s="88"/>
      <c r="AB29" s="88"/>
      <c r="AC29" s="88"/>
      <c r="AD29" s="88"/>
      <c r="AE29" s="88"/>
      <c r="AF29" s="88"/>
      <c r="AG29" s="88"/>
      <c r="AH29" s="88"/>
      <c r="AI29" s="88"/>
      <c r="AJ29" s="88"/>
      <c r="AK29" s="88"/>
      <c r="AL29" s="88"/>
    </row>
    <row r="30" spans="1:38">
      <c r="A30" s="347" t="s">
        <v>521</v>
      </c>
      <c r="B30" s="60" t="s">
        <v>22</v>
      </c>
      <c r="C30" s="33">
        <v>64400000</v>
      </c>
      <c r="D30" s="23"/>
      <c r="E30" s="77">
        <v>64998000</v>
      </c>
      <c r="F30" s="23"/>
      <c r="G30" s="33">
        <v>64540000</v>
      </c>
      <c r="H30" s="23"/>
      <c r="I30" s="141">
        <v>64501700</v>
      </c>
      <c r="J30" s="504"/>
      <c r="K30" s="141">
        <v>0</v>
      </c>
      <c r="L30" s="141"/>
      <c r="M30" s="23">
        <f>+I30</f>
        <v>64501700</v>
      </c>
      <c r="N30" s="23">
        <f>ROUND(SUM(M30)-SUM(G30),1)</f>
        <v>-38300</v>
      </c>
      <c r="O30" s="58"/>
      <c r="P30" s="88"/>
      <c r="Q30" s="83"/>
      <c r="R30" s="83"/>
      <c r="S30" s="83"/>
      <c r="T30" s="88"/>
      <c r="U30" s="83"/>
      <c r="V30" s="88"/>
      <c r="W30" s="88"/>
      <c r="X30" s="88"/>
      <c r="Y30" s="438"/>
      <c r="Z30" s="438"/>
      <c r="AA30" s="88"/>
      <c r="AB30" s="438"/>
      <c r="AC30" s="88"/>
      <c r="AD30" s="438"/>
      <c r="AE30" s="158"/>
      <c r="AF30" s="88"/>
      <c r="AG30" s="88"/>
      <c r="AH30" s="88"/>
      <c r="AI30" s="88"/>
      <c r="AJ30" s="88"/>
      <c r="AK30" s="88"/>
      <c r="AL30" s="88"/>
    </row>
    <row r="31" spans="1:38">
      <c r="A31" s="347" t="s">
        <v>522</v>
      </c>
      <c r="B31" s="60" t="s">
        <v>22</v>
      </c>
      <c r="C31" s="33">
        <v>12011000</v>
      </c>
      <c r="D31" s="23"/>
      <c r="E31" s="77">
        <v>12014000</v>
      </c>
      <c r="F31" s="23"/>
      <c r="G31" s="33">
        <v>12024000</v>
      </c>
      <c r="H31" s="23"/>
      <c r="I31" s="141">
        <v>12580400</v>
      </c>
      <c r="J31" s="504"/>
      <c r="K31" s="141">
        <v>0</v>
      </c>
      <c r="L31" s="141"/>
      <c r="M31" s="23">
        <f>+I31</f>
        <v>12580400</v>
      </c>
      <c r="N31" s="23">
        <f>ROUND(SUM(M31)-SUM(G31),1)</f>
        <v>556400</v>
      </c>
      <c r="O31" s="58"/>
      <c r="P31" s="88"/>
      <c r="Q31" s="83"/>
      <c r="R31" s="83"/>
      <c r="S31" s="83"/>
      <c r="T31" s="88"/>
      <c r="U31" s="83"/>
      <c r="V31" s="88"/>
      <c r="W31" s="88"/>
      <c r="X31" s="88"/>
      <c r="Y31" s="83"/>
      <c r="Z31" s="83"/>
      <c r="AA31" s="88"/>
      <c r="AB31" s="83"/>
      <c r="AC31" s="88"/>
      <c r="AD31" s="438"/>
      <c r="AE31" s="88"/>
      <c r="AF31" s="88"/>
      <c r="AG31" s="438"/>
      <c r="AH31" s="438"/>
      <c r="AI31" s="88"/>
      <c r="AJ31" s="438"/>
      <c r="AK31" s="88"/>
      <c r="AL31" s="438"/>
    </row>
    <row r="32" spans="1:38">
      <c r="A32" s="73" t="s">
        <v>531</v>
      </c>
      <c r="B32" s="60" t="s">
        <v>22</v>
      </c>
      <c r="C32" s="33">
        <v>2445000</v>
      </c>
      <c r="D32" s="23"/>
      <c r="E32" s="77">
        <v>2445000</v>
      </c>
      <c r="F32" s="23"/>
      <c r="G32" s="33">
        <v>2444000</v>
      </c>
      <c r="H32" s="23"/>
      <c r="I32" s="141">
        <v>2342000</v>
      </c>
      <c r="J32" s="504"/>
      <c r="K32" s="141">
        <v>0</v>
      </c>
      <c r="L32" s="141"/>
      <c r="M32" s="23">
        <f>+I32</f>
        <v>2342000</v>
      </c>
      <c r="N32" s="23">
        <f>ROUND(SUM(M32)-SUM(G32),1)</f>
        <v>-102000</v>
      </c>
      <c r="O32" s="58"/>
      <c r="P32" s="88"/>
      <c r="Q32" s="83"/>
      <c r="R32" s="83"/>
      <c r="S32" s="83"/>
      <c r="T32" s="88"/>
      <c r="U32" s="83"/>
      <c r="V32" s="88"/>
      <c r="W32" s="88"/>
      <c r="X32" s="88"/>
      <c r="Y32" s="438"/>
      <c r="Z32" s="438"/>
      <c r="AA32" s="88"/>
      <c r="AB32" s="438"/>
      <c r="AC32" s="88"/>
      <c r="AD32" s="438"/>
      <c r="AE32" s="158"/>
      <c r="AF32" s="88"/>
      <c r="AG32" s="438"/>
      <c r="AH32" s="438"/>
      <c r="AI32" s="88"/>
      <c r="AJ32" s="438"/>
      <c r="AK32" s="88"/>
      <c r="AL32" s="438"/>
    </row>
    <row r="33" spans="1:38">
      <c r="A33" s="73" t="s">
        <v>523</v>
      </c>
      <c r="B33" s="60" t="s">
        <v>22</v>
      </c>
      <c r="C33" s="20">
        <v>1000</v>
      </c>
      <c r="D33" s="23"/>
      <c r="E33" s="20">
        <v>1000</v>
      </c>
      <c r="F33" s="23"/>
      <c r="G33" s="20">
        <v>1000</v>
      </c>
      <c r="H33" s="23"/>
      <c r="I33" s="482">
        <v>1700</v>
      </c>
      <c r="J33" s="505"/>
      <c r="K33" s="482">
        <v>0</v>
      </c>
      <c r="L33" s="482"/>
      <c r="M33" s="23">
        <f>+I33</f>
        <v>1700</v>
      </c>
      <c r="N33" s="23">
        <f>ROUND(SUM(M33)-SUM(G33),1)</f>
        <v>700</v>
      </c>
      <c r="O33" s="158"/>
      <c r="P33" s="425"/>
      <c r="Q33" s="83"/>
      <c r="R33" s="83"/>
      <c r="S33" s="83"/>
      <c r="T33" s="88"/>
      <c r="U33" s="83"/>
      <c r="V33" s="88"/>
      <c r="W33" s="88"/>
      <c r="X33" s="88"/>
      <c r="Y33" s="438"/>
      <c r="Z33" s="438"/>
      <c r="AA33" s="88"/>
      <c r="AB33" s="438"/>
      <c r="AC33" s="88"/>
      <c r="AD33" s="438"/>
      <c r="AE33" s="158"/>
      <c r="AF33" s="88"/>
      <c r="AG33" s="88"/>
      <c r="AH33" s="88"/>
      <c r="AI33" s="88"/>
      <c r="AJ33" s="88"/>
      <c r="AK33" s="88"/>
      <c r="AL33" s="88"/>
    </row>
    <row r="34" spans="1:38">
      <c r="A34" s="528" t="s">
        <v>515</v>
      </c>
      <c r="B34" s="60" t="s">
        <v>22</v>
      </c>
      <c r="C34" s="20">
        <v>3058000</v>
      </c>
      <c r="D34" s="23"/>
      <c r="E34" s="20">
        <v>3022000</v>
      </c>
      <c r="F34" s="23"/>
      <c r="G34" s="20">
        <v>2864000</v>
      </c>
      <c r="H34" s="23"/>
      <c r="I34" s="482">
        <v>3320900</v>
      </c>
      <c r="J34" s="505"/>
      <c r="K34" s="482">
        <v>-535700</v>
      </c>
      <c r="L34" s="482"/>
      <c r="M34" s="23">
        <f>+I34+K34</f>
        <v>2785200</v>
      </c>
      <c r="N34" s="23">
        <f>ROUND(SUM(M34)-SUM(G34),1)</f>
        <v>-78800</v>
      </c>
      <c r="O34" s="158"/>
      <c r="P34" s="425"/>
      <c r="Q34" s="83"/>
      <c r="R34" s="83"/>
      <c r="S34" s="83"/>
      <c r="T34" s="88"/>
      <c r="U34" s="83"/>
      <c r="V34" s="88"/>
      <c r="W34" s="88"/>
      <c r="X34" s="88"/>
      <c r="Y34" s="438"/>
      <c r="Z34" s="438"/>
      <c r="AA34" s="88"/>
      <c r="AB34" s="438"/>
      <c r="AC34" s="88"/>
      <c r="AD34" s="438"/>
      <c r="AE34" s="158"/>
      <c r="AF34" s="88"/>
      <c r="AG34" s="88"/>
      <c r="AH34" s="88"/>
      <c r="AI34" s="88"/>
      <c r="AJ34" s="88"/>
      <c r="AK34" s="88"/>
      <c r="AL34" s="88"/>
    </row>
    <row r="35" spans="1:38">
      <c r="A35" s="96" t="s">
        <v>1315</v>
      </c>
      <c r="B35" s="60" t="s">
        <v>22</v>
      </c>
      <c r="C35" s="21">
        <f>ROUND(SUM(C30:C34),1)</f>
        <v>81915000</v>
      </c>
      <c r="D35" s="26"/>
      <c r="E35" s="483">
        <f>ROUND(SUM(E30:E34),1)</f>
        <v>82480000</v>
      </c>
      <c r="F35" s="26"/>
      <c r="G35" s="21">
        <f>ROUND(SUM(G30:G34),1)</f>
        <v>81873000</v>
      </c>
      <c r="H35" s="26"/>
      <c r="I35" s="469">
        <f>ROUND(SUM(I30:I34),1)</f>
        <v>82746700</v>
      </c>
      <c r="J35" s="29"/>
      <c r="K35" s="553">
        <f>+K34</f>
        <v>-535700</v>
      </c>
      <c r="L35" s="29"/>
      <c r="M35" s="1118">
        <f>SUM(M30:M34)</f>
        <v>82211000</v>
      </c>
      <c r="N35" s="21">
        <f>ROUND(SUM(N30:N34),1)</f>
        <v>338000</v>
      </c>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row>
    <row r="36" spans="1:38">
      <c r="A36" s="60"/>
      <c r="B36" s="60"/>
      <c r="C36" s="22"/>
      <c r="D36" s="23"/>
      <c r="E36" s="37"/>
      <c r="F36" s="23"/>
      <c r="G36" s="22"/>
      <c r="H36" s="23"/>
      <c r="I36" s="82"/>
      <c r="J36" s="485"/>
      <c r="K36" s="485"/>
      <c r="L36" s="485"/>
      <c r="M36" s="23"/>
      <c r="N36" s="22"/>
      <c r="O36" s="88"/>
      <c r="P36" s="88"/>
      <c r="Q36" s="88"/>
      <c r="R36" s="88"/>
      <c r="S36" s="88"/>
      <c r="T36" s="88"/>
      <c r="U36" s="88"/>
      <c r="V36" s="88"/>
      <c r="W36" s="88"/>
      <c r="X36" s="88"/>
      <c r="Y36" s="88"/>
      <c r="Z36" s="88"/>
      <c r="AA36" s="88"/>
      <c r="AB36" s="88"/>
      <c r="AC36" s="88"/>
      <c r="AD36" s="88"/>
      <c r="AE36" s="88"/>
      <c r="AF36" s="88"/>
      <c r="AG36" s="88"/>
      <c r="AH36" s="88"/>
      <c r="AI36" s="88"/>
      <c r="AJ36" s="88"/>
      <c r="AK36" s="88"/>
      <c r="AL36" s="88"/>
    </row>
    <row r="37" spans="1:38">
      <c r="A37" s="64" t="s">
        <v>112</v>
      </c>
      <c r="B37" s="60"/>
      <c r="C37" s="23"/>
      <c r="D37" s="23"/>
      <c r="E37" s="37"/>
      <c r="F37" s="23"/>
      <c r="G37" s="23"/>
      <c r="H37" s="23"/>
      <c r="I37" s="470"/>
      <c r="J37" s="485"/>
      <c r="K37" s="470"/>
      <c r="L37" s="470"/>
      <c r="M37" s="23"/>
      <c r="N37" s="23"/>
      <c r="O37" s="58"/>
      <c r="P37" s="88"/>
      <c r="Q37" s="88"/>
      <c r="R37" s="88"/>
      <c r="S37" s="88"/>
      <c r="T37" s="88"/>
      <c r="U37" s="88"/>
      <c r="V37" s="88"/>
      <c r="W37" s="88"/>
      <c r="X37" s="88"/>
      <c r="Y37" s="88"/>
      <c r="Z37" s="88"/>
      <c r="AA37" s="88"/>
      <c r="AB37" s="88"/>
      <c r="AC37" s="88"/>
      <c r="AD37" s="88"/>
      <c r="AE37" s="88"/>
      <c r="AF37" s="88"/>
      <c r="AG37" s="88"/>
      <c r="AH37" s="88"/>
      <c r="AI37" s="88"/>
      <c r="AJ37" s="88"/>
      <c r="AK37" s="88"/>
      <c r="AL37" s="88"/>
    </row>
    <row r="38" spans="1:38">
      <c r="A38" s="96" t="s">
        <v>527</v>
      </c>
      <c r="B38" s="60" t="s">
        <v>22</v>
      </c>
      <c r="C38" s="26">
        <f>ROUND(SUM(C27)-SUM(C35),1)</f>
        <v>108000</v>
      </c>
      <c r="D38" s="26"/>
      <c r="E38" s="484">
        <f>ROUND(SUM(E27)-SUM(E35),1)</f>
        <v>150000</v>
      </c>
      <c r="F38" s="26"/>
      <c r="G38" s="26">
        <f>ROUND(SUM(G27)-SUM(G35),1)</f>
        <v>401000</v>
      </c>
      <c r="H38" s="26"/>
      <c r="I38" s="41">
        <f>ROUND(SUM(I27)-SUM(I35),1)</f>
        <v>945300</v>
      </c>
      <c r="J38" s="29"/>
      <c r="K38" s="1120">
        <f>+K27-K35</f>
        <v>0</v>
      </c>
      <c r="L38" s="41"/>
      <c r="M38" s="1117">
        <f>+M27-M35</f>
        <v>945300</v>
      </c>
      <c r="N38" s="41">
        <f>ROUND(SUM(N27)-SUM(N35),1)</f>
        <v>544300</v>
      </c>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row>
    <row r="39" spans="1:38">
      <c r="A39" s="60"/>
      <c r="B39" s="60"/>
      <c r="C39" s="22"/>
      <c r="D39" s="23"/>
      <c r="E39" s="37"/>
      <c r="F39" s="23"/>
      <c r="G39" s="22"/>
      <c r="H39" s="23"/>
      <c r="I39" s="82"/>
      <c r="J39" s="485"/>
      <c r="K39" s="485"/>
      <c r="L39" s="485"/>
      <c r="M39" s="23"/>
      <c r="N39" s="22"/>
      <c r="O39" s="88"/>
      <c r="P39" s="88"/>
      <c r="Q39" s="88"/>
      <c r="R39" s="88"/>
      <c r="S39" s="88"/>
      <c r="T39" s="88"/>
      <c r="U39" s="88"/>
      <c r="V39" s="88"/>
      <c r="W39" s="88"/>
      <c r="X39" s="88"/>
      <c r="Y39" s="88"/>
      <c r="Z39" s="88"/>
      <c r="AA39" s="88"/>
      <c r="AB39" s="88"/>
      <c r="AC39" s="88"/>
      <c r="AD39" s="88"/>
      <c r="AE39" s="88"/>
      <c r="AF39" s="88"/>
      <c r="AG39" s="88"/>
      <c r="AH39" s="88"/>
      <c r="AI39" s="88"/>
      <c r="AJ39" s="88"/>
      <c r="AK39" s="88"/>
      <c r="AL39" s="88"/>
    </row>
    <row r="40" spans="1:38" ht="24" customHeight="1">
      <c r="A40" s="96" t="s">
        <v>1201</v>
      </c>
      <c r="B40" s="2" t="s">
        <v>22</v>
      </c>
      <c r="C40" s="28">
        <v>2661000</v>
      </c>
      <c r="D40" s="487"/>
      <c r="E40" s="489">
        <v>2661000</v>
      </c>
      <c r="F40" s="487"/>
      <c r="G40" s="28">
        <v>2661000</v>
      </c>
      <c r="H40" s="487"/>
      <c r="I40" s="29">
        <v>2661800</v>
      </c>
      <c r="J40" s="29"/>
      <c r="K40" s="1122">
        <f>+K38</f>
        <v>0</v>
      </c>
      <c r="L40" s="29"/>
      <c r="M40" s="1119">
        <f>+I40</f>
        <v>2661800</v>
      </c>
      <c r="N40" s="26">
        <f>ROUND(SUM(I40)-SUM(G40),1)</f>
        <v>800</v>
      </c>
      <c r="O40" s="425"/>
      <c r="P40" s="13"/>
      <c r="Q40" s="425"/>
      <c r="S40" s="425"/>
      <c r="T40" s="413"/>
      <c r="U40" s="425"/>
      <c r="V40" s="413"/>
      <c r="W40" s="425"/>
    </row>
    <row r="41" spans="1:38" ht="24.75" customHeight="1" thickBot="1">
      <c r="A41" s="96" t="s">
        <v>1202</v>
      </c>
      <c r="B41" s="60" t="s">
        <v>22</v>
      </c>
      <c r="C41" s="492">
        <f>ROUND(SUM(C37:C40),1)</f>
        <v>2769000</v>
      </c>
      <c r="D41" s="461"/>
      <c r="E41" s="492">
        <f>ROUND(SUM(E37:E40),1)</f>
        <v>2811000</v>
      </c>
      <c r="F41" s="461"/>
      <c r="G41" s="492">
        <f>ROUND(SUM(G37:G40),1)</f>
        <v>3062000</v>
      </c>
      <c r="H41" s="461"/>
      <c r="I41" s="493">
        <f>ROUND(SUM(I37:I40),1)</f>
        <v>3607100</v>
      </c>
      <c r="J41" s="782"/>
      <c r="K41" s="493">
        <f>+K40</f>
        <v>0</v>
      </c>
      <c r="L41" s="782"/>
      <c r="M41" s="1121">
        <f>+M38+M40</f>
        <v>3607100</v>
      </c>
      <c r="N41" s="847">
        <f>ROUND(SUM(I41)-SUM(G41),1)</f>
        <v>545100</v>
      </c>
      <c r="O41" s="425"/>
      <c r="P41" s="171"/>
      <c r="Q41" s="425"/>
      <c r="R41" s="98"/>
      <c r="S41" s="425"/>
      <c r="T41" s="98"/>
      <c r="U41" s="425"/>
      <c r="V41" s="98"/>
      <c r="W41" s="425"/>
    </row>
    <row r="42" spans="1:38" ht="24.75" customHeight="1" thickTop="1">
      <c r="A42" s="96"/>
      <c r="B42" s="60"/>
      <c r="C42" s="843"/>
      <c r="D42" s="461"/>
      <c r="E42" s="842"/>
      <c r="F42" s="461"/>
      <c r="G42" s="842"/>
      <c r="H42" s="461"/>
      <c r="I42" s="782"/>
      <c r="J42" s="782"/>
      <c r="K42" s="782"/>
      <c r="L42" s="782"/>
      <c r="M42" s="461"/>
      <c r="N42" s="842"/>
      <c r="O42" s="425"/>
      <c r="P42" s="171"/>
      <c r="Q42" s="425"/>
      <c r="R42" s="98"/>
      <c r="S42" s="425"/>
      <c r="T42" s="98"/>
      <c r="U42" s="425"/>
      <c r="V42" s="98"/>
      <c r="W42" s="425"/>
    </row>
    <row r="43" spans="1:38">
      <c r="A43" s="1044" t="s">
        <v>1360</v>
      </c>
      <c r="B43" s="2"/>
      <c r="C43" s="37"/>
      <c r="D43" s="486"/>
      <c r="E43" s="486"/>
      <c r="F43" s="486"/>
      <c r="G43" s="486"/>
      <c r="H43" s="487"/>
      <c r="I43" s="488"/>
      <c r="J43" s="488"/>
      <c r="K43" s="488"/>
      <c r="L43" s="488"/>
      <c r="M43" s="487"/>
      <c r="N43" s="487"/>
      <c r="O43" s="413"/>
      <c r="P43" s="413"/>
      <c r="T43" s="413"/>
      <c r="U43" s="413"/>
      <c r="V43" s="413"/>
      <c r="W43" s="413"/>
    </row>
    <row r="44" spans="1:38">
      <c r="A44" s="376"/>
      <c r="B44" s="2"/>
      <c r="C44" s="37"/>
      <c r="D44" s="486"/>
      <c r="E44" s="486"/>
      <c r="F44" s="486"/>
      <c r="G44" s="486"/>
      <c r="H44" s="487"/>
      <c r="I44" s="488"/>
      <c r="J44" s="488"/>
      <c r="K44" s="488"/>
      <c r="L44" s="488"/>
      <c r="M44" s="487"/>
      <c r="N44" s="487"/>
      <c r="O44" s="413"/>
      <c r="P44" s="413"/>
      <c r="T44" s="413"/>
      <c r="U44" s="413"/>
      <c r="V44" s="413"/>
      <c r="W44" s="413"/>
    </row>
    <row r="45" spans="1:38">
      <c r="A45" s="841"/>
      <c r="C45" s="486"/>
      <c r="D45" s="486"/>
      <c r="E45" s="486"/>
      <c r="F45" s="486"/>
      <c r="G45" s="486"/>
      <c r="H45" s="487"/>
      <c r="I45" s="491"/>
      <c r="J45" s="488"/>
      <c r="K45" s="491"/>
      <c r="L45" s="491"/>
      <c r="M45" s="487"/>
      <c r="N45" s="487"/>
      <c r="O45" s="413"/>
      <c r="P45" s="413"/>
      <c r="T45" s="413"/>
      <c r="U45" s="413"/>
      <c r="V45" s="413"/>
      <c r="W45" s="413"/>
    </row>
    <row r="46" spans="1:38">
      <c r="A46" s="841"/>
      <c r="C46" s="486"/>
      <c r="D46" s="486"/>
      <c r="E46" s="486"/>
      <c r="F46" s="486"/>
      <c r="G46" s="486"/>
      <c r="H46" s="487"/>
      <c r="I46" s="491"/>
      <c r="J46" s="488"/>
      <c r="K46" s="491"/>
      <c r="L46" s="491"/>
      <c r="M46" s="487"/>
      <c r="N46" s="487"/>
      <c r="O46" s="413"/>
      <c r="P46" s="413"/>
    </row>
    <row r="47" spans="1:38">
      <c r="C47" s="486"/>
      <c r="D47" s="486"/>
      <c r="E47" s="486"/>
      <c r="F47" s="486"/>
      <c r="G47" s="486"/>
      <c r="H47" s="487"/>
      <c r="I47" s="491"/>
      <c r="J47" s="488"/>
      <c r="K47" s="491"/>
      <c r="L47" s="491"/>
      <c r="M47" s="487"/>
      <c r="N47" s="487"/>
      <c r="O47" s="413"/>
      <c r="P47" s="413"/>
    </row>
    <row r="48" spans="1:38">
      <c r="C48" s="486"/>
      <c r="D48" s="486"/>
      <c r="E48" s="486"/>
      <c r="F48" s="486"/>
      <c r="G48" s="486"/>
      <c r="H48" s="487"/>
      <c r="I48" s="491"/>
      <c r="J48" s="488"/>
      <c r="K48" s="491"/>
      <c r="L48" s="491"/>
      <c r="M48" s="487"/>
      <c r="N48" s="487"/>
      <c r="O48" s="413"/>
      <c r="P48" s="413"/>
    </row>
    <row r="49" spans="3:16">
      <c r="C49" s="486"/>
      <c r="D49" s="486"/>
      <c r="E49" s="486"/>
      <c r="F49" s="486"/>
      <c r="G49" s="486"/>
      <c r="H49" s="487"/>
      <c r="I49" s="491"/>
      <c r="J49" s="488"/>
      <c r="K49" s="491"/>
      <c r="L49" s="491"/>
      <c r="M49" s="487"/>
      <c r="N49" s="487"/>
      <c r="O49" s="413"/>
      <c r="P49" s="413"/>
    </row>
    <row r="50" spans="3:16">
      <c r="C50" s="486"/>
      <c r="D50" s="486"/>
      <c r="E50" s="486"/>
      <c r="F50" s="486"/>
      <c r="G50" s="486"/>
      <c r="H50" s="487"/>
      <c r="I50" s="491"/>
      <c r="J50" s="488"/>
      <c r="K50" s="491"/>
      <c r="L50" s="491"/>
      <c r="M50" s="487"/>
      <c r="N50" s="487"/>
      <c r="O50" s="413"/>
      <c r="P50" s="413"/>
    </row>
    <row r="51" spans="3:16">
      <c r="O51" s="413"/>
      <c r="P51" s="413"/>
    </row>
    <row r="52" spans="3:16">
      <c r="P52" s="413"/>
    </row>
  </sheetData>
  <mergeCells count="2">
    <mergeCell ref="C13:N13"/>
    <mergeCell ref="C16:G16"/>
  </mergeCells>
  <hyperlinks>
    <hyperlink ref="A43" location="'Footnotes 1 - 11'!A1" display="See Accompanying Footnotes"/>
  </hyperlinks>
  <pageMargins left="1" right="0.46" top="0.65" bottom="0.25" header="0.25" footer="0.25"/>
  <pageSetup scale="62" orientation="landscape"/>
  <headerFooter scaleWithDoc="0">
    <oddFooter>&amp;R&amp;8 13</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showGridLines="0" zoomScale="80" zoomScaleNormal="80" zoomScalePageLayoutView="80" workbookViewId="0"/>
  </sheetViews>
  <sheetFormatPr baseColWidth="10" defaultColWidth="8.7109375" defaultRowHeight="15" x14ac:dyDescent="0"/>
  <cols>
    <col min="1" max="1" width="51" customWidth="1"/>
    <col min="2" max="2" width="2.140625" customWidth="1"/>
    <col min="3" max="3" width="14.140625" style="413" customWidth="1"/>
    <col min="4" max="4" width="2" style="413" customWidth="1"/>
    <col min="5" max="5" width="14.85546875" style="413" customWidth="1"/>
    <col min="6" max="6" width="2" style="413" customWidth="1"/>
    <col min="7" max="7" width="14.85546875" style="413" customWidth="1"/>
    <col min="8" max="8" width="2.140625" style="440" customWidth="1"/>
    <col min="9" max="9" width="14.85546875" style="441" customWidth="1"/>
    <col min="10" max="10" width="2.140625" style="440" customWidth="1"/>
    <col min="11" max="11" width="14.85546875" style="440" customWidth="1"/>
    <col min="12" max="13" width="3.5703125" style="440" customWidth="1"/>
    <col min="14" max="14" width="12.42578125" style="413" customWidth="1"/>
    <col min="15" max="15" width="2.140625" style="413" customWidth="1"/>
    <col min="16" max="16" width="12.5703125" style="413" customWidth="1"/>
    <col min="17" max="17" width="2.140625" style="440" customWidth="1"/>
    <col min="18" max="18" width="12.5703125" style="440" customWidth="1"/>
    <col min="19" max="19" width="2.140625" style="440" customWidth="1"/>
    <col min="20" max="20" width="12.5703125" style="440" customWidth="1"/>
    <col min="21" max="21" width="2" style="413" customWidth="1"/>
    <col min="22" max="22" width="11.85546875" style="413" customWidth="1"/>
    <col min="23" max="23" width="11.42578125" style="413" customWidth="1"/>
    <col min="24" max="24" width="1.85546875" style="413" customWidth="1"/>
    <col min="25" max="25" width="11.5703125" style="413" customWidth="1"/>
    <col min="26" max="26" width="2.140625" style="413" customWidth="1"/>
    <col min="27" max="27" width="11.42578125" style="413" customWidth="1"/>
    <col min="28" max="28" width="0.5703125" style="413" customWidth="1"/>
    <col min="29" max="29" width="2.42578125" style="413" customWidth="1"/>
    <col min="30" max="30" width="10.5703125" style="413" customWidth="1"/>
    <col min="31" max="31" width="11.140625" style="413" customWidth="1"/>
    <col min="32" max="32" width="2.140625" style="413" customWidth="1"/>
    <col min="33" max="33" width="11.140625" style="413" customWidth="1"/>
    <col min="34" max="34" width="2.140625" style="413" customWidth="1"/>
    <col min="35" max="35" width="12.42578125" style="413" customWidth="1"/>
    <col min="36" max="40" width="8.7109375" style="413"/>
    <col min="41" max="41" width="8.7109375" style="440"/>
    <col min="255" max="255" width="51" customWidth="1"/>
    <col min="256" max="256" width="2.140625" customWidth="1"/>
    <col min="257" max="257" width="14.140625" customWidth="1"/>
    <col min="258" max="259" width="8.85546875" customWidth="1"/>
    <col min="260" max="260" width="2" customWidth="1"/>
    <col min="261" max="261" width="14.85546875" customWidth="1"/>
    <col min="262" max="262" width="2" customWidth="1"/>
    <col min="263" max="263" width="14.85546875" customWidth="1"/>
    <col min="264" max="264" width="2.140625" customWidth="1"/>
    <col min="265" max="265" width="14.85546875" customWidth="1"/>
    <col min="266" max="266" width="2.140625" customWidth="1"/>
    <col min="267" max="267" width="14.85546875" customWidth="1"/>
    <col min="268" max="269" width="3.5703125" customWidth="1"/>
    <col min="270" max="270" width="12.42578125" customWidth="1"/>
    <col min="271" max="271" width="2.140625" customWidth="1"/>
    <col min="272" max="272" width="12.5703125" customWidth="1"/>
    <col min="273" max="273" width="2.140625" customWidth="1"/>
    <col min="274" max="274" width="12.5703125" customWidth="1"/>
    <col min="275" max="275" width="2.140625" customWidth="1"/>
    <col min="276" max="276" width="12.5703125" customWidth="1"/>
    <col min="277" max="277" width="2" customWidth="1"/>
    <col min="278" max="278" width="11.85546875" customWidth="1"/>
    <col min="279" max="279" width="11.42578125" customWidth="1"/>
    <col min="280" max="280" width="1.85546875" customWidth="1"/>
    <col min="281" max="281" width="11.5703125" customWidth="1"/>
    <col min="282" max="282" width="2.140625" customWidth="1"/>
    <col min="283" max="283" width="11.42578125" customWidth="1"/>
    <col min="284" max="284" width="0.5703125" customWidth="1"/>
    <col min="285" max="285" width="2.42578125" customWidth="1"/>
    <col min="286" max="286" width="10.5703125" customWidth="1"/>
    <col min="287" max="287" width="11.140625" customWidth="1"/>
    <col min="288" max="288" width="2.140625" customWidth="1"/>
    <col min="289" max="289" width="11.140625" customWidth="1"/>
    <col min="290" max="290" width="2.140625" customWidth="1"/>
    <col min="291" max="291" width="12.42578125" customWidth="1"/>
    <col min="511" max="511" width="51" customWidth="1"/>
    <col min="512" max="512" width="2.140625" customWidth="1"/>
    <col min="513" max="513" width="14.140625" customWidth="1"/>
    <col min="514" max="515" width="8.85546875" customWidth="1"/>
    <col min="516" max="516" width="2" customWidth="1"/>
    <col min="517" max="517" width="14.85546875" customWidth="1"/>
    <col min="518" max="518" width="2" customWidth="1"/>
    <col min="519" max="519" width="14.85546875" customWidth="1"/>
    <col min="520" max="520" width="2.140625" customWidth="1"/>
    <col min="521" max="521" width="14.85546875" customWidth="1"/>
    <col min="522" max="522" width="2.140625" customWidth="1"/>
    <col min="523" max="523" width="14.85546875" customWidth="1"/>
    <col min="524" max="525" width="3.5703125" customWidth="1"/>
    <col min="526" max="526" width="12.42578125" customWidth="1"/>
    <col min="527" max="527" width="2.140625" customWidth="1"/>
    <col min="528" max="528" width="12.5703125" customWidth="1"/>
    <col min="529" max="529" width="2.140625" customWidth="1"/>
    <col min="530" max="530" width="12.5703125" customWidth="1"/>
    <col min="531" max="531" width="2.140625" customWidth="1"/>
    <col min="532" max="532" width="12.5703125" customWidth="1"/>
    <col min="533" max="533" width="2" customWidth="1"/>
    <col min="534" max="534" width="11.85546875" customWidth="1"/>
    <col min="535" max="535" width="11.42578125" customWidth="1"/>
    <col min="536" max="536" width="1.85546875" customWidth="1"/>
    <col min="537" max="537" width="11.5703125" customWidth="1"/>
    <col min="538" max="538" width="2.140625" customWidth="1"/>
    <col min="539" max="539" width="11.42578125" customWidth="1"/>
    <col min="540" max="540" width="0.5703125" customWidth="1"/>
    <col min="541" max="541" width="2.42578125" customWidth="1"/>
    <col min="542" max="542" width="10.5703125" customWidth="1"/>
    <col min="543" max="543" width="11.140625" customWidth="1"/>
    <col min="544" max="544" width="2.140625" customWidth="1"/>
    <col min="545" max="545" width="11.140625" customWidth="1"/>
    <col min="546" max="546" width="2.140625" customWidth="1"/>
    <col min="547" max="547" width="12.42578125" customWidth="1"/>
    <col min="767" max="767" width="51" customWidth="1"/>
    <col min="768" max="768" width="2.140625" customWidth="1"/>
    <col min="769" max="769" width="14.140625" customWidth="1"/>
    <col min="770" max="771" width="8.85546875" customWidth="1"/>
    <col min="772" max="772" width="2" customWidth="1"/>
    <col min="773" max="773" width="14.85546875" customWidth="1"/>
    <col min="774" max="774" width="2" customWidth="1"/>
    <col min="775" max="775" width="14.85546875" customWidth="1"/>
    <col min="776" max="776" width="2.140625" customWidth="1"/>
    <col min="777" max="777" width="14.85546875" customWidth="1"/>
    <col min="778" max="778" width="2.140625" customWidth="1"/>
    <col min="779" max="779" width="14.85546875" customWidth="1"/>
    <col min="780" max="781" width="3.5703125" customWidth="1"/>
    <col min="782" max="782" width="12.42578125" customWidth="1"/>
    <col min="783" max="783" width="2.140625" customWidth="1"/>
    <col min="784" max="784" width="12.5703125" customWidth="1"/>
    <col min="785" max="785" width="2.140625" customWidth="1"/>
    <col min="786" max="786" width="12.5703125" customWidth="1"/>
    <col min="787" max="787" width="2.140625" customWidth="1"/>
    <col min="788" max="788" width="12.5703125" customWidth="1"/>
    <col min="789" max="789" width="2" customWidth="1"/>
    <col min="790" max="790" width="11.85546875" customWidth="1"/>
    <col min="791" max="791" width="11.42578125" customWidth="1"/>
    <col min="792" max="792" width="1.85546875" customWidth="1"/>
    <col min="793" max="793" width="11.5703125" customWidth="1"/>
    <col min="794" max="794" width="2.140625" customWidth="1"/>
    <col min="795" max="795" width="11.42578125" customWidth="1"/>
    <col min="796" max="796" width="0.5703125" customWidth="1"/>
    <col min="797" max="797" width="2.42578125" customWidth="1"/>
    <col min="798" max="798" width="10.5703125" customWidth="1"/>
    <col min="799" max="799" width="11.140625" customWidth="1"/>
    <col min="800" max="800" width="2.140625" customWidth="1"/>
    <col min="801" max="801" width="11.140625" customWidth="1"/>
    <col min="802" max="802" width="2.140625" customWidth="1"/>
    <col min="803" max="803" width="12.42578125" customWidth="1"/>
    <col min="1023" max="1023" width="51" customWidth="1"/>
    <col min="1024" max="1024" width="2.140625" customWidth="1"/>
    <col min="1025" max="1025" width="14.140625" customWidth="1"/>
    <col min="1026" max="1027" width="8.85546875" customWidth="1"/>
    <col min="1028" max="1028" width="2" customWidth="1"/>
    <col min="1029" max="1029" width="14.85546875" customWidth="1"/>
    <col min="1030" max="1030" width="2" customWidth="1"/>
    <col min="1031" max="1031" width="14.85546875" customWidth="1"/>
    <col min="1032" max="1032" width="2.140625" customWidth="1"/>
    <col min="1033" max="1033" width="14.85546875" customWidth="1"/>
    <col min="1034" max="1034" width="2.140625" customWidth="1"/>
    <col min="1035" max="1035" width="14.85546875" customWidth="1"/>
    <col min="1036" max="1037" width="3.5703125" customWidth="1"/>
    <col min="1038" max="1038" width="12.42578125" customWidth="1"/>
    <col min="1039" max="1039" width="2.140625" customWidth="1"/>
    <col min="1040" max="1040" width="12.5703125" customWidth="1"/>
    <col min="1041" max="1041" width="2.140625" customWidth="1"/>
    <col min="1042" max="1042" width="12.5703125" customWidth="1"/>
    <col min="1043" max="1043" width="2.140625" customWidth="1"/>
    <col min="1044" max="1044" width="12.5703125" customWidth="1"/>
    <col min="1045" max="1045" width="2" customWidth="1"/>
    <col min="1046" max="1046" width="11.85546875" customWidth="1"/>
    <col min="1047" max="1047" width="11.42578125" customWidth="1"/>
    <col min="1048" max="1048" width="1.85546875" customWidth="1"/>
    <col min="1049" max="1049" width="11.5703125" customWidth="1"/>
    <col min="1050" max="1050" width="2.140625" customWidth="1"/>
    <col min="1051" max="1051" width="11.42578125" customWidth="1"/>
    <col min="1052" max="1052" width="0.5703125" customWidth="1"/>
    <col min="1053" max="1053" width="2.42578125" customWidth="1"/>
    <col min="1054" max="1054" width="10.5703125" customWidth="1"/>
    <col min="1055" max="1055" width="11.140625" customWidth="1"/>
    <col min="1056" max="1056" width="2.140625" customWidth="1"/>
    <col min="1057" max="1057" width="11.140625" customWidth="1"/>
    <col min="1058" max="1058" width="2.140625" customWidth="1"/>
    <col min="1059" max="1059" width="12.42578125" customWidth="1"/>
    <col min="1279" max="1279" width="51" customWidth="1"/>
    <col min="1280" max="1280" width="2.140625" customWidth="1"/>
    <col min="1281" max="1281" width="14.140625" customWidth="1"/>
    <col min="1282" max="1283" width="8.85546875" customWidth="1"/>
    <col min="1284" max="1284" width="2" customWidth="1"/>
    <col min="1285" max="1285" width="14.85546875" customWidth="1"/>
    <col min="1286" max="1286" width="2" customWidth="1"/>
    <col min="1287" max="1287" width="14.85546875" customWidth="1"/>
    <col min="1288" max="1288" width="2.140625" customWidth="1"/>
    <col min="1289" max="1289" width="14.85546875" customWidth="1"/>
    <col min="1290" max="1290" width="2.140625" customWidth="1"/>
    <col min="1291" max="1291" width="14.85546875" customWidth="1"/>
    <col min="1292" max="1293" width="3.5703125" customWidth="1"/>
    <col min="1294" max="1294" width="12.42578125" customWidth="1"/>
    <col min="1295" max="1295" width="2.140625" customWidth="1"/>
    <col min="1296" max="1296" width="12.5703125" customWidth="1"/>
    <col min="1297" max="1297" width="2.140625" customWidth="1"/>
    <col min="1298" max="1298" width="12.5703125" customWidth="1"/>
    <col min="1299" max="1299" width="2.140625" customWidth="1"/>
    <col min="1300" max="1300" width="12.5703125" customWidth="1"/>
    <col min="1301" max="1301" width="2" customWidth="1"/>
    <col min="1302" max="1302" width="11.85546875" customWidth="1"/>
    <col min="1303" max="1303" width="11.42578125" customWidth="1"/>
    <col min="1304" max="1304" width="1.85546875" customWidth="1"/>
    <col min="1305" max="1305" width="11.5703125" customWidth="1"/>
    <col min="1306" max="1306" width="2.140625" customWidth="1"/>
    <col min="1307" max="1307" width="11.42578125" customWidth="1"/>
    <col min="1308" max="1308" width="0.5703125" customWidth="1"/>
    <col min="1309" max="1309" width="2.42578125" customWidth="1"/>
    <col min="1310" max="1310" width="10.5703125" customWidth="1"/>
    <col min="1311" max="1311" width="11.140625" customWidth="1"/>
    <col min="1312" max="1312" width="2.140625" customWidth="1"/>
    <col min="1313" max="1313" width="11.140625" customWidth="1"/>
    <col min="1314" max="1314" width="2.140625" customWidth="1"/>
    <col min="1315" max="1315" width="12.42578125" customWidth="1"/>
    <col min="1535" max="1535" width="51" customWidth="1"/>
    <col min="1536" max="1536" width="2.140625" customWidth="1"/>
    <col min="1537" max="1537" width="14.140625" customWidth="1"/>
    <col min="1538" max="1539" width="8.85546875" customWidth="1"/>
    <col min="1540" max="1540" width="2" customWidth="1"/>
    <col min="1541" max="1541" width="14.85546875" customWidth="1"/>
    <col min="1542" max="1542" width="2" customWidth="1"/>
    <col min="1543" max="1543" width="14.85546875" customWidth="1"/>
    <col min="1544" max="1544" width="2.140625" customWidth="1"/>
    <col min="1545" max="1545" width="14.85546875" customWidth="1"/>
    <col min="1546" max="1546" width="2.140625" customWidth="1"/>
    <col min="1547" max="1547" width="14.85546875" customWidth="1"/>
    <col min="1548" max="1549" width="3.5703125" customWidth="1"/>
    <col min="1550" max="1550" width="12.42578125" customWidth="1"/>
    <col min="1551" max="1551" width="2.140625" customWidth="1"/>
    <col min="1552" max="1552" width="12.5703125" customWidth="1"/>
    <col min="1553" max="1553" width="2.140625" customWidth="1"/>
    <col min="1554" max="1554" width="12.5703125" customWidth="1"/>
    <col min="1555" max="1555" width="2.140625" customWidth="1"/>
    <col min="1556" max="1556" width="12.5703125" customWidth="1"/>
    <col min="1557" max="1557" width="2" customWidth="1"/>
    <col min="1558" max="1558" width="11.85546875" customWidth="1"/>
    <col min="1559" max="1559" width="11.42578125" customWidth="1"/>
    <col min="1560" max="1560" width="1.85546875" customWidth="1"/>
    <col min="1561" max="1561" width="11.5703125" customWidth="1"/>
    <col min="1562" max="1562" width="2.140625" customWidth="1"/>
    <col min="1563" max="1563" width="11.42578125" customWidth="1"/>
    <col min="1564" max="1564" width="0.5703125" customWidth="1"/>
    <col min="1565" max="1565" width="2.42578125" customWidth="1"/>
    <col min="1566" max="1566" width="10.5703125" customWidth="1"/>
    <col min="1567" max="1567" width="11.140625" customWidth="1"/>
    <col min="1568" max="1568" width="2.140625" customWidth="1"/>
    <col min="1569" max="1569" width="11.140625" customWidth="1"/>
    <col min="1570" max="1570" width="2.140625" customWidth="1"/>
    <col min="1571" max="1571" width="12.42578125" customWidth="1"/>
    <col min="1791" max="1791" width="51" customWidth="1"/>
    <col min="1792" max="1792" width="2.140625" customWidth="1"/>
    <col min="1793" max="1793" width="14.140625" customWidth="1"/>
    <col min="1794" max="1795" width="8.85546875" customWidth="1"/>
    <col min="1796" max="1796" width="2" customWidth="1"/>
    <col min="1797" max="1797" width="14.85546875" customWidth="1"/>
    <col min="1798" max="1798" width="2" customWidth="1"/>
    <col min="1799" max="1799" width="14.85546875" customWidth="1"/>
    <col min="1800" max="1800" width="2.140625" customWidth="1"/>
    <col min="1801" max="1801" width="14.85546875" customWidth="1"/>
    <col min="1802" max="1802" width="2.140625" customWidth="1"/>
    <col min="1803" max="1803" width="14.85546875" customWidth="1"/>
    <col min="1804" max="1805" width="3.5703125" customWidth="1"/>
    <col min="1806" max="1806" width="12.42578125" customWidth="1"/>
    <col min="1807" max="1807" width="2.140625" customWidth="1"/>
    <col min="1808" max="1808" width="12.5703125" customWidth="1"/>
    <col min="1809" max="1809" width="2.140625" customWidth="1"/>
    <col min="1810" max="1810" width="12.5703125" customWidth="1"/>
    <col min="1811" max="1811" width="2.140625" customWidth="1"/>
    <col min="1812" max="1812" width="12.5703125" customWidth="1"/>
    <col min="1813" max="1813" width="2" customWidth="1"/>
    <col min="1814" max="1814" width="11.85546875" customWidth="1"/>
    <col min="1815" max="1815" width="11.42578125" customWidth="1"/>
    <col min="1816" max="1816" width="1.85546875" customWidth="1"/>
    <col min="1817" max="1817" width="11.5703125" customWidth="1"/>
    <col min="1818" max="1818" width="2.140625" customWidth="1"/>
    <col min="1819" max="1819" width="11.42578125" customWidth="1"/>
    <col min="1820" max="1820" width="0.5703125" customWidth="1"/>
    <col min="1821" max="1821" width="2.42578125" customWidth="1"/>
    <col min="1822" max="1822" width="10.5703125" customWidth="1"/>
    <col min="1823" max="1823" width="11.140625" customWidth="1"/>
    <col min="1824" max="1824" width="2.140625" customWidth="1"/>
    <col min="1825" max="1825" width="11.140625" customWidth="1"/>
    <col min="1826" max="1826" width="2.140625" customWidth="1"/>
    <col min="1827" max="1827" width="12.42578125" customWidth="1"/>
    <col min="2047" max="2047" width="51" customWidth="1"/>
    <col min="2048" max="2048" width="2.140625" customWidth="1"/>
    <col min="2049" max="2049" width="14.140625" customWidth="1"/>
    <col min="2050" max="2051" width="8.85546875" customWidth="1"/>
    <col min="2052" max="2052" width="2" customWidth="1"/>
    <col min="2053" max="2053" width="14.85546875" customWidth="1"/>
    <col min="2054" max="2054" width="2" customWidth="1"/>
    <col min="2055" max="2055" width="14.85546875" customWidth="1"/>
    <col min="2056" max="2056" width="2.140625" customWidth="1"/>
    <col min="2057" max="2057" width="14.85546875" customWidth="1"/>
    <col min="2058" max="2058" width="2.140625" customWidth="1"/>
    <col min="2059" max="2059" width="14.85546875" customWidth="1"/>
    <col min="2060" max="2061" width="3.5703125" customWidth="1"/>
    <col min="2062" max="2062" width="12.42578125" customWidth="1"/>
    <col min="2063" max="2063" width="2.140625" customWidth="1"/>
    <col min="2064" max="2064" width="12.5703125" customWidth="1"/>
    <col min="2065" max="2065" width="2.140625" customWidth="1"/>
    <col min="2066" max="2066" width="12.5703125" customWidth="1"/>
    <col min="2067" max="2067" width="2.140625" customWidth="1"/>
    <col min="2068" max="2068" width="12.5703125" customWidth="1"/>
    <col min="2069" max="2069" width="2" customWidth="1"/>
    <col min="2070" max="2070" width="11.85546875" customWidth="1"/>
    <col min="2071" max="2071" width="11.42578125" customWidth="1"/>
    <col min="2072" max="2072" width="1.85546875" customWidth="1"/>
    <col min="2073" max="2073" width="11.5703125" customWidth="1"/>
    <col min="2074" max="2074" width="2.140625" customWidth="1"/>
    <col min="2075" max="2075" width="11.42578125" customWidth="1"/>
    <col min="2076" max="2076" width="0.5703125" customWidth="1"/>
    <col min="2077" max="2077" width="2.42578125" customWidth="1"/>
    <col min="2078" max="2078" width="10.5703125" customWidth="1"/>
    <col min="2079" max="2079" width="11.140625" customWidth="1"/>
    <col min="2080" max="2080" width="2.140625" customWidth="1"/>
    <col min="2081" max="2081" width="11.140625" customWidth="1"/>
    <col min="2082" max="2082" width="2.140625" customWidth="1"/>
    <col min="2083" max="2083" width="12.42578125" customWidth="1"/>
    <col min="2303" max="2303" width="51" customWidth="1"/>
    <col min="2304" max="2304" width="2.140625" customWidth="1"/>
    <col min="2305" max="2305" width="14.140625" customWidth="1"/>
    <col min="2306" max="2307" width="8.85546875" customWidth="1"/>
    <col min="2308" max="2308" width="2" customWidth="1"/>
    <col min="2309" max="2309" width="14.85546875" customWidth="1"/>
    <col min="2310" max="2310" width="2" customWidth="1"/>
    <col min="2311" max="2311" width="14.85546875" customWidth="1"/>
    <col min="2312" max="2312" width="2.140625" customWidth="1"/>
    <col min="2313" max="2313" width="14.85546875" customWidth="1"/>
    <col min="2314" max="2314" width="2.140625" customWidth="1"/>
    <col min="2315" max="2315" width="14.85546875" customWidth="1"/>
    <col min="2316" max="2317" width="3.5703125" customWidth="1"/>
    <col min="2318" max="2318" width="12.42578125" customWidth="1"/>
    <col min="2319" max="2319" width="2.140625" customWidth="1"/>
    <col min="2320" max="2320" width="12.5703125" customWidth="1"/>
    <col min="2321" max="2321" width="2.140625" customWidth="1"/>
    <col min="2322" max="2322" width="12.5703125" customWidth="1"/>
    <col min="2323" max="2323" width="2.140625" customWidth="1"/>
    <col min="2324" max="2324" width="12.5703125" customWidth="1"/>
    <col min="2325" max="2325" width="2" customWidth="1"/>
    <col min="2326" max="2326" width="11.85546875" customWidth="1"/>
    <col min="2327" max="2327" width="11.42578125" customWidth="1"/>
    <col min="2328" max="2328" width="1.85546875" customWidth="1"/>
    <col min="2329" max="2329" width="11.5703125" customWidth="1"/>
    <col min="2330" max="2330" width="2.140625" customWidth="1"/>
    <col min="2331" max="2331" width="11.42578125" customWidth="1"/>
    <col min="2332" max="2332" width="0.5703125" customWidth="1"/>
    <col min="2333" max="2333" width="2.42578125" customWidth="1"/>
    <col min="2334" max="2334" width="10.5703125" customWidth="1"/>
    <col min="2335" max="2335" width="11.140625" customWidth="1"/>
    <col min="2336" max="2336" width="2.140625" customWidth="1"/>
    <col min="2337" max="2337" width="11.140625" customWidth="1"/>
    <col min="2338" max="2338" width="2.140625" customWidth="1"/>
    <col min="2339" max="2339" width="12.42578125" customWidth="1"/>
    <col min="2559" max="2559" width="51" customWidth="1"/>
    <col min="2560" max="2560" width="2.140625" customWidth="1"/>
    <col min="2561" max="2561" width="14.140625" customWidth="1"/>
    <col min="2562" max="2563" width="8.85546875" customWidth="1"/>
    <col min="2564" max="2564" width="2" customWidth="1"/>
    <col min="2565" max="2565" width="14.85546875" customWidth="1"/>
    <col min="2566" max="2566" width="2" customWidth="1"/>
    <col min="2567" max="2567" width="14.85546875" customWidth="1"/>
    <col min="2568" max="2568" width="2.140625" customWidth="1"/>
    <col min="2569" max="2569" width="14.85546875" customWidth="1"/>
    <col min="2570" max="2570" width="2.140625" customWidth="1"/>
    <col min="2571" max="2571" width="14.85546875" customWidth="1"/>
    <col min="2572" max="2573" width="3.5703125" customWidth="1"/>
    <col min="2574" max="2574" width="12.42578125" customWidth="1"/>
    <col min="2575" max="2575" width="2.140625" customWidth="1"/>
    <col min="2576" max="2576" width="12.5703125" customWidth="1"/>
    <col min="2577" max="2577" width="2.140625" customWidth="1"/>
    <col min="2578" max="2578" width="12.5703125" customWidth="1"/>
    <col min="2579" max="2579" width="2.140625" customWidth="1"/>
    <col min="2580" max="2580" width="12.5703125" customWidth="1"/>
    <col min="2581" max="2581" width="2" customWidth="1"/>
    <col min="2582" max="2582" width="11.85546875" customWidth="1"/>
    <col min="2583" max="2583" width="11.42578125" customWidth="1"/>
    <col min="2584" max="2584" width="1.85546875" customWidth="1"/>
    <col min="2585" max="2585" width="11.5703125" customWidth="1"/>
    <col min="2586" max="2586" width="2.140625" customWidth="1"/>
    <col min="2587" max="2587" width="11.42578125" customWidth="1"/>
    <col min="2588" max="2588" width="0.5703125" customWidth="1"/>
    <col min="2589" max="2589" width="2.42578125" customWidth="1"/>
    <col min="2590" max="2590" width="10.5703125" customWidth="1"/>
    <col min="2591" max="2591" width="11.140625" customWidth="1"/>
    <col min="2592" max="2592" width="2.140625" customWidth="1"/>
    <col min="2593" max="2593" width="11.140625" customWidth="1"/>
    <col min="2594" max="2594" width="2.140625" customWidth="1"/>
    <col min="2595" max="2595" width="12.42578125" customWidth="1"/>
    <col min="2815" max="2815" width="51" customWidth="1"/>
    <col min="2816" max="2816" width="2.140625" customWidth="1"/>
    <col min="2817" max="2817" width="14.140625" customWidth="1"/>
    <col min="2818" max="2819" width="8.85546875" customWidth="1"/>
    <col min="2820" max="2820" width="2" customWidth="1"/>
    <col min="2821" max="2821" width="14.85546875" customWidth="1"/>
    <col min="2822" max="2822" width="2" customWidth="1"/>
    <col min="2823" max="2823" width="14.85546875" customWidth="1"/>
    <col min="2824" max="2824" width="2.140625" customWidth="1"/>
    <col min="2825" max="2825" width="14.85546875" customWidth="1"/>
    <col min="2826" max="2826" width="2.140625" customWidth="1"/>
    <col min="2827" max="2827" width="14.85546875" customWidth="1"/>
    <col min="2828" max="2829" width="3.5703125" customWidth="1"/>
    <col min="2830" max="2830" width="12.42578125" customWidth="1"/>
    <col min="2831" max="2831" width="2.140625" customWidth="1"/>
    <col min="2832" max="2832" width="12.5703125" customWidth="1"/>
    <col min="2833" max="2833" width="2.140625" customWidth="1"/>
    <col min="2834" max="2834" width="12.5703125" customWidth="1"/>
    <col min="2835" max="2835" width="2.140625" customWidth="1"/>
    <col min="2836" max="2836" width="12.5703125" customWidth="1"/>
    <col min="2837" max="2837" width="2" customWidth="1"/>
    <col min="2838" max="2838" width="11.85546875" customWidth="1"/>
    <col min="2839" max="2839" width="11.42578125" customWidth="1"/>
    <col min="2840" max="2840" width="1.85546875" customWidth="1"/>
    <col min="2841" max="2841" width="11.5703125" customWidth="1"/>
    <col min="2842" max="2842" width="2.140625" customWidth="1"/>
    <col min="2843" max="2843" width="11.42578125" customWidth="1"/>
    <col min="2844" max="2844" width="0.5703125" customWidth="1"/>
    <col min="2845" max="2845" width="2.42578125" customWidth="1"/>
    <col min="2846" max="2846" width="10.5703125" customWidth="1"/>
    <col min="2847" max="2847" width="11.140625" customWidth="1"/>
    <col min="2848" max="2848" width="2.140625" customWidth="1"/>
    <col min="2849" max="2849" width="11.140625" customWidth="1"/>
    <col min="2850" max="2850" width="2.140625" customWidth="1"/>
    <col min="2851" max="2851" width="12.42578125" customWidth="1"/>
    <col min="3071" max="3071" width="51" customWidth="1"/>
    <col min="3072" max="3072" width="2.140625" customWidth="1"/>
    <col min="3073" max="3073" width="14.140625" customWidth="1"/>
    <col min="3074" max="3075" width="8.85546875" customWidth="1"/>
    <col min="3076" max="3076" width="2" customWidth="1"/>
    <col min="3077" max="3077" width="14.85546875" customWidth="1"/>
    <col min="3078" max="3078" width="2" customWidth="1"/>
    <col min="3079" max="3079" width="14.85546875" customWidth="1"/>
    <col min="3080" max="3080" width="2.140625" customWidth="1"/>
    <col min="3081" max="3081" width="14.85546875" customWidth="1"/>
    <col min="3082" max="3082" width="2.140625" customWidth="1"/>
    <col min="3083" max="3083" width="14.85546875" customWidth="1"/>
    <col min="3084" max="3085" width="3.5703125" customWidth="1"/>
    <col min="3086" max="3086" width="12.42578125" customWidth="1"/>
    <col min="3087" max="3087" width="2.140625" customWidth="1"/>
    <col min="3088" max="3088" width="12.5703125" customWidth="1"/>
    <col min="3089" max="3089" width="2.140625" customWidth="1"/>
    <col min="3090" max="3090" width="12.5703125" customWidth="1"/>
    <col min="3091" max="3091" width="2.140625" customWidth="1"/>
    <col min="3092" max="3092" width="12.5703125" customWidth="1"/>
    <col min="3093" max="3093" width="2" customWidth="1"/>
    <col min="3094" max="3094" width="11.85546875" customWidth="1"/>
    <col min="3095" max="3095" width="11.42578125" customWidth="1"/>
    <col min="3096" max="3096" width="1.85546875" customWidth="1"/>
    <col min="3097" max="3097" width="11.5703125" customWidth="1"/>
    <col min="3098" max="3098" width="2.140625" customWidth="1"/>
    <col min="3099" max="3099" width="11.42578125" customWidth="1"/>
    <col min="3100" max="3100" width="0.5703125" customWidth="1"/>
    <col min="3101" max="3101" width="2.42578125" customWidth="1"/>
    <col min="3102" max="3102" width="10.5703125" customWidth="1"/>
    <col min="3103" max="3103" width="11.140625" customWidth="1"/>
    <col min="3104" max="3104" width="2.140625" customWidth="1"/>
    <col min="3105" max="3105" width="11.140625" customWidth="1"/>
    <col min="3106" max="3106" width="2.140625" customWidth="1"/>
    <col min="3107" max="3107" width="12.42578125" customWidth="1"/>
    <col min="3327" max="3327" width="51" customWidth="1"/>
    <col min="3328" max="3328" width="2.140625" customWidth="1"/>
    <col min="3329" max="3329" width="14.140625" customWidth="1"/>
    <col min="3330" max="3331" width="8.85546875" customWidth="1"/>
    <col min="3332" max="3332" width="2" customWidth="1"/>
    <col min="3333" max="3333" width="14.85546875" customWidth="1"/>
    <col min="3334" max="3334" width="2" customWidth="1"/>
    <col min="3335" max="3335" width="14.85546875" customWidth="1"/>
    <col min="3336" max="3336" width="2.140625" customWidth="1"/>
    <col min="3337" max="3337" width="14.85546875" customWidth="1"/>
    <col min="3338" max="3338" width="2.140625" customWidth="1"/>
    <col min="3339" max="3339" width="14.85546875" customWidth="1"/>
    <col min="3340" max="3341" width="3.5703125" customWidth="1"/>
    <col min="3342" max="3342" width="12.42578125" customWidth="1"/>
    <col min="3343" max="3343" width="2.140625" customWidth="1"/>
    <col min="3344" max="3344" width="12.5703125" customWidth="1"/>
    <col min="3345" max="3345" width="2.140625" customWidth="1"/>
    <col min="3346" max="3346" width="12.5703125" customWidth="1"/>
    <col min="3347" max="3347" width="2.140625" customWidth="1"/>
    <col min="3348" max="3348" width="12.5703125" customWidth="1"/>
    <col min="3349" max="3349" width="2" customWidth="1"/>
    <col min="3350" max="3350" width="11.85546875" customWidth="1"/>
    <col min="3351" max="3351" width="11.42578125" customWidth="1"/>
    <col min="3352" max="3352" width="1.85546875" customWidth="1"/>
    <col min="3353" max="3353" width="11.5703125" customWidth="1"/>
    <col min="3354" max="3354" width="2.140625" customWidth="1"/>
    <col min="3355" max="3355" width="11.42578125" customWidth="1"/>
    <col min="3356" max="3356" width="0.5703125" customWidth="1"/>
    <col min="3357" max="3357" width="2.42578125" customWidth="1"/>
    <col min="3358" max="3358" width="10.5703125" customWidth="1"/>
    <col min="3359" max="3359" width="11.140625" customWidth="1"/>
    <col min="3360" max="3360" width="2.140625" customWidth="1"/>
    <col min="3361" max="3361" width="11.140625" customWidth="1"/>
    <col min="3362" max="3362" width="2.140625" customWidth="1"/>
    <col min="3363" max="3363" width="12.42578125" customWidth="1"/>
    <col min="3583" max="3583" width="51" customWidth="1"/>
    <col min="3584" max="3584" width="2.140625" customWidth="1"/>
    <col min="3585" max="3585" width="14.140625" customWidth="1"/>
    <col min="3586" max="3587" width="8.85546875" customWidth="1"/>
    <col min="3588" max="3588" width="2" customWidth="1"/>
    <col min="3589" max="3589" width="14.85546875" customWidth="1"/>
    <col min="3590" max="3590" width="2" customWidth="1"/>
    <col min="3591" max="3591" width="14.85546875" customWidth="1"/>
    <col min="3592" max="3592" width="2.140625" customWidth="1"/>
    <col min="3593" max="3593" width="14.85546875" customWidth="1"/>
    <col min="3594" max="3594" width="2.140625" customWidth="1"/>
    <col min="3595" max="3595" width="14.85546875" customWidth="1"/>
    <col min="3596" max="3597" width="3.5703125" customWidth="1"/>
    <col min="3598" max="3598" width="12.42578125" customWidth="1"/>
    <col min="3599" max="3599" width="2.140625" customWidth="1"/>
    <col min="3600" max="3600" width="12.5703125" customWidth="1"/>
    <col min="3601" max="3601" width="2.140625" customWidth="1"/>
    <col min="3602" max="3602" width="12.5703125" customWidth="1"/>
    <col min="3603" max="3603" width="2.140625" customWidth="1"/>
    <col min="3604" max="3604" width="12.5703125" customWidth="1"/>
    <col min="3605" max="3605" width="2" customWidth="1"/>
    <col min="3606" max="3606" width="11.85546875" customWidth="1"/>
    <col min="3607" max="3607" width="11.42578125" customWidth="1"/>
    <col min="3608" max="3608" width="1.85546875" customWidth="1"/>
    <col min="3609" max="3609" width="11.5703125" customWidth="1"/>
    <col min="3610" max="3610" width="2.140625" customWidth="1"/>
    <col min="3611" max="3611" width="11.42578125" customWidth="1"/>
    <col min="3612" max="3612" width="0.5703125" customWidth="1"/>
    <col min="3613" max="3613" width="2.42578125" customWidth="1"/>
    <col min="3614" max="3614" width="10.5703125" customWidth="1"/>
    <col min="3615" max="3615" width="11.140625" customWidth="1"/>
    <col min="3616" max="3616" width="2.140625" customWidth="1"/>
    <col min="3617" max="3617" width="11.140625" customWidth="1"/>
    <col min="3618" max="3618" width="2.140625" customWidth="1"/>
    <col min="3619" max="3619" width="12.42578125" customWidth="1"/>
    <col min="3839" max="3839" width="51" customWidth="1"/>
    <col min="3840" max="3840" width="2.140625" customWidth="1"/>
    <col min="3841" max="3841" width="14.140625" customWidth="1"/>
    <col min="3842" max="3843" width="8.85546875" customWidth="1"/>
    <col min="3844" max="3844" width="2" customWidth="1"/>
    <col min="3845" max="3845" width="14.85546875" customWidth="1"/>
    <col min="3846" max="3846" width="2" customWidth="1"/>
    <col min="3847" max="3847" width="14.85546875" customWidth="1"/>
    <col min="3848" max="3848" width="2.140625" customWidth="1"/>
    <col min="3849" max="3849" width="14.85546875" customWidth="1"/>
    <col min="3850" max="3850" width="2.140625" customWidth="1"/>
    <col min="3851" max="3851" width="14.85546875" customWidth="1"/>
    <col min="3852" max="3853" width="3.5703125" customWidth="1"/>
    <col min="3854" max="3854" width="12.42578125" customWidth="1"/>
    <col min="3855" max="3855" width="2.140625" customWidth="1"/>
    <col min="3856" max="3856" width="12.5703125" customWidth="1"/>
    <col min="3857" max="3857" width="2.140625" customWidth="1"/>
    <col min="3858" max="3858" width="12.5703125" customWidth="1"/>
    <col min="3859" max="3859" width="2.140625" customWidth="1"/>
    <col min="3860" max="3860" width="12.5703125" customWidth="1"/>
    <col min="3861" max="3861" width="2" customWidth="1"/>
    <col min="3862" max="3862" width="11.85546875" customWidth="1"/>
    <col min="3863" max="3863" width="11.42578125" customWidth="1"/>
    <col min="3864" max="3864" width="1.85546875" customWidth="1"/>
    <col min="3865" max="3865" width="11.5703125" customWidth="1"/>
    <col min="3866" max="3866" width="2.140625" customWidth="1"/>
    <col min="3867" max="3867" width="11.42578125" customWidth="1"/>
    <col min="3868" max="3868" width="0.5703125" customWidth="1"/>
    <col min="3869" max="3869" width="2.42578125" customWidth="1"/>
    <col min="3870" max="3870" width="10.5703125" customWidth="1"/>
    <col min="3871" max="3871" width="11.140625" customWidth="1"/>
    <col min="3872" max="3872" width="2.140625" customWidth="1"/>
    <col min="3873" max="3873" width="11.140625" customWidth="1"/>
    <col min="3874" max="3874" width="2.140625" customWidth="1"/>
    <col min="3875" max="3875" width="12.42578125" customWidth="1"/>
    <col min="4095" max="4095" width="51" customWidth="1"/>
    <col min="4096" max="4096" width="2.140625" customWidth="1"/>
    <col min="4097" max="4097" width="14.140625" customWidth="1"/>
    <col min="4098" max="4099" width="8.85546875" customWidth="1"/>
    <col min="4100" max="4100" width="2" customWidth="1"/>
    <col min="4101" max="4101" width="14.85546875" customWidth="1"/>
    <col min="4102" max="4102" width="2" customWidth="1"/>
    <col min="4103" max="4103" width="14.85546875" customWidth="1"/>
    <col min="4104" max="4104" width="2.140625" customWidth="1"/>
    <col min="4105" max="4105" width="14.85546875" customWidth="1"/>
    <col min="4106" max="4106" width="2.140625" customWidth="1"/>
    <col min="4107" max="4107" width="14.85546875" customWidth="1"/>
    <col min="4108" max="4109" width="3.5703125" customWidth="1"/>
    <col min="4110" max="4110" width="12.42578125" customWidth="1"/>
    <col min="4111" max="4111" width="2.140625" customWidth="1"/>
    <col min="4112" max="4112" width="12.5703125" customWidth="1"/>
    <col min="4113" max="4113" width="2.140625" customWidth="1"/>
    <col min="4114" max="4114" width="12.5703125" customWidth="1"/>
    <col min="4115" max="4115" width="2.140625" customWidth="1"/>
    <col min="4116" max="4116" width="12.5703125" customWidth="1"/>
    <col min="4117" max="4117" width="2" customWidth="1"/>
    <col min="4118" max="4118" width="11.85546875" customWidth="1"/>
    <col min="4119" max="4119" width="11.42578125" customWidth="1"/>
    <col min="4120" max="4120" width="1.85546875" customWidth="1"/>
    <col min="4121" max="4121" width="11.5703125" customWidth="1"/>
    <col min="4122" max="4122" width="2.140625" customWidth="1"/>
    <col min="4123" max="4123" width="11.42578125" customWidth="1"/>
    <col min="4124" max="4124" width="0.5703125" customWidth="1"/>
    <col min="4125" max="4125" width="2.42578125" customWidth="1"/>
    <col min="4126" max="4126" width="10.5703125" customWidth="1"/>
    <col min="4127" max="4127" width="11.140625" customWidth="1"/>
    <col min="4128" max="4128" width="2.140625" customWidth="1"/>
    <col min="4129" max="4129" width="11.140625" customWidth="1"/>
    <col min="4130" max="4130" width="2.140625" customWidth="1"/>
    <col min="4131" max="4131" width="12.42578125" customWidth="1"/>
    <col min="4351" max="4351" width="51" customWidth="1"/>
    <col min="4352" max="4352" width="2.140625" customWidth="1"/>
    <col min="4353" max="4353" width="14.140625" customWidth="1"/>
    <col min="4354" max="4355" width="8.85546875" customWidth="1"/>
    <col min="4356" max="4356" width="2" customWidth="1"/>
    <col min="4357" max="4357" width="14.85546875" customWidth="1"/>
    <col min="4358" max="4358" width="2" customWidth="1"/>
    <col min="4359" max="4359" width="14.85546875" customWidth="1"/>
    <col min="4360" max="4360" width="2.140625" customWidth="1"/>
    <col min="4361" max="4361" width="14.85546875" customWidth="1"/>
    <col min="4362" max="4362" width="2.140625" customWidth="1"/>
    <col min="4363" max="4363" width="14.85546875" customWidth="1"/>
    <col min="4364" max="4365" width="3.5703125" customWidth="1"/>
    <col min="4366" max="4366" width="12.42578125" customWidth="1"/>
    <col min="4367" max="4367" width="2.140625" customWidth="1"/>
    <col min="4368" max="4368" width="12.5703125" customWidth="1"/>
    <col min="4369" max="4369" width="2.140625" customWidth="1"/>
    <col min="4370" max="4370" width="12.5703125" customWidth="1"/>
    <col min="4371" max="4371" width="2.140625" customWidth="1"/>
    <col min="4372" max="4372" width="12.5703125" customWidth="1"/>
    <col min="4373" max="4373" width="2" customWidth="1"/>
    <col min="4374" max="4374" width="11.85546875" customWidth="1"/>
    <col min="4375" max="4375" width="11.42578125" customWidth="1"/>
    <col min="4376" max="4376" width="1.85546875" customWidth="1"/>
    <col min="4377" max="4377" width="11.5703125" customWidth="1"/>
    <col min="4378" max="4378" width="2.140625" customWidth="1"/>
    <col min="4379" max="4379" width="11.42578125" customWidth="1"/>
    <col min="4380" max="4380" width="0.5703125" customWidth="1"/>
    <col min="4381" max="4381" width="2.42578125" customWidth="1"/>
    <col min="4382" max="4382" width="10.5703125" customWidth="1"/>
    <col min="4383" max="4383" width="11.140625" customWidth="1"/>
    <col min="4384" max="4384" width="2.140625" customWidth="1"/>
    <col min="4385" max="4385" width="11.140625" customWidth="1"/>
    <col min="4386" max="4386" width="2.140625" customWidth="1"/>
    <col min="4387" max="4387" width="12.42578125" customWidth="1"/>
    <col min="4607" max="4607" width="51" customWidth="1"/>
    <col min="4608" max="4608" width="2.140625" customWidth="1"/>
    <col min="4609" max="4609" width="14.140625" customWidth="1"/>
    <col min="4610" max="4611" width="8.85546875" customWidth="1"/>
    <col min="4612" max="4612" width="2" customWidth="1"/>
    <col min="4613" max="4613" width="14.85546875" customWidth="1"/>
    <col min="4614" max="4614" width="2" customWidth="1"/>
    <col min="4615" max="4615" width="14.85546875" customWidth="1"/>
    <col min="4616" max="4616" width="2.140625" customWidth="1"/>
    <col min="4617" max="4617" width="14.85546875" customWidth="1"/>
    <col min="4618" max="4618" width="2.140625" customWidth="1"/>
    <col min="4619" max="4619" width="14.85546875" customWidth="1"/>
    <col min="4620" max="4621" width="3.5703125" customWidth="1"/>
    <col min="4622" max="4622" width="12.42578125" customWidth="1"/>
    <col min="4623" max="4623" width="2.140625" customWidth="1"/>
    <col min="4624" max="4624" width="12.5703125" customWidth="1"/>
    <col min="4625" max="4625" width="2.140625" customWidth="1"/>
    <col min="4626" max="4626" width="12.5703125" customWidth="1"/>
    <col min="4627" max="4627" width="2.140625" customWidth="1"/>
    <col min="4628" max="4628" width="12.5703125" customWidth="1"/>
    <col min="4629" max="4629" width="2" customWidth="1"/>
    <col min="4630" max="4630" width="11.85546875" customWidth="1"/>
    <col min="4631" max="4631" width="11.42578125" customWidth="1"/>
    <col min="4632" max="4632" width="1.85546875" customWidth="1"/>
    <col min="4633" max="4633" width="11.5703125" customWidth="1"/>
    <col min="4634" max="4634" width="2.140625" customWidth="1"/>
    <col min="4635" max="4635" width="11.42578125" customWidth="1"/>
    <col min="4636" max="4636" width="0.5703125" customWidth="1"/>
    <col min="4637" max="4637" width="2.42578125" customWidth="1"/>
    <col min="4638" max="4638" width="10.5703125" customWidth="1"/>
    <col min="4639" max="4639" width="11.140625" customWidth="1"/>
    <col min="4640" max="4640" width="2.140625" customWidth="1"/>
    <col min="4641" max="4641" width="11.140625" customWidth="1"/>
    <col min="4642" max="4642" width="2.140625" customWidth="1"/>
    <col min="4643" max="4643" width="12.42578125" customWidth="1"/>
    <col min="4863" max="4863" width="51" customWidth="1"/>
    <col min="4864" max="4864" width="2.140625" customWidth="1"/>
    <col min="4865" max="4865" width="14.140625" customWidth="1"/>
    <col min="4866" max="4867" width="8.85546875" customWidth="1"/>
    <col min="4868" max="4868" width="2" customWidth="1"/>
    <col min="4869" max="4869" width="14.85546875" customWidth="1"/>
    <col min="4870" max="4870" width="2" customWidth="1"/>
    <col min="4871" max="4871" width="14.85546875" customWidth="1"/>
    <col min="4872" max="4872" width="2.140625" customWidth="1"/>
    <col min="4873" max="4873" width="14.85546875" customWidth="1"/>
    <col min="4874" max="4874" width="2.140625" customWidth="1"/>
    <col min="4875" max="4875" width="14.85546875" customWidth="1"/>
    <col min="4876" max="4877" width="3.5703125" customWidth="1"/>
    <col min="4878" max="4878" width="12.42578125" customWidth="1"/>
    <col min="4879" max="4879" width="2.140625" customWidth="1"/>
    <col min="4880" max="4880" width="12.5703125" customWidth="1"/>
    <col min="4881" max="4881" width="2.140625" customWidth="1"/>
    <col min="4882" max="4882" width="12.5703125" customWidth="1"/>
    <col min="4883" max="4883" width="2.140625" customWidth="1"/>
    <col min="4884" max="4884" width="12.5703125" customWidth="1"/>
    <col min="4885" max="4885" width="2" customWidth="1"/>
    <col min="4886" max="4886" width="11.85546875" customWidth="1"/>
    <col min="4887" max="4887" width="11.42578125" customWidth="1"/>
    <col min="4888" max="4888" width="1.85546875" customWidth="1"/>
    <col min="4889" max="4889" width="11.5703125" customWidth="1"/>
    <col min="4890" max="4890" width="2.140625" customWidth="1"/>
    <col min="4891" max="4891" width="11.42578125" customWidth="1"/>
    <col min="4892" max="4892" width="0.5703125" customWidth="1"/>
    <col min="4893" max="4893" width="2.42578125" customWidth="1"/>
    <col min="4894" max="4894" width="10.5703125" customWidth="1"/>
    <col min="4895" max="4895" width="11.140625" customWidth="1"/>
    <col min="4896" max="4896" width="2.140625" customWidth="1"/>
    <col min="4897" max="4897" width="11.140625" customWidth="1"/>
    <col min="4898" max="4898" width="2.140625" customWidth="1"/>
    <col min="4899" max="4899" width="12.42578125" customWidth="1"/>
    <col min="5119" max="5119" width="51" customWidth="1"/>
    <col min="5120" max="5120" width="2.140625" customWidth="1"/>
    <col min="5121" max="5121" width="14.140625" customWidth="1"/>
    <col min="5122" max="5123" width="8.85546875" customWidth="1"/>
    <col min="5124" max="5124" width="2" customWidth="1"/>
    <col min="5125" max="5125" width="14.85546875" customWidth="1"/>
    <col min="5126" max="5126" width="2" customWidth="1"/>
    <col min="5127" max="5127" width="14.85546875" customWidth="1"/>
    <col min="5128" max="5128" width="2.140625" customWidth="1"/>
    <col min="5129" max="5129" width="14.85546875" customWidth="1"/>
    <col min="5130" max="5130" width="2.140625" customWidth="1"/>
    <col min="5131" max="5131" width="14.85546875" customWidth="1"/>
    <col min="5132" max="5133" width="3.5703125" customWidth="1"/>
    <col min="5134" max="5134" width="12.42578125" customWidth="1"/>
    <col min="5135" max="5135" width="2.140625" customWidth="1"/>
    <col min="5136" max="5136" width="12.5703125" customWidth="1"/>
    <col min="5137" max="5137" width="2.140625" customWidth="1"/>
    <col min="5138" max="5138" width="12.5703125" customWidth="1"/>
    <col min="5139" max="5139" width="2.140625" customWidth="1"/>
    <col min="5140" max="5140" width="12.5703125" customWidth="1"/>
    <col min="5141" max="5141" width="2" customWidth="1"/>
    <col min="5142" max="5142" width="11.85546875" customWidth="1"/>
    <col min="5143" max="5143" width="11.42578125" customWidth="1"/>
    <col min="5144" max="5144" width="1.85546875" customWidth="1"/>
    <col min="5145" max="5145" width="11.5703125" customWidth="1"/>
    <col min="5146" max="5146" width="2.140625" customWidth="1"/>
    <col min="5147" max="5147" width="11.42578125" customWidth="1"/>
    <col min="5148" max="5148" width="0.5703125" customWidth="1"/>
    <col min="5149" max="5149" width="2.42578125" customWidth="1"/>
    <col min="5150" max="5150" width="10.5703125" customWidth="1"/>
    <col min="5151" max="5151" width="11.140625" customWidth="1"/>
    <col min="5152" max="5152" width="2.140625" customWidth="1"/>
    <col min="5153" max="5153" width="11.140625" customWidth="1"/>
    <col min="5154" max="5154" width="2.140625" customWidth="1"/>
    <col min="5155" max="5155" width="12.42578125" customWidth="1"/>
    <col min="5375" max="5375" width="51" customWidth="1"/>
    <col min="5376" max="5376" width="2.140625" customWidth="1"/>
    <col min="5377" max="5377" width="14.140625" customWidth="1"/>
    <col min="5378" max="5379" width="8.85546875" customWidth="1"/>
    <col min="5380" max="5380" width="2" customWidth="1"/>
    <col min="5381" max="5381" width="14.85546875" customWidth="1"/>
    <col min="5382" max="5382" width="2" customWidth="1"/>
    <col min="5383" max="5383" width="14.85546875" customWidth="1"/>
    <col min="5384" max="5384" width="2.140625" customWidth="1"/>
    <col min="5385" max="5385" width="14.85546875" customWidth="1"/>
    <col min="5386" max="5386" width="2.140625" customWidth="1"/>
    <col min="5387" max="5387" width="14.85546875" customWidth="1"/>
    <col min="5388" max="5389" width="3.5703125" customWidth="1"/>
    <col min="5390" max="5390" width="12.42578125" customWidth="1"/>
    <col min="5391" max="5391" width="2.140625" customWidth="1"/>
    <col min="5392" max="5392" width="12.5703125" customWidth="1"/>
    <col min="5393" max="5393" width="2.140625" customWidth="1"/>
    <col min="5394" max="5394" width="12.5703125" customWidth="1"/>
    <col min="5395" max="5395" width="2.140625" customWidth="1"/>
    <col min="5396" max="5396" width="12.5703125" customWidth="1"/>
    <col min="5397" max="5397" width="2" customWidth="1"/>
    <col min="5398" max="5398" width="11.85546875" customWidth="1"/>
    <col min="5399" max="5399" width="11.42578125" customWidth="1"/>
    <col min="5400" max="5400" width="1.85546875" customWidth="1"/>
    <col min="5401" max="5401" width="11.5703125" customWidth="1"/>
    <col min="5402" max="5402" width="2.140625" customWidth="1"/>
    <col min="5403" max="5403" width="11.42578125" customWidth="1"/>
    <col min="5404" max="5404" width="0.5703125" customWidth="1"/>
    <col min="5405" max="5405" width="2.42578125" customWidth="1"/>
    <col min="5406" max="5406" width="10.5703125" customWidth="1"/>
    <col min="5407" max="5407" width="11.140625" customWidth="1"/>
    <col min="5408" max="5408" width="2.140625" customWidth="1"/>
    <col min="5409" max="5409" width="11.140625" customWidth="1"/>
    <col min="5410" max="5410" width="2.140625" customWidth="1"/>
    <col min="5411" max="5411" width="12.42578125" customWidth="1"/>
    <col min="5631" max="5631" width="51" customWidth="1"/>
    <col min="5632" max="5632" width="2.140625" customWidth="1"/>
    <col min="5633" max="5633" width="14.140625" customWidth="1"/>
    <col min="5634" max="5635" width="8.85546875" customWidth="1"/>
    <col min="5636" max="5636" width="2" customWidth="1"/>
    <col min="5637" max="5637" width="14.85546875" customWidth="1"/>
    <col min="5638" max="5638" width="2" customWidth="1"/>
    <col min="5639" max="5639" width="14.85546875" customWidth="1"/>
    <col min="5640" max="5640" width="2.140625" customWidth="1"/>
    <col min="5641" max="5641" width="14.85546875" customWidth="1"/>
    <col min="5642" max="5642" width="2.140625" customWidth="1"/>
    <col min="5643" max="5643" width="14.85546875" customWidth="1"/>
    <col min="5644" max="5645" width="3.5703125" customWidth="1"/>
    <col min="5646" max="5646" width="12.42578125" customWidth="1"/>
    <col min="5647" max="5647" width="2.140625" customWidth="1"/>
    <col min="5648" max="5648" width="12.5703125" customWidth="1"/>
    <col min="5649" max="5649" width="2.140625" customWidth="1"/>
    <col min="5650" max="5650" width="12.5703125" customWidth="1"/>
    <col min="5651" max="5651" width="2.140625" customWidth="1"/>
    <col min="5652" max="5652" width="12.5703125" customWidth="1"/>
    <col min="5653" max="5653" width="2" customWidth="1"/>
    <col min="5654" max="5654" width="11.85546875" customWidth="1"/>
    <col min="5655" max="5655" width="11.42578125" customWidth="1"/>
    <col min="5656" max="5656" width="1.85546875" customWidth="1"/>
    <col min="5657" max="5657" width="11.5703125" customWidth="1"/>
    <col min="5658" max="5658" width="2.140625" customWidth="1"/>
    <col min="5659" max="5659" width="11.42578125" customWidth="1"/>
    <col min="5660" max="5660" width="0.5703125" customWidth="1"/>
    <col min="5661" max="5661" width="2.42578125" customWidth="1"/>
    <col min="5662" max="5662" width="10.5703125" customWidth="1"/>
    <col min="5663" max="5663" width="11.140625" customWidth="1"/>
    <col min="5664" max="5664" width="2.140625" customWidth="1"/>
    <col min="5665" max="5665" width="11.140625" customWidth="1"/>
    <col min="5666" max="5666" width="2.140625" customWidth="1"/>
    <col min="5667" max="5667" width="12.42578125" customWidth="1"/>
    <col min="5887" max="5887" width="51" customWidth="1"/>
    <col min="5888" max="5888" width="2.140625" customWidth="1"/>
    <col min="5889" max="5889" width="14.140625" customWidth="1"/>
    <col min="5890" max="5891" width="8.85546875" customWidth="1"/>
    <col min="5892" max="5892" width="2" customWidth="1"/>
    <col min="5893" max="5893" width="14.85546875" customWidth="1"/>
    <col min="5894" max="5894" width="2" customWidth="1"/>
    <col min="5895" max="5895" width="14.85546875" customWidth="1"/>
    <col min="5896" max="5896" width="2.140625" customWidth="1"/>
    <col min="5897" max="5897" width="14.85546875" customWidth="1"/>
    <col min="5898" max="5898" width="2.140625" customWidth="1"/>
    <col min="5899" max="5899" width="14.85546875" customWidth="1"/>
    <col min="5900" max="5901" width="3.5703125" customWidth="1"/>
    <col min="5902" max="5902" width="12.42578125" customWidth="1"/>
    <col min="5903" max="5903" width="2.140625" customWidth="1"/>
    <col min="5904" max="5904" width="12.5703125" customWidth="1"/>
    <col min="5905" max="5905" width="2.140625" customWidth="1"/>
    <col min="5906" max="5906" width="12.5703125" customWidth="1"/>
    <col min="5907" max="5907" width="2.140625" customWidth="1"/>
    <col min="5908" max="5908" width="12.5703125" customWidth="1"/>
    <col min="5909" max="5909" width="2" customWidth="1"/>
    <col min="5910" max="5910" width="11.85546875" customWidth="1"/>
    <col min="5911" max="5911" width="11.42578125" customWidth="1"/>
    <col min="5912" max="5912" width="1.85546875" customWidth="1"/>
    <col min="5913" max="5913" width="11.5703125" customWidth="1"/>
    <col min="5914" max="5914" width="2.140625" customWidth="1"/>
    <col min="5915" max="5915" width="11.42578125" customWidth="1"/>
    <col min="5916" max="5916" width="0.5703125" customWidth="1"/>
    <col min="5917" max="5917" width="2.42578125" customWidth="1"/>
    <col min="5918" max="5918" width="10.5703125" customWidth="1"/>
    <col min="5919" max="5919" width="11.140625" customWidth="1"/>
    <col min="5920" max="5920" width="2.140625" customWidth="1"/>
    <col min="5921" max="5921" width="11.140625" customWidth="1"/>
    <col min="5922" max="5922" width="2.140625" customWidth="1"/>
    <col min="5923" max="5923" width="12.42578125" customWidth="1"/>
    <col min="6143" max="6143" width="51" customWidth="1"/>
    <col min="6144" max="6144" width="2.140625" customWidth="1"/>
    <col min="6145" max="6145" width="14.140625" customWidth="1"/>
    <col min="6146" max="6147" width="8.85546875" customWidth="1"/>
    <col min="6148" max="6148" width="2" customWidth="1"/>
    <col min="6149" max="6149" width="14.85546875" customWidth="1"/>
    <col min="6150" max="6150" width="2" customWidth="1"/>
    <col min="6151" max="6151" width="14.85546875" customWidth="1"/>
    <col min="6152" max="6152" width="2.140625" customWidth="1"/>
    <col min="6153" max="6153" width="14.85546875" customWidth="1"/>
    <col min="6154" max="6154" width="2.140625" customWidth="1"/>
    <col min="6155" max="6155" width="14.85546875" customWidth="1"/>
    <col min="6156" max="6157" width="3.5703125" customWidth="1"/>
    <col min="6158" max="6158" width="12.42578125" customWidth="1"/>
    <col min="6159" max="6159" width="2.140625" customWidth="1"/>
    <col min="6160" max="6160" width="12.5703125" customWidth="1"/>
    <col min="6161" max="6161" width="2.140625" customWidth="1"/>
    <col min="6162" max="6162" width="12.5703125" customWidth="1"/>
    <col min="6163" max="6163" width="2.140625" customWidth="1"/>
    <col min="6164" max="6164" width="12.5703125" customWidth="1"/>
    <col min="6165" max="6165" width="2" customWidth="1"/>
    <col min="6166" max="6166" width="11.85546875" customWidth="1"/>
    <col min="6167" max="6167" width="11.42578125" customWidth="1"/>
    <col min="6168" max="6168" width="1.85546875" customWidth="1"/>
    <col min="6169" max="6169" width="11.5703125" customWidth="1"/>
    <col min="6170" max="6170" width="2.140625" customWidth="1"/>
    <col min="6171" max="6171" width="11.42578125" customWidth="1"/>
    <col min="6172" max="6172" width="0.5703125" customWidth="1"/>
    <col min="6173" max="6173" width="2.42578125" customWidth="1"/>
    <col min="6174" max="6174" width="10.5703125" customWidth="1"/>
    <col min="6175" max="6175" width="11.140625" customWidth="1"/>
    <col min="6176" max="6176" width="2.140625" customWidth="1"/>
    <col min="6177" max="6177" width="11.140625" customWidth="1"/>
    <col min="6178" max="6178" width="2.140625" customWidth="1"/>
    <col min="6179" max="6179" width="12.42578125" customWidth="1"/>
    <col min="6399" max="6399" width="51" customWidth="1"/>
    <col min="6400" max="6400" width="2.140625" customWidth="1"/>
    <col min="6401" max="6401" width="14.140625" customWidth="1"/>
    <col min="6402" max="6403" width="8.85546875" customWidth="1"/>
    <col min="6404" max="6404" width="2" customWidth="1"/>
    <col min="6405" max="6405" width="14.85546875" customWidth="1"/>
    <col min="6406" max="6406" width="2" customWidth="1"/>
    <col min="6407" max="6407" width="14.85546875" customWidth="1"/>
    <col min="6408" max="6408" width="2.140625" customWidth="1"/>
    <col min="6409" max="6409" width="14.85546875" customWidth="1"/>
    <col min="6410" max="6410" width="2.140625" customWidth="1"/>
    <col min="6411" max="6411" width="14.85546875" customWidth="1"/>
    <col min="6412" max="6413" width="3.5703125" customWidth="1"/>
    <col min="6414" max="6414" width="12.42578125" customWidth="1"/>
    <col min="6415" max="6415" width="2.140625" customWidth="1"/>
    <col min="6416" max="6416" width="12.5703125" customWidth="1"/>
    <col min="6417" max="6417" width="2.140625" customWidth="1"/>
    <col min="6418" max="6418" width="12.5703125" customWidth="1"/>
    <col min="6419" max="6419" width="2.140625" customWidth="1"/>
    <col min="6420" max="6420" width="12.5703125" customWidth="1"/>
    <col min="6421" max="6421" width="2" customWidth="1"/>
    <col min="6422" max="6422" width="11.85546875" customWidth="1"/>
    <col min="6423" max="6423" width="11.42578125" customWidth="1"/>
    <col min="6424" max="6424" width="1.85546875" customWidth="1"/>
    <col min="6425" max="6425" width="11.5703125" customWidth="1"/>
    <col min="6426" max="6426" width="2.140625" customWidth="1"/>
    <col min="6427" max="6427" width="11.42578125" customWidth="1"/>
    <col min="6428" max="6428" width="0.5703125" customWidth="1"/>
    <col min="6429" max="6429" width="2.42578125" customWidth="1"/>
    <col min="6430" max="6430" width="10.5703125" customWidth="1"/>
    <col min="6431" max="6431" width="11.140625" customWidth="1"/>
    <col min="6432" max="6432" width="2.140625" customWidth="1"/>
    <col min="6433" max="6433" width="11.140625" customWidth="1"/>
    <col min="6434" max="6434" width="2.140625" customWidth="1"/>
    <col min="6435" max="6435" width="12.42578125" customWidth="1"/>
    <col min="6655" max="6655" width="51" customWidth="1"/>
    <col min="6656" max="6656" width="2.140625" customWidth="1"/>
    <col min="6657" max="6657" width="14.140625" customWidth="1"/>
    <col min="6658" max="6659" width="8.85546875" customWidth="1"/>
    <col min="6660" max="6660" width="2" customWidth="1"/>
    <col min="6661" max="6661" width="14.85546875" customWidth="1"/>
    <col min="6662" max="6662" width="2" customWidth="1"/>
    <col min="6663" max="6663" width="14.85546875" customWidth="1"/>
    <col min="6664" max="6664" width="2.140625" customWidth="1"/>
    <col min="6665" max="6665" width="14.85546875" customWidth="1"/>
    <col min="6666" max="6666" width="2.140625" customWidth="1"/>
    <col min="6667" max="6667" width="14.85546875" customWidth="1"/>
    <col min="6668" max="6669" width="3.5703125" customWidth="1"/>
    <col min="6670" max="6670" width="12.42578125" customWidth="1"/>
    <col min="6671" max="6671" width="2.140625" customWidth="1"/>
    <col min="6672" max="6672" width="12.5703125" customWidth="1"/>
    <col min="6673" max="6673" width="2.140625" customWidth="1"/>
    <col min="6674" max="6674" width="12.5703125" customWidth="1"/>
    <col min="6675" max="6675" width="2.140625" customWidth="1"/>
    <col min="6676" max="6676" width="12.5703125" customWidth="1"/>
    <col min="6677" max="6677" width="2" customWidth="1"/>
    <col min="6678" max="6678" width="11.85546875" customWidth="1"/>
    <col min="6679" max="6679" width="11.42578125" customWidth="1"/>
    <col min="6680" max="6680" width="1.85546875" customWidth="1"/>
    <col min="6681" max="6681" width="11.5703125" customWidth="1"/>
    <col min="6682" max="6682" width="2.140625" customWidth="1"/>
    <col min="6683" max="6683" width="11.42578125" customWidth="1"/>
    <col min="6684" max="6684" width="0.5703125" customWidth="1"/>
    <col min="6685" max="6685" width="2.42578125" customWidth="1"/>
    <col min="6686" max="6686" width="10.5703125" customWidth="1"/>
    <col min="6687" max="6687" width="11.140625" customWidth="1"/>
    <col min="6688" max="6688" width="2.140625" customWidth="1"/>
    <col min="6689" max="6689" width="11.140625" customWidth="1"/>
    <col min="6690" max="6690" width="2.140625" customWidth="1"/>
    <col min="6691" max="6691" width="12.42578125" customWidth="1"/>
    <col min="6911" max="6911" width="51" customWidth="1"/>
    <col min="6912" max="6912" width="2.140625" customWidth="1"/>
    <col min="6913" max="6913" width="14.140625" customWidth="1"/>
    <col min="6914" max="6915" width="8.85546875" customWidth="1"/>
    <col min="6916" max="6916" width="2" customWidth="1"/>
    <col min="6917" max="6917" width="14.85546875" customWidth="1"/>
    <col min="6918" max="6918" width="2" customWidth="1"/>
    <col min="6919" max="6919" width="14.85546875" customWidth="1"/>
    <col min="6920" max="6920" width="2.140625" customWidth="1"/>
    <col min="6921" max="6921" width="14.85546875" customWidth="1"/>
    <col min="6922" max="6922" width="2.140625" customWidth="1"/>
    <col min="6923" max="6923" width="14.85546875" customWidth="1"/>
    <col min="6924" max="6925" width="3.5703125" customWidth="1"/>
    <col min="6926" max="6926" width="12.42578125" customWidth="1"/>
    <col min="6927" max="6927" width="2.140625" customWidth="1"/>
    <col min="6928" max="6928" width="12.5703125" customWidth="1"/>
    <col min="6929" max="6929" width="2.140625" customWidth="1"/>
    <col min="6930" max="6930" width="12.5703125" customWidth="1"/>
    <col min="6931" max="6931" width="2.140625" customWidth="1"/>
    <col min="6932" max="6932" width="12.5703125" customWidth="1"/>
    <col min="6933" max="6933" width="2" customWidth="1"/>
    <col min="6934" max="6934" width="11.85546875" customWidth="1"/>
    <col min="6935" max="6935" width="11.42578125" customWidth="1"/>
    <col min="6936" max="6936" width="1.85546875" customWidth="1"/>
    <col min="6937" max="6937" width="11.5703125" customWidth="1"/>
    <col min="6938" max="6938" width="2.140625" customWidth="1"/>
    <col min="6939" max="6939" width="11.42578125" customWidth="1"/>
    <col min="6940" max="6940" width="0.5703125" customWidth="1"/>
    <col min="6941" max="6941" width="2.42578125" customWidth="1"/>
    <col min="6942" max="6942" width="10.5703125" customWidth="1"/>
    <col min="6943" max="6943" width="11.140625" customWidth="1"/>
    <col min="6944" max="6944" width="2.140625" customWidth="1"/>
    <col min="6945" max="6945" width="11.140625" customWidth="1"/>
    <col min="6946" max="6946" width="2.140625" customWidth="1"/>
    <col min="6947" max="6947" width="12.42578125" customWidth="1"/>
    <col min="7167" max="7167" width="51" customWidth="1"/>
    <col min="7168" max="7168" width="2.140625" customWidth="1"/>
    <col min="7169" max="7169" width="14.140625" customWidth="1"/>
    <col min="7170" max="7171" width="8.85546875" customWidth="1"/>
    <col min="7172" max="7172" width="2" customWidth="1"/>
    <col min="7173" max="7173" width="14.85546875" customWidth="1"/>
    <col min="7174" max="7174" width="2" customWidth="1"/>
    <col min="7175" max="7175" width="14.85546875" customWidth="1"/>
    <col min="7176" max="7176" width="2.140625" customWidth="1"/>
    <col min="7177" max="7177" width="14.85546875" customWidth="1"/>
    <col min="7178" max="7178" width="2.140625" customWidth="1"/>
    <col min="7179" max="7179" width="14.85546875" customWidth="1"/>
    <col min="7180" max="7181" width="3.5703125" customWidth="1"/>
    <col min="7182" max="7182" width="12.42578125" customWidth="1"/>
    <col min="7183" max="7183" width="2.140625" customWidth="1"/>
    <col min="7184" max="7184" width="12.5703125" customWidth="1"/>
    <col min="7185" max="7185" width="2.140625" customWidth="1"/>
    <col min="7186" max="7186" width="12.5703125" customWidth="1"/>
    <col min="7187" max="7187" width="2.140625" customWidth="1"/>
    <col min="7188" max="7188" width="12.5703125" customWidth="1"/>
    <col min="7189" max="7189" width="2" customWidth="1"/>
    <col min="7190" max="7190" width="11.85546875" customWidth="1"/>
    <col min="7191" max="7191" width="11.42578125" customWidth="1"/>
    <col min="7192" max="7192" width="1.85546875" customWidth="1"/>
    <col min="7193" max="7193" width="11.5703125" customWidth="1"/>
    <col min="7194" max="7194" width="2.140625" customWidth="1"/>
    <col min="7195" max="7195" width="11.42578125" customWidth="1"/>
    <col min="7196" max="7196" width="0.5703125" customWidth="1"/>
    <col min="7197" max="7197" width="2.42578125" customWidth="1"/>
    <col min="7198" max="7198" width="10.5703125" customWidth="1"/>
    <col min="7199" max="7199" width="11.140625" customWidth="1"/>
    <col min="7200" max="7200" width="2.140625" customWidth="1"/>
    <col min="7201" max="7201" width="11.140625" customWidth="1"/>
    <col min="7202" max="7202" width="2.140625" customWidth="1"/>
    <col min="7203" max="7203" width="12.42578125" customWidth="1"/>
    <col min="7423" max="7423" width="51" customWidth="1"/>
    <col min="7424" max="7424" width="2.140625" customWidth="1"/>
    <col min="7425" max="7425" width="14.140625" customWidth="1"/>
    <col min="7426" max="7427" width="8.85546875" customWidth="1"/>
    <col min="7428" max="7428" width="2" customWidth="1"/>
    <col min="7429" max="7429" width="14.85546875" customWidth="1"/>
    <col min="7430" max="7430" width="2" customWidth="1"/>
    <col min="7431" max="7431" width="14.85546875" customWidth="1"/>
    <col min="7432" max="7432" width="2.140625" customWidth="1"/>
    <col min="7433" max="7433" width="14.85546875" customWidth="1"/>
    <col min="7434" max="7434" width="2.140625" customWidth="1"/>
    <col min="7435" max="7435" width="14.85546875" customWidth="1"/>
    <col min="7436" max="7437" width="3.5703125" customWidth="1"/>
    <col min="7438" max="7438" width="12.42578125" customWidth="1"/>
    <col min="7439" max="7439" width="2.140625" customWidth="1"/>
    <col min="7440" max="7440" width="12.5703125" customWidth="1"/>
    <col min="7441" max="7441" width="2.140625" customWidth="1"/>
    <col min="7442" max="7442" width="12.5703125" customWidth="1"/>
    <col min="7443" max="7443" width="2.140625" customWidth="1"/>
    <col min="7444" max="7444" width="12.5703125" customWidth="1"/>
    <col min="7445" max="7445" width="2" customWidth="1"/>
    <col min="7446" max="7446" width="11.85546875" customWidth="1"/>
    <col min="7447" max="7447" width="11.42578125" customWidth="1"/>
    <col min="7448" max="7448" width="1.85546875" customWidth="1"/>
    <col min="7449" max="7449" width="11.5703125" customWidth="1"/>
    <col min="7450" max="7450" width="2.140625" customWidth="1"/>
    <col min="7451" max="7451" width="11.42578125" customWidth="1"/>
    <col min="7452" max="7452" width="0.5703125" customWidth="1"/>
    <col min="7453" max="7453" width="2.42578125" customWidth="1"/>
    <col min="7454" max="7454" width="10.5703125" customWidth="1"/>
    <col min="7455" max="7455" width="11.140625" customWidth="1"/>
    <col min="7456" max="7456" width="2.140625" customWidth="1"/>
    <col min="7457" max="7457" width="11.140625" customWidth="1"/>
    <col min="7458" max="7458" width="2.140625" customWidth="1"/>
    <col min="7459" max="7459" width="12.42578125" customWidth="1"/>
    <col min="7679" max="7679" width="51" customWidth="1"/>
    <col min="7680" max="7680" width="2.140625" customWidth="1"/>
    <col min="7681" max="7681" width="14.140625" customWidth="1"/>
    <col min="7682" max="7683" width="8.85546875" customWidth="1"/>
    <col min="7684" max="7684" width="2" customWidth="1"/>
    <col min="7685" max="7685" width="14.85546875" customWidth="1"/>
    <col min="7686" max="7686" width="2" customWidth="1"/>
    <col min="7687" max="7687" width="14.85546875" customWidth="1"/>
    <col min="7688" max="7688" width="2.140625" customWidth="1"/>
    <col min="7689" max="7689" width="14.85546875" customWidth="1"/>
    <col min="7690" max="7690" width="2.140625" customWidth="1"/>
    <col min="7691" max="7691" width="14.85546875" customWidth="1"/>
    <col min="7692" max="7693" width="3.5703125" customWidth="1"/>
    <col min="7694" max="7694" width="12.42578125" customWidth="1"/>
    <col min="7695" max="7695" width="2.140625" customWidth="1"/>
    <col min="7696" max="7696" width="12.5703125" customWidth="1"/>
    <col min="7697" max="7697" width="2.140625" customWidth="1"/>
    <col min="7698" max="7698" width="12.5703125" customWidth="1"/>
    <col min="7699" max="7699" width="2.140625" customWidth="1"/>
    <col min="7700" max="7700" width="12.5703125" customWidth="1"/>
    <col min="7701" max="7701" width="2" customWidth="1"/>
    <col min="7702" max="7702" width="11.85546875" customWidth="1"/>
    <col min="7703" max="7703" width="11.42578125" customWidth="1"/>
    <col min="7704" max="7704" width="1.85546875" customWidth="1"/>
    <col min="7705" max="7705" width="11.5703125" customWidth="1"/>
    <col min="7706" max="7706" width="2.140625" customWidth="1"/>
    <col min="7707" max="7707" width="11.42578125" customWidth="1"/>
    <col min="7708" max="7708" width="0.5703125" customWidth="1"/>
    <col min="7709" max="7709" width="2.42578125" customWidth="1"/>
    <col min="7710" max="7710" width="10.5703125" customWidth="1"/>
    <col min="7711" max="7711" width="11.140625" customWidth="1"/>
    <col min="7712" max="7712" width="2.140625" customWidth="1"/>
    <col min="7713" max="7713" width="11.140625" customWidth="1"/>
    <col min="7714" max="7714" width="2.140625" customWidth="1"/>
    <col min="7715" max="7715" width="12.42578125" customWidth="1"/>
    <col min="7935" max="7935" width="51" customWidth="1"/>
    <col min="7936" max="7936" width="2.140625" customWidth="1"/>
    <col min="7937" max="7937" width="14.140625" customWidth="1"/>
    <col min="7938" max="7939" width="8.85546875" customWidth="1"/>
    <col min="7940" max="7940" width="2" customWidth="1"/>
    <col min="7941" max="7941" width="14.85546875" customWidth="1"/>
    <col min="7942" max="7942" width="2" customWidth="1"/>
    <col min="7943" max="7943" width="14.85546875" customWidth="1"/>
    <col min="7944" max="7944" width="2.140625" customWidth="1"/>
    <col min="7945" max="7945" width="14.85546875" customWidth="1"/>
    <col min="7946" max="7946" width="2.140625" customWidth="1"/>
    <col min="7947" max="7947" width="14.85546875" customWidth="1"/>
    <col min="7948" max="7949" width="3.5703125" customWidth="1"/>
    <col min="7950" max="7950" width="12.42578125" customWidth="1"/>
    <col min="7951" max="7951" width="2.140625" customWidth="1"/>
    <col min="7952" max="7952" width="12.5703125" customWidth="1"/>
    <col min="7953" max="7953" width="2.140625" customWidth="1"/>
    <col min="7954" max="7954" width="12.5703125" customWidth="1"/>
    <col min="7955" max="7955" width="2.140625" customWidth="1"/>
    <col min="7956" max="7956" width="12.5703125" customWidth="1"/>
    <col min="7957" max="7957" width="2" customWidth="1"/>
    <col min="7958" max="7958" width="11.85546875" customWidth="1"/>
    <col min="7959" max="7959" width="11.42578125" customWidth="1"/>
    <col min="7960" max="7960" width="1.85546875" customWidth="1"/>
    <col min="7961" max="7961" width="11.5703125" customWidth="1"/>
    <col min="7962" max="7962" width="2.140625" customWidth="1"/>
    <col min="7963" max="7963" width="11.42578125" customWidth="1"/>
    <col min="7964" max="7964" width="0.5703125" customWidth="1"/>
    <col min="7965" max="7965" width="2.42578125" customWidth="1"/>
    <col min="7966" max="7966" width="10.5703125" customWidth="1"/>
    <col min="7967" max="7967" width="11.140625" customWidth="1"/>
    <col min="7968" max="7968" width="2.140625" customWidth="1"/>
    <col min="7969" max="7969" width="11.140625" customWidth="1"/>
    <col min="7970" max="7970" width="2.140625" customWidth="1"/>
    <col min="7971" max="7971" width="12.42578125" customWidth="1"/>
    <col min="8191" max="8191" width="51" customWidth="1"/>
    <col min="8192" max="8192" width="2.140625" customWidth="1"/>
    <col min="8193" max="8193" width="14.140625" customWidth="1"/>
    <col min="8194" max="8195" width="8.85546875" customWidth="1"/>
    <col min="8196" max="8196" width="2" customWidth="1"/>
    <col min="8197" max="8197" width="14.85546875" customWidth="1"/>
    <col min="8198" max="8198" width="2" customWidth="1"/>
    <col min="8199" max="8199" width="14.85546875" customWidth="1"/>
    <col min="8200" max="8200" width="2.140625" customWidth="1"/>
    <col min="8201" max="8201" width="14.85546875" customWidth="1"/>
    <col min="8202" max="8202" width="2.140625" customWidth="1"/>
    <col min="8203" max="8203" width="14.85546875" customWidth="1"/>
    <col min="8204" max="8205" width="3.5703125" customWidth="1"/>
    <col min="8206" max="8206" width="12.42578125" customWidth="1"/>
    <col min="8207" max="8207" width="2.140625" customWidth="1"/>
    <col min="8208" max="8208" width="12.5703125" customWidth="1"/>
    <col min="8209" max="8209" width="2.140625" customWidth="1"/>
    <col min="8210" max="8210" width="12.5703125" customWidth="1"/>
    <col min="8211" max="8211" width="2.140625" customWidth="1"/>
    <col min="8212" max="8212" width="12.5703125" customWidth="1"/>
    <col min="8213" max="8213" width="2" customWidth="1"/>
    <col min="8214" max="8214" width="11.85546875" customWidth="1"/>
    <col min="8215" max="8215" width="11.42578125" customWidth="1"/>
    <col min="8216" max="8216" width="1.85546875" customWidth="1"/>
    <col min="8217" max="8217" width="11.5703125" customWidth="1"/>
    <col min="8218" max="8218" width="2.140625" customWidth="1"/>
    <col min="8219" max="8219" width="11.42578125" customWidth="1"/>
    <col min="8220" max="8220" width="0.5703125" customWidth="1"/>
    <col min="8221" max="8221" width="2.42578125" customWidth="1"/>
    <col min="8222" max="8222" width="10.5703125" customWidth="1"/>
    <col min="8223" max="8223" width="11.140625" customWidth="1"/>
    <col min="8224" max="8224" width="2.140625" customWidth="1"/>
    <col min="8225" max="8225" width="11.140625" customWidth="1"/>
    <col min="8226" max="8226" width="2.140625" customWidth="1"/>
    <col min="8227" max="8227" width="12.42578125" customWidth="1"/>
    <col min="8447" max="8447" width="51" customWidth="1"/>
    <col min="8448" max="8448" width="2.140625" customWidth="1"/>
    <col min="8449" max="8449" width="14.140625" customWidth="1"/>
    <col min="8450" max="8451" width="8.85546875" customWidth="1"/>
    <col min="8452" max="8452" width="2" customWidth="1"/>
    <col min="8453" max="8453" width="14.85546875" customWidth="1"/>
    <col min="8454" max="8454" width="2" customWidth="1"/>
    <col min="8455" max="8455" width="14.85546875" customWidth="1"/>
    <col min="8456" max="8456" width="2.140625" customWidth="1"/>
    <col min="8457" max="8457" width="14.85546875" customWidth="1"/>
    <col min="8458" max="8458" width="2.140625" customWidth="1"/>
    <col min="8459" max="8459" width="14.85546875" customWidth="1"/>
    <col min="8460" max="8461" width="3.5703125" customWidth="1"/>
    <col min="8462" max="8462" width="12.42578125" customWidth="1"/>
    <col min="8463" max="8463" width="2.140625" customWidth="1"/>
    <col min="8464" max="8464" width="12.5703125" customWidth="1"/>
    <col min="8465" max="8465" width="2.140625" customWidth="1"/>
    <col min="8466" max="8466" width="12.5703125" customWidth="1"/>
    <col min="8467" max="8467" width="2.140625" customWidth="1"/>
    <col min="8468" max="8468" width="12.5703125" customWidth="1"/>
    <col min="8469" max="8469" width="2" customWidth="1"/>
    <col min="8470" max="8470" width="11.85546875" customWidth="1"/>
    <col min="8471" max="8471" width="11.42578125" customWidth="1"/>
    <col min="8472" max="8472" width="1.85546875" customWidth="1"/>
    <col min="8473" max="8473" width="11.5703125" customWidth="1"/>
    <col min="8474" max="8474" width="2.140625" customWidth="1"/>
    <col min="8475" max="8475" width="11.42578125" customWidth="1"/>
    <col min="8476" max="8476" width="0.5703125" customWidth="1"/>
    <col min="8477" max="8477" width="2.42578125" customWidth="1"/>
    <col min="8478" max="8478" width="10.5703125" customWidth="1"/>
    <col min="8479" max="8479" width="11.140625" customWidth="1"/>
    <col min="8480" max="8480" width="2.140625" customWidth="1"/>
    <col min="8481" max="8481" width="11.140625" customWidth="1"/>
    <col min="8482" max="8482" width="2.140625" customWidth="1"/>
    <col min="8483" max="8483" width="12.42578125" customWidth="1"/>
    <col min="8703" max="8703" width="51" customWidth="1"/>
    <col min="8704" max="8704" width="2.140625" customWidth="1"/>
    <col min="8705" max="8705" width="14.140625" customWidth="1"/>
    <col min="8706" max="8707" width="8.85546875" customWidth="1"/>
    <col min="8708" max="8708" width="2" customWidth="1"/>
    <col min="8709" max="8709" width="14.85546875" customWidth="1"/>
    <col min="8710" max="8710" width="2" customWidth="1"/>
    <col min="8711" max="8711" width="14.85546875" customWidth="1"/>
    <col min="8712" max="8712" width="2.140625" customWidth="1"/>
    <col min="8713" max="8713" width="14.85546875" customWidth="1"/>
    <col min="8714" max="8714" width="2.140625" customWidth="1"/>
    <col min="8715" max="8715" width="14.85546875" customWidth="1"/>
    <col min="8716" max="8717" width="3.5703125" customWidth="1"/>
    <col min="8718" max="8718" width="12.42578125" customWidth="1"/>
    <col min="8719" max="8719" width="2.140625" customWidth="1"/>
    <col min="8720" max="8720" width="12.5703125" customWidth="1"/>
    <col min="8721" max="8721" width="2.140625" customWidth="1"/>
    <col min="8722" max="8722" width="12.5703125" customWidth="1"/>
    <col min="8723" max="8723" width="2.140625" customWidth="1"/>
    <col min="8724" max="8724" width="12.5703125" customWidth="1"/>
    <col min="8725" max="8725" width="2" customWidth="1"/>
    <col min="8726" max="8726" width="11.85546875" customWidth="1"/>
    <col min="8727" max="8727" width="11.42578125" customWidth="1"/>
    <col min="8728" max="8728" width="1.85546875" customWidth="1"/>
    <col min="8729" max="8729" width="11.5703125" customWidth="1"/>
    <col min="8730" max="8730" width="2.140625" customWidth="1"/>
    <col min="8731" max="8731" width="11.42578125" customWidth="1"/>
    <col min="8732" max="8732" width="0.5703125" customWidth="1"/>
    <col min="8733" max="8733" width="2.42578125" customWidth="1"/>
    <col min="8734" max="8734" width="10.5703125" customWidth="1"/>
    <col min="8735" max="8735" width="11.140625" customWidth="1"/>
    <col min="8736" max="8736" width="2.140625" customWidth="1"/>
    <col min="8737" max="8737" width="11.140625" customWidth="1"/>
    <col min="8738" max="8738" width="2.140625" customWidth="1"/>
    <col min="8739" max="8739" width="12.42578125" customWidth="1"/>
    <col min="8959" max="8959" width="51" customWidth="1"/>
    <col min="8960" max="8960" width="2.140625" customWidth="1"/>
    <col min="8961" max="8961" width="14.140625" customWidth="1"/>
    <col min="8962" max="8963" width="8.85546875" customWidth="1"/>
    <col min="8964" max="8964" width="2" customWidth="1"/>
    <col min="8965" max="8965" width="14.85546875" customWidth="1"/>
    <col min="8966" max="8966" width="2" customWidth="1"/>
    <col min="8967" max="8967" width="14.85546875" customWidth="1"/>
    <col min="8968" max="8968" width="2.140625" customWidth="1"/>
    <col min="8969" max="8969" width="14.85546875" customWidth="1"/>
    <col min="8970" max="8970" width="2.140625" customWidth="1"/>
    <col min="8971" max="8971" width="14.85546875" customWidth="1"/>
    <col min="8972" max="8973" width="3.5703125" customWidth="1"/>
    <col min="8974" max="8974" width="12.42578125" customWidth="1"/>
    <col min="8975" max="8975" width="2.140625" customWidth="1"/>
    <col min="8976" max="8976" width="12.5703125" customWidth="1"/>
    <col min="8977" max="8977" width="2.140625" customWidth="1"/>
    <col min="8978" max="8978" width="12.5703125" customWidth="1"/>
    <col min="8979" max="8979" width="2.140625" customWidth="1"/>
    <col min="8980" max="8980" width="12.5703125" customWidth="1"/>
    <col min="8981" max="8981" width="2" customWidth="1"/>
    <col min="8982" max="8982" width="11.85546875" customWidth="1"/>
    <col min="8983" max="8983" width="11.42578125" customWidth="1"/>
    <col min="8984" max="8984" width="1.85546875" customWidth="1"/>
    <col min="8985" max="8985" width="11.5703125" customWidth="1"/>
    <col min="8986" max="8986" width="2.140625" customWidth="1"/>
    <col min="8987" max="8987" width="11.42578125" customWidth="1"/>
    <col min="8988" max="8988" width="0.5703125" customWidth="1"/>
    <col min="8989" max="8989" width="2.42578125" customWidth="1"/>
    <col min="8990" max="8990" width="10.5703125" customWidth="1"/>
    <col min="8991" max="8991" width="11.140625" customWidth="1"/>
    <col min="8992" max="8992" width="2.140625" customWidth="1"/>
    <col min="8993" max="8993" width="11.140625" customWidth="1"/>
    <col min="8994" max="8994" width="2.140625" customWidth="1"/>
    <col min="8995" max="8995" width="12.42578125" customWidth="1"/>
    <col min="9215" max="9215" width="51" customWidth="1"/>
    <col min="9216" max="9216" width="2.140625" customWidth="1"/>
    <col min="9217" max="9217" width="14.140625" customWidth="1"/>
    <col min="9218" max="9219" width="8.85546875" customWidth="1"/>
    <col min="9220" max="9220" width="2" customWidth="1"/>
    <col min="9221" max="9221" width="14.85546875" customWidth="1"/>
    <col min="9222" max="9222" width="2" customWidth="1"/>
    <col min="9223" max="9223" width="14.85546875" customWidth="1"/>
    <col min="9224" max="9224" width="2.140625" customWidth="1"/>
    <col min="9225" max="9225" width="14.85546875" customWidth="1"/>
    <col min="9226" max="9226" width="2.140625" customWidth="1"/>
    <col min="9227" max="9227" width="14.85546875" customWidth="1"/>
    <col min="9228" max="9229" width="3.5703125" customWidth="1"/>
    <col min="9230" max="9230" width="12.42578125" customWidth="1"/>
    <col min="9231" max="9231" width="2.140625" customWidth="1"/>
    <col min="9232" max="9232" width="12.5703125" customWidth="1"/>
    <col min="9233" max="9233" width="2.140625" customWidth="1"/>
    <col min="9234" max="9234" width="12.5703125" customWidth="1"/>
    <col min="9235" max="9235" width="2.140625" customWidth="1"/>
    <col min="9236" max="9236" width="12.5703125" customWidth="1"/>
    <col min="9237" max="9237" width="2" customWidth="1"/>
    <col min="9238" max="9238" width="11.85546875" customWidth="1"/>
    <col min="9239" max="9239" width="11.42578125" customWidth="1"/>
    <col min="9240" max="9240" width="1.85546875" customWidth="1"/>
    <col min="9241" max="9241" width="11.5703125" customWidth="1"/>
    <col min="9242" max="9242" width="2.140625" customWidth="1"/>
    <col min="9243" max="9243" width="11.42578125" customWidth="1"/>
    <col min="9244" max="9244" width="0.5703125" customWidth="1"/>
    <col min="9245" max="9245" width="2.42578125" customWidth="1"/>
    <col min="9246" max="9246" width="10.5703125" customWidth="1"/>
    <col min="9247" max="9247" width="11.140625" customWidth="1"/>
    <col min="9248" max="9248" width="2.140625" customWidth="1"/>
    <col min="9249" max="9249" width="11.140625" customWidth="1"/>
    <col min="9250" max="9250" width="2.140625" customWidth="1"/>
    <col min="9251" max="9251" width="12.42578125" customWidth="1"/>
    <col min="9471" max="9471" width="51" customWidth="1"/>
    <col min="9472" max="9472" width="2.140625" customWidth="1"/>
    <col min="9473" max="9473" width="14.140625" customWidth="1"/>
    <col min="9474" max="9475" width="8.85546875" customWidth="1"/>
    <col min="9476" max="9476" width="2" customWidth="1"/>
    <col min="9477" max="9477" width="14.85546875" customWidth="1"/>
    <col min="9478" max="9478" width="2" customWidth="1"/>
    <col min="9479" max="9479" width="14.85546875" customWidth="1"/>
    <col min="9480" max="9480" width="2.140625" customWidth="1"/>
    <col min="9481" max="9481" width="14.85546875" customWidth="1"/>
    <col min="9482" max="9482" width="2.140625" customWidth="1"/>
    <col min="9483" max="9483" width="14.85546875" customWidth="1"/>
    <col min="9484" max="9485" width="3.5703125" customWidth="1"/>
    <col min="9486" max="9486" width="12.42578125" customWidth="1"/>
    <col min="9487" max="9487" width="2.140625" customWidth="1"/>
    <col min="9488" max="9488" width="12.5703125" customWidth="1"/>
    <col min="9489" max="9489" width="2.140625" customWidth="1"/>
    <col min="9490" max="9490" width="12.5703125" customWidth="1"/>
    <col min="9491" max="9491" width="2.140625" customWidth="1"/>
    <col min="9492" max="9492" width="12.5703125" customWidth="1"/>
    <col min="9493" max="9493" width="2" customWidth="1"/>
    <col min="9494" max="9494" width="11.85546875" customWidth="1"/>
    <col min="9495" max="9495" width="11.42578125" customWidth="1"/>
    <col min="9496" max="9496" width="1.85546875" customWidth="1"/>
    <col min="9497" max="9497" width="11.5703125" customWidth="1"/>
    <col min="9498" max="9498" width="2.140625" customWidth="1"/>
    <col min="9499" max="9499" width="11.42578125" customWidth="1"/>
    <col min="9500" max="9500" width="0.5703125" customWidth="1"/>
    <col min="9501" max="9501" width="2.42578125" customWidth="1"/>
    <col min="9502" max="9502" width="10.5703125" customWidth="1"/>
    <col min="9503" max="9503" width="11.140625" customWidth="1"/>
    <col min="9504" max="9504" width="2.140625" customWidth="1"/>
    <col min="9505" max="9505" width="11.140625" customWidth="1"/>
    <col min="9506" max="9506" width="2.140625" customWidth="1"/>
    <col min="9507" max="9507" width="12.42578125" customWidth="1"/>
    <col min="9727" max="9727" width="51" customWidth="1"/>
    <col min="9728" max="9728" width="2.140625" customWidth="1"/>
    <col min="9729" max="9729" width="14.140625" customWidth="1"/>
    <col min="9730" max="9731" width="8.85546875" customWidth="1"/>
    <col min="9732" max="9732" width="2" customWidth="1"/>
    <col min="9733" max="9733" width="14.85546875" customWidth="1"/>
    <col min="9734" max="9734" width="2" customWidth="1"/>
    <col min="9735" max="9735" width="14.85546875" customWidth="1"/>
    <col min="9736" max="9736" width="2.140625" customWidth="1"/>
    <col min="9737" max="9737" width="14.85546875" customWidth="1"/>
    <col min="9738" max="9738" width="2.140625" customWidth="1"/>
    <col min="9739" max="9739" width="14.85546875" customWidth="1"/>
    <col min="9740" max="9741" width="3.5703125" customWidth="1"/>
    <col min="9742" max="9742" width="12.42578125" customWidth="1"/>
    <col min="9743" max="9743" width="2.140625" customWidth="1"/>
    <col min="9744" max="9744" width="12.5703125" customWidth="1"/>
    <col min="9745" max="9745" width="2.140625" customWidth="1"/>
    <col min="9746" max="9746" width="12.5703125" customWidth="1"/>
    <col min="9747" max="9747" width="2.140625" customWidth="1"/>
    <col min="9748" max="9748" width="12.5703125" customWidth="1"/>
    <col min="9749" max="9749" width="2" customWidth="1"/>
    <col min="9750" max="9750" width="11.85546875" customWidth="1"/>
    <col min="9751" max="9751" width="11.42578125" customWidth="1"/>
    <col min="9752" max="9752" width="1.85546875" customWidth="1"/>
    <col min="9753" max="9753" width="11.5703125" customWidth="1"/>
    <col min="9754" max="9754" width="2.140625" customWidth="1"/>
    <col min="9755" max="9755" width="11.42578125" customWidth="1"/>
    <col min="9756" max="9756" width="0.5703125" customWidth="1"/>
    <col min="9757" max="9757" width="2.42578125" customWidth="1"/>
    <col min="9758" max="9758" width="10.5703125" customWidth="1"/>
    <col min="9759" max="9759" width="11.140625" customWidth="1"/>
    <col min="9760" max="9760" width="2.140625" customWidth="1"/>
    <col min="9761" max="9761" width="11.140625" customWidth="1"/>
    <col min="9762" max="9762" width="2.140625" customWidth="1"/>
    <col min="9763" max="9763" width="12.42578125" customWidth="1"/>
    <col min="9983" max="9983" width="51" customWidth="1"/>
    <col min="9984" max="9984" width="2.140625" customWidth="1"/>
    <col min="9985" max="9985" width="14.140625" customWidth="1"/>
    <col min="9986" max="9987" width="8.85546875" customWidth="1"/>
    <col min="9988" max="9988" width="2" customWidth="1"/>
    <col min="9989" max="9989" width="14.85546875" customWidth="1"/>
    <col min="9990" max="9990" width="2" customWidth="1"/>
    <col min="9991" max="9991" width="14.85546875" customWidth="1"/>
    <col min="9992" max="9992" width="2.140625" customWidth="1"/>
    <col min="9993" max="9993" width="14.85546875" customWidth="1"/>
    <col min="9994" max="9994" width="2.140625" customWidth="1"/>
    <col min="9995" max="9995" width="14.85546875" customWidth="1"/>
    <col min="9996" max="9997" width="3.5703125" customWidth="1"/>
    <col min="9998" max="9998" width="12.42578125" customWidth="1"/>
    <col min="9999" max="9999" width="2.140625" customWidth="1"/>
    <col min="10000" max="10000" width="12.5703125" customWidth="1"/>
    <col min="10001" max="10001" width="2.140625" customWidth="1"/>
    <col min="10002" max="10002" width="12.5703125" customWidth="1"/>
    <col min="10003" max="10003" width="2.140625" customWidth="1"/>
    <col min="10004" max="10004" width="12.5703125" customWidth="1"/>
    <col min="10005" max="10005" width="2" customWidth="1"/>
    <col min="10006" max="10006" width="11.85546875" customWidth="1"/>
    <col min="10007" max="10007" width="11.42578125" customWidth="1"/>
    <col min="10008" max="10008" width="1.85546875" customWidth="1"/>
    <col min="10009" max="10009" width="11.5703125" customWidth="1"/>
    <col min="10010" max="10010" width="2.140625" customWidth="1"/>
    <col min="10011" max="10011" width="11.42578125" customWidth="1"/>
    <col min="10012" max="10012" width="0.5703125" customWidth="1"/>
    <col min="10013" max="10013" width="2.42578125" customWidth="1"/>
    <col min="10014" max="10014" width="10.5703125" customWidth="1"/>
    <col min="10015" max="10015" width="11.140625" customWidth="1"/>
    <col min="10016" max="10016" width="2.140625" customWidth="1"/>
    <col min="10017" max="10017" width="11.140625" customWidth="1"/>
    <col min="10018" max="10018" width="2.140625" customWidth="1"/>
    <col min="10019" max="10019" width="12.42578125" customWidth="1"/>
    <col min="10239" max="10239" width="51" customWidth="1"/>
    <col min="10240" max="10240" width="2.140625" customWidth="1"/>
    <col min="10241" max="10241" width="14.140625" customWidth="1"/>
    <col min="10242" max="10243" width="8.85546875" customWidth="1"/>
    <col min="10244" max="10244" width="2" customWidth="1"/>
    <col min="10245" max="10245" width="14.85546875" customWidth="1"/>
    <col min="10246" max="10246" width="2" customWidth="1"/>
    <col min="10247" max="10247" width="14.85546875" customWidth="1"/>
    <col min="10248" max="10248" width="2.140625" customWidth="1"/>
    <col min="10249" max="10249" width="14.85546875" customWidth="1"/>
    <col min="10250" max="10250" width="2.140625" customWidth="1"/>
    <col min="10251" max="10251" width="14.85546875" customWidth="1"/>
    <col min="10252" max="10253" width="3.5703125" customWidth="1"/>
    <col min="10254" max="10254" width="12.42578125" customWidth="1"/>
    <col min="10255" max="10255" width="2.140625" customWidth="1"/>
    <col min="10256" max="10256" width="12.5703125" customWidth="1"/>
    <col min="10257" max="10257" width="2.140625" customWidth="1"/>
    <col min="10258" max="10258" width="12.5703125" customWidth="1"/>
    <col min="10259" max="10259" width="2.140625" customWidth="1"/>
    <col min="10260" max="10260" width="12.5703125" customWidth="1"/>
    <col min="10261" max="10261" width="2" customWidth="1"/>
    <col min="10262" max="10262" width="11.85546875" customWidth="1"/>
    <col min="10263" max="10263" width="11.42578125" customWidth="1"/>
    <col min="10264" max="10264" width="1.85546875" customWidth="1"/>
    <col min="10265" max="10265" width="11.5703125" customWidth="1"/>
    <col min="10266" max="10266" width="2.140625" customWidth="1"/>
    <col min="10267" max="10267" width="11.42578125" customWidth="1"/>
    <col min="10268" max="10268" width="0.5703125" customWidth="1"/>
    <col min="10269" max="10269" width="2.42578125" customWidth="1"/>
    <col min="10270" max="10270" width="10.5703125" customWidth="1"/>
    <col min="10271" max="10271" width="11.140625" customWidth="1"/>
    <col min="10272" max="10272" width="2.140625" customWidth="1"/>
    <col min="10273" max="10273" width="11.140625" customWidth="1"/>
    <col min="10274" max="10274" width="2.140625" customWidth="1"/>
    <col min="10275" max="10275" width="12.42578125" customWidth="1"/>
    <col min="10495" max="10495" width="51" customWidth="1"/>
    <col min="10496" max="10496" width="2.140625" customWidth="1"/>
    <col min="10497" max="10497" width="14.140625" customWidth="1"/>
    <col min="10498" max="10499" width="8.85546875" customWidth="1"/>
    <col min="10500" max="10500" width="2" customWidth="1"/>
    <col min="10501" max="10501" width="14.85546875" customWidth="1"/>
    <col min="10502" max="10502" width="2" customWidth="1"/>
    <col min="10503" max="10503" width="14.85546875" customWidth="1"/>
    <col min="10504" max="10504" width="2.140625" customWidth="1"/>
    <col min="10505" max="10505" width="14.85546875" customWidth="1"/>
    <col min="10506" max="10506" width="2.140625" customWidth="1"/>
    <col min="10507" max="10507" width="14.85546875" customWidth="1"/>
    <col min="10508" max="10509" width="3.5703125" customWidth="1"/>
    <col min="10510" max="10510" width="12.42578125" customWidth="1"/>
    <col min="10511" max="10511" width="2.140625" customWidth="1"/>
    <col min="10512" max="10512" width="12.5703125" customWidth="1"/>
    <col min="10513" max="10513" width="2.140625" customWidth="1"/>
    <col min="10514" max="10514" width="12.5703125" customWidth="1"/>
    <col min="10515" max="10515" width="2.140625" customWidth="1"/>
    <col min="10516" max="10516" width="12.5703125" customWidth="1"/>
    <col min="10517" max="10517" width="2" customWidth="1"/>
    <col min="10518" max="10518" width="11.85546875" customWidth="1"/>
    <col min="10519" max="10519" width="11.42578125" customWidth="1"/>
    <col min="10520" max="10520" width="1.85546875" customWidth="1"/>
    <col min="10521" max="10521" width="11.5703125" customWidth="1"/>
    <col min="10522" max="10522" width="2.140625" customWidth="1"/>
    <col min="10523" max="10523" width="11.42578125" customWidth="1"/>
    <col min="10524" max="10524" width="0.5703125" customWidth="1"/>
    <col min="10525" max="10525" width="2.42578125" customWidth="1"/>
    <col min="10526" max="10526" width="10.5703125" customWidth="1"/>
    <col min="10527" max="10527" width="11.140625" customWidth="1"/>
    <col min="10528" max="10528" width="2.140625" customWidth="1"/>
    <col min="10529" max="10529" width="11.140625" customWidth="1"/>
    <col min="10530" max="10530" width="2.140625" customWidth="1"/>
    <col min="10531" max="10531" width="12.42578125" customWidth="1"/>
    <col min="10751" max="10751" width="51" customWidth="1"/>
    <col min="10752" max="10752" width="2.140625" customWidth="1"/>
    <col min="10753" max="10753" width="14.140625" customWidth="1"/>
    <col min="10754" max="10755" width="8.85546875" customWidth="1"/>
    <col min="10756" max="10756" width="2" customWidth="1"/>
    <col min="10757" max="10757" width="14.85546875" customWidth="1"/>
    <col min="10758" max="10758" width="2" customWidth="1"/>
    <col min="10759" max="10759" width="14.85546875" customWidth="1"/>
    <col min="10760" max="10760" width="2.140625" customWidth="1"/>
    <col min="10761" max="10761" width="14.85546875" customWidth="1"/>
    <col min="10762" max="10762" width="2.140625" customWidth="1"/>
    <col min="10763" max="10763" width="14.85546875" customWidth="1"/>
    <col min="10764" max="10765" width="3.5703125" customWidth="1"/>
    <col min="10766" max="10766" width="12.42578125" customWidth="1"/>
    <col min="10767" max="10767" width="2.140625" customWidth="1"/>
    <col min="10768" max="10768" width="12.5703125" customWidth="1"/>
    <col min="10769" max="10769" width="2.140625" customWidth="1"/>
    <col min="10770" max="10770" width="12.5703125" customWidth="1"/>
    <col min="10771" max="10771" width="2.140625" customWidth="1"/>
    <col min="10772" max="10772" width="12.5703125" customWidth="1"/>
    <col min="10773" max="10773" width="2" customWidth="1"/>
    <col min="10774" max="10774" width="11.85546875" customWidth="1"/>
    <col min="10775" max="10775" width="11.42578125" customWidth="1"/>
    <col min="10776" max="10776" width="1.85546875" customWidth="1"/>
    <col min="10777" max="10777" width="11.5703125" customWidth="1"/>
    <col min="10778" max="10778" width="2.140625" customWidth="1"/>
    <col min="10779" max="10779" width="11.42578125" customWidth="1"/>
    <col min="10780" max="10780" width="0.5703125" customWidth="1"/>
    <col min="10781" max="10781" width="2.42578125" customWidth="1"/>
    <col min="10782" max="10782" width="10.5703125" customWidth="1"/>
    <col min="10783" max="10783" width="11.140625" customWidth="1"/>
    <col min="10784" max="10784" width="2.140625" customWidth="1"/>
    <col min="10785" max="10785" width="11.140625" customWidth="1"/>
    <col min="10786" max="10786" width="2.140625" customWidth="1"/>
    <col min="10787" max="10787" width="12.42578125" customWidth="1"/>
    <col min="11007" max="11007" width="51" customWidth="1"/>
    <col min="11008" max="11008" width="2.140625" customWidth="1"/>
    <col min="11009" max="11009" width="14.140625" customWidth="1"/>
    <col min="11010" max="11011" width="8.85546875" customWidth="1"/>
    <col min="11012" max="11012" width="2" customWidth="1"/>
    <col min="11013" max="11013" width="14.85546875" customWidth="1"/>
    <col min="11014" max="11014" width="2" customWidth="1"/>
    <col min="11015" max="11015" width="14.85546875" customWidth="1"/>
    <col min="11016" max="11016" width="2.140625" customWidth="1"/>
    <col min="11017" max="11017" width="14.85546875" customWidth="1"/>
    <col min="11018" max="11018" width="2.140625" customWidth="1"/>
    <col min="11019" max="11019" width="14.85546875" customWidth="1"/>
    <col min="11020" max="11021" width="3.5703125" customWidth="1"/>
    <col min="11022" max="11022" width="12.42578125" customWidth="1"/>
    <col min="11023" max="11023" width="2.140625" customWidth="1"/>
    <col min="11024" max="11024" width="12.5703125" customWidth="1"/>
    <col min="11025" max="11025" width="2.140625" customWidth="1"/>
    <col min="11026" max="11026" width="12.5703125" customWidth="1"/>
    <col min="11027" max="11027" width="2.140625" customWidth="1"/>
    <col min="11028" max="11028" width="12.5703125" customWidth="1"/>
    <col min="11029" max="11029" width="2" customWidth="1"/>
    <col min="11030" max="11030" width="11.85546875" customWidth="1"/>
    <col min="11031" max="11031" width="11.42578125" customWidth="1"/>
    <col min="11032" max="11032" width="1.85546875" customWidth="1"/>
    <col min="11033" max="11033" width="11.5703125" customWidth="1"/>
    <col min="11034" max="11034" width="2.140625" customWidth="1"/>
    <col min="11035" max="11035" width="11.42578125" customWidth="1"/>
    <col min="11036" max="11036" width="0.5703125" customWidth="1"/>
    <col min="11037" max="11037" width="2.42578125" customWidth="1"/>
    <col min="11038" max="11038" width="10.5703125" customWidth="1"/>
    <col min="11039" max="11039" width="11.140625" customWidth="1"/>
    <col min="11040" max="11040" width="2.140625" customWidth="1"/>
    <col min="11041" max="11041" width="11.140625" customWidth="1"/>
    <col min="11042" max="11042" width="2.140625" customWidth="1"/>
    <col min="11043" max="11043" width="12.42578125" customWidth="1"/>
    <col min="11263" max="11263" width="51" customWidth="1"/>
    <col min="11264" max="11264" width="2.140625" customWidth="1"/>
    <col min="11265" max="11265" width="14.140625" customWidth="1"/>
    <col min="11266" max="11267" width="8.85546875" customWidth="1"/>
    <col min="11268" max="11268" width="2" customWidth="1"/>
    <col min="11269" max="11269" width="14.85546875" customWidth="1"/>
    <col min="11270" max="11270" width="2" customWidth="1"/>
    <col min="11271" max="11271" width="14.85546875" customWidth="1"/>
    <col min="11272" max="11272" width="2.140625" customWidth="1"/>
    <col min="11273" max="11273" width="14.85546875" customWidth="1"/>
    <col min="11274" max="11274" width="2.140625" customWidth="1"/>
    <col min="11275" max="11275" width="14.85546875" customWidth="1"/>
    <col min="11276" max="11277" width="3.5703125" customWidth="1"/>
    <col min="11278" max="11278" width="12.42578125" customWidth="1"/>
    <col min="11279" max="11279" width="2.140625" customWidth="1"/>
    <col min="11280" max="11280" width="12.5703125" customWidth="1"/>
    <col min="11281" max="11281" width="2.140625" customWidth="1"/>
    <col min="11282" max="11282" width="12.5703125" customWidth="1"/>
    <col min="11283" max="11283" width="2.140625" customWidth="1"/>
    <col min="11284" max="11284" width="12.5703125" customWidth="1"/>
    <col min="11285" max="11285" width="2" customWidth="1"/>
    <col min="11286" max="11286" width="11.85546875" customWidth="1"/>
    <col min="11287" max="11287" width="11.42578125" customWidth="1"/>
    <col min="11288" max="11288" width="1.85546875" customWidth="1"/>
    <col min="11289" max="11289" width="11.5703125" customWidth="1"/>
    <col min="11290" max="11290" width="2.140625" customWidth="1"/>
    <col min="11291" max="11291" width="11.42578125" customWidth="1"/>
    <col min="11292" max="11292" width="0.5703125" customWidth="1"/>
    <col min="11293" max="11293" width="2.42578125" customWidth="1"/>
    <col min="11294" max="11294" width="10.5703125" customWidth="1"/>
    <col min="11295" max="11295" width="11.140625" customWidth="1"/>
    <col min="11296" max="11296" width="2.140625" customWidth="1"/>
    <col min="11297" max="11297" width="11.140625" customWidth="1"/>
    <col min="11298" max="11298" width="2.140625" customWidth="1"/>
    <col min="11299" max="11299" width="12.42578125" customWidth="1"/>
    <col min="11519" max="11519" width="51" customWidth="1"/>
    <col min="11520" max="11520" width="2.140625" customWidth="1"/>
    <col min="11521" max="11521" width="14.140625" customWidth="1"/>
    <col min="11522" max="11523" width="8.85546875" customWidth="1"/>
    <col min="11524" max="11524" width="2" customWidth="1"/>
    <col min="11525" max="11525" width="14.85546875" customWidth="1"/>
    <col min="11526" max="11526" width="2" customWidth="1"/>
    <col min="11527" max="11527" width="14.85546875" customWidth="1"/>
    <col min="11528" max="11528" width="2.140625" customWidth="1"/>
    <col min="11529" max="11529" width="14.85546875" customWidth="1"/>
    <col min="11530" max="11530" width="2.140625" customWidth="1"/>
    <col min="11531" max="11531" width="14.85546875" customWidth="1"/>
    <col min="11532" max="11533" width="3.5703125" customWidth="1"/>
    <col min="11534" max="11534" width="12.42578125" customWidth="1"/>
    <col min="11535" max="11535" width="2.140625" customWidth="1"/>
    <col min="11536" max="11536" width="12.5703125" customWidth="1"/>
    <col min="11537" max="11537" width="2.140625" customWidth="1"/>
    <col min="11538" max="11538" width="12.5703125" customWidth="1"/>
    <col min="11539" max="11539" width="2.140625" customWidth="1"/>
    <col min="11540" max="11540" width="12.5703125" customWidth="1"/>
    <col min="11541" max="11541" width="2" customWidth="1"/>
    <col min="11542" max="11542" width="11.85546875" customWidth="1"/>
    <col min="11543" max="11543" width="11.42578125" customWidth="1"/>
    <col min="11544" max="11544" width="1.85546875" customWidth="1"/>
    <col min="11545" max="11545" width="11.5703125" customWidth="1"/>
    <col min="11546" max="11546" width="2.140625" customWidth="1"/>
    <col min="11547" max="11547" width="11.42578125" customWidth="1"/>
    <col min="11548" max="11548" width="0.5703125" customWidth="1"/>
    <col min="11549" max="11549" width="2.42578125" customWidth="1"/>
    <col min="11550" max="11550" width="10.5703125" customWidth="1"/>
    <col min="11551" max="11551" width="11.140625" customWidth="1"/>
    <col min="11552" max="11552" width="2.140625" customWidth="1"/>
    <col min="11553" max="11553" width="11.140625" customWidth="1"/>
    <col min="11554" max="11554" width="2.140625" customWidth="1"/>
    <col min="11555" max="11555" width="12.42578125" customWidth="1"/>
    <col min="11775" max="11775" width="51" customWidth="1"/>
    <col min="11776" max="11776" width="2.140625" customWidth="1"/>
    <col min="11777" max="11777" width="14.140625" customWidth="1"/>
    <col min="11778" max="11779" width="8.85546875" customWidth="1"/>
    <col min="11780" max="11780" width="2" customWidth="1"/>
    <col min="11781" max="11781" width="14.85546875" customWidth="1"/>
    <col min="11782" max="11782" width="2" customWidth="1"/>
    <col min="11783" max="11783" width="14.85546875" customWidth="1"/>
    <col min="11784" max="11784" width="2.140625" customWidth="1"/>
    <col min="11785" max="11785" width="14.85546875" customWidth="1"/>
    <col min="11786" max="11786" width="2.140625" customWidth="1"/>
    <col min="11787" max="11787" width="14.85546875" customWidth="1"/>
    <col min="11788" max="11789" width="3.5703125" customWidth="1"/>
    <col min="11790" max="11790" width="12.42578125" customWidth="1"/>
    <col min="11791" max="11791" width="2.140625" customWidth="1"/>
    <col min="11792" max="11792" width="12.5703125" customWidth="1"/>
    <col min="11793" max="11793" width="2.140625" customWidth="1"/>
    <col min="11794" max="11794" width="12.5703125" customWidth="1"/>
    <col min="11795" max="11795" width="2.140625" customWidth="1"/>
    <col min="11796" max="11796" width="12.5703125" customWidth="1"/>
    <col min="11797" max="11797" width="2" customWidth="1"/>
    <col min="11798" max="11798" width="11.85546875" customWidth="1"/>
    <col min="11799" max="11799" width="11.42578125" customWidth="1"/>
    <col min="11800" max="11800" width="1.85546875" customWidth="1"/>
    <col min="11801" max="11801" width="11.5703125" customWidth="1"/>
    <col min="11802" max="11802" width="2.140625" customWidth="1"/>
    <col min="11803" max="11803" width="11.42578125" customWidth="1"/>
    <col min="11804" max="11804" width="0.5703125" customWidth="1"/>
    <col min="11805" max="11805" width="2.42578125" customWidth="1"/>
    <col min="11806" max="11806" width="10.5703125" customWidth="1"/>
    <col min="11807" max="11807" width="11.140625" customWidth="1"/>
    <col min="11808" max="11808" width="2.140625" customWidth="1"/>
    <col min="11809" max="11809" width="11.140625" customWidth="1"/>
    <col min="11810" max="11810" width="2.140625" customWidth="1"/>
    <col min="11811" max="11811" width="12.42578125" customWidth="1"/>
    <col min="12031" max="12031" width="51" customWidth="1"/>
    <col min="12032" max="12032" width="2.140625" customWidth="1"/>
    <col min="12033" max="12033" width="14.140625" customWidth="1"/>
    <col min="12034" max="12035" width="8.85546875" customWidth="1"/>
    <col min="12036" max="12036" width="2" customWidth="1"/>
    <col min="12037" max="12037" width="14.85546875" customWidth="1"/>
    <col min="12038" max="12038" width="2" customWidth="1"/>
    <col min="12039" max="12039" width="14.85546875" customWidth="1"/>
    <col min="12040" max="12040" width="2.140625" customWidth="1"/>
    <col min="12041" max="12041" width="14.85546875" customWidth="1"/>
    <col min="12042" max="12042" width="2.140625" customWidth="1"/>
    <col min="12043" max="12043" width="14.85546875" customWidth="1"/>
    <col min="12044" max="12045" width="3.5703125" customWidth="1"/>
    <col min="12046" max="12046" width="12.42578125" customWidth="1"/>
    <col min="12047" max="12047" width="2.140625" customWidth="1"/>
    <col min="12048" max="12048" width="12.5703125" customWidth="1"/>
    <col min="12049" max="12049" width="2.140625" customWidth="1"/>
    <col min="12050" max="12050" width="12.5703125" customWidth="1"/>
    <col min="12051" max="12051" width="2.140625" customWidth="1"/>
    <col min="12052" max="12052" width="12.5703125" customWidth="1"/>
    <col min="12053" max="12053" width="2" customWidth="1"/>
    <col min="12054" max="12054" width="11.85546875" customWidth="1"/>
    <col min="12055" max="12055" width="11.42578125" customWidth="1"/>
    <col min="12056" max="12056" width="1.85546875" customWidth="1"/>
    <col min="12057" max="12057" width="11.5703125" customWidth="1"/>
    <col min="12058" max="12058" width="2.140625" customWidth="1"/>
    <col min="12059" max="12059" width="11.42578125" customWidth="1"/>
    <col min="12060" max="12060" width="0.5703125" customWidth="1"/>
    <col min="12061" max="12061" width="2.42578125" customWidth="1"/>
    <col min="12062" max="12062" width="10.5703125" customWidth="1"/>
    <col min="12063" max="12063" width="11.140625" customWidth="1"/>
    <col min="12064" max="12064" width="2.140625" customWidth="1"/>
    <col min="12065" max="12065" width="11.140625" customWidth="1"/>
    <col min="12066" max="12066" width="2.140625" customWidth="1"/>
    <col min="12067" max="12067" width="12.42578125" customWidth="1"/>
    <col min="12287" max="12287" width="51" customWidth="1"/>
    <col min="12288" max="12288" width="2.140625" customWidth="1"/>
    <col min="12289" max="12289" width="14.140625" customWidth="1"/>
    <col min="12290" max="12291" width="8.85546875" customWidth="1"/>
    <col min="12292" max="12292" width="2" customWidth="1"/>
    <col min="12293" max="12293" width="14.85546875" customWidth="1"/>
    <col min="12294" max="12294" width="2" customWidth="1"/>
    <col min="12295" max="12295" width="14.85546875" customWidth="1"/>
    <col min="12296" max="12296" width="2.140625" customWidth="1"/>
    <col min="12297" max="12297" width="14.85546875" customWidth="1"/>
    <col min="12298" max="12298" width="2.140625" customWidth="1"/>
    <col min="12299" max="12299" width="14.85546875" customWidth="1"/>
    <col min="12300" max="12301" width="3.5703125" customWidth="1"/>
    <col min="12302" max="12302" width="12.42578125" customWidth="1"/>
    <col min="12303" max="12303" width="2.140625" customWidth="1"/>
    <col min="12304" max="12304" width="12.5703125" customWidth="1"/>
    <col min="12305" max="12305" width="2.140625" customWidth="1"/>
    <col min="12306" max="12306" width="12.5703125" customWidth="1"/>
    <col min="12307" max="12307" width="2.140625" customWidth="1"/>
    <col min="12308" max="12308" width="12.5703125" customWidth="1"/>
    <col min="12309" max="12309" width="2" customWidth="1"/>
    <col min="12310" max="12310" width="11.85546875" customWidth="1"/>
    <col min="12311" max="12311" width="11.42578125" customWidth="1"/>
    <col min="12312" max="12312" width="1.85546875" customWidth="1"/>
    <col min="12313" max="12313" width="11.5703125" customWidth="1"/>
    <col min="12314" max="12314" width="2.140625" customWidth="1"/>
    <col min="12315" max="12315" width="11.42578125" customWidth="1"/>
    <col min="12316" max="12316" width="0.5703125" customWidth="1"/>
    <col min="12317" max="12317" width="2.42578125" customWidth="1"/>
    <col min="12318" max="12318" width="10.5703125" customWidth="1"/>
    <col min="12319" max="12319" width="11.140625" customWidth="1"/>
    <col min="12320" max="12320" width="2.140625" customWidth="1"/>
    <col min="12321" max="12321" width="11.140625" customWidth="1"/>
    <col min="12322" max="12322" width="2.140625" customWidth="1"/>
    <col min="12323" max="12323" width="12.42578125" customWidth="1"/>
    <col min="12543" max="12543" width="51" customWidth="1"/>
    <col min="12544" max="12544" width="2.140625" customWidth="1"/>
    <col min="12545" max="12545" width="14.140625" customWidth="1"/>
    <col min="12546" max="12547" width="8.85546875" customWidth="1"/>
    <col min="12548" max="12548" width="2" customWidth="1"/>
    <col min="12549" max="12549" width="14.85546875" customWidth="1"/>
    <col min="12550" max="12550" width="2" customWidth="1"/>
    <col min="12551" max="12551" width="14.85546875" customWidth="1"/>
    <col min="12552" max="12552" width="2.140625" customWidth="1"/>
    <col min="12553" max="12553" width="14.85546875" customWidth="1"/>
    <col min="12554" max="12554" width="2.140625" customWidth="1"/>
    <col min="12555" max="12555" width="14.85546875" customWidth="1"/>
    <col min="12556" max="12557" width="3.5703125" customWidth="1"/>
    <col min="12558" max="12558" width="12.42578125" customWidth="1"/>
    <col min="12559" max="12559" width="2.140625" customWidth="1"/>
    <col min="12560" max="12560" width="12.5703125" customWidth="1"/>
    <col min="12561" max="12561" width="2.140625" customWidth="1"/>
    <col min="12562" max="12562" width="12.5703125" customWidth="1"/>
    <col min="12563" max="12563" width="2.140625" customWidth="1"/>
    <col min="12564" max="12564" width="12.5703125" customWidth="1"/>
    <col min="12565" max="12565" width="2" customWidth="1"/>
    <col min="12566" max="12566" width="11.85546875" customWidth="1"/>
    <col min="12567" max="12567" width="11.42578125" customWidth="1"/>
    <col min="12568" max="12568" width="1.85546875" customWidth="1"/>
    <col min="12569" max="12569" width="11.5703125" customWidth="1"/>
    <col min="12570" max="12570" width="2.140625" customWidth="1"/>
    <col min="12571" max="12571" width="11.42578125" customWidth="1"/>
    <col min="12572" max="12572" width="0.5703125" customWidth="1"/>
    <col min="12573" max="12573" width="2.42578125" customWidth="1"/>
    <col min="12574" max="12574" width="10.5703125" customWidth="1"/>
    <col min="12575" max="12575" width="11.140625" customWidth="1"/>
    <col min="12576" max="12576" width="2.140625" customWidth="1"/>
    <col min="12577" max="12577" width="11.140625" customWidth="1"/>
    <col min="12578" max="12578" width="2.140625" customWidth="1"/>
    <col min="12579" max="12579" width="12.42578125" customWidth="1"/>
    <col min="12799" max="12799" width="51" customWidth="1"/>
    <col min="12800" max="12800" width="2.140625" customWidth="1"/>
    <col min="12801" max="12801" width="14.140625" customWidth="1"/>
    <col min="12802" max="12803" width="8.85546875" customWidth="1"/>
    <col min="12804" max="12804" width="2" customWidth="1"/>
    <col min="12805" max="12805" width="14.85546875" customWidth="1"/>
    <col min="12806" max="12806" width="2" customWidth="1"/>
    <col min="12807" max="12807" width="14.85546875" customWidth="1"/>
    <col min="12808" max="12808" width="2.140625" customWidth="1"/>
    <col min="12809" max="12809" width="14.85546875" customWidth="1"/>
    <col min="12810" max="12810" width="2.140625" customWidth="1"/>
    <col min="12811" max="12811" width="14.85546875" customWidth="1"/>
    <col min="12812" max="12813" width="3.5703125" customWidth="1"/>
    <col min="12814" max="12814" width="12.42578125" customWidth="1"/>
    <col min="12815" max="12815" width="2.140625" customWidth="1"/>
    <col min="12816" max="12816" width="12.5703125" customWidth="1"/>
    <col min="12817" max="12817" width="2.140625" customWidth="1"/>
    <col min="12818" max="12818" width="12.5703125" customWidth="1"/>
    <col min="12819" max="12819" width="2.140625" customWidth="1"/>
    <col min="12820" max="12820" width="12.5703125" customWidth="1"/>
    <col min="12821" max="12821" width="2" customWidth="1"/>
    <col min="12822" max="12822" width="11.85546875" customWidth="1"/>
    <col min="12823" max="12823" width="11.42578125" customWidth="1"/>
    <col min="12824" max="12824" width="1.85546875" customWidth="1"/>
    <col min="12825" max="12825" width="11.5703125" customWidth="1"/>
    <col min="12826" max="12826" width="2.140625" customWidth="1"/>
    <col min="12827" max="12827" width="11.42578125" customWidth="1"/>
    <col min="12828" max="12828" width="0.5703125" customWidth="1"/>
    <col min="12829" max="12829" width="2.42578125" customWidth="1"/>
    <col min="12830" max="12830" width="10.5703125" customWidth="1"/>
    <col min="12831" max="12831" width="11.140625" customWidth="1"/>
    <col min="12832" max="12832" width="2.140625" customWidth="1"/>
    <col min="12833" max="12833" width="11.140625" customWidth="1"/>
    <col min="12834" max="12834" width="2.140625" customWidth="1"/>
    <col min="12835" max="12835" width="12.42578125" customWidth="1"/>
    <col min="13055" max="13055" width="51" customWidth="1"/>
    <col min="13056" max="13056" width="2.140625" customWidth="1"/>
    <col min="13057" max="13057" width="14.140625" customWidth="1"/>
    <col min="13058" max="13059" width="8.85546875" customWidth="1"/>
    <col min="13060" max="13060" width="2" customWidth="1"/>
    <col min="13061" max="13061" width="14.85546875" customWidth="1"/>
    <col min="13062" max="13062" width="2" customWidth="1"/>
    <col min="13063" max="13063" width="14.85546875" customWidth="1"/>
    <col min="13064" max="13064" width="2.140625" customWidth="1"/>
    <col min="13065" max="13065" width="14.85546875" customWidth="1"/>
    <col min="13066" max="13066" width="2.140625" customWidth="1"/>
    <col min="13067" max="13067" width="14.85546875" customWidth="1"/>
    <col min="13068" max="13069" width="3.5703125" customWidth="1"/>
    <col min="13070" max="13070" width="12.42578125" customWidth="1"/>
    <col min="13071" max="13071" width="2.140625" customWidth="1"/>
    <col min="13072" max="13072" width="12.5703125" customWidth="1"/>
    <col min="13073" max="13073" width="2.140625" customWidth="1"/>
    <col min="13074" max="13074" width="12.5703125" customWidth="1"/>
    <col min="13075" max="13075" width="2.140625" customWidth="1"/>
    <col min="13076" max="13076" width="12.5703125" customWidth="1"/>
    <col min="13077" max="13077" width="2" customWidth="1"/>
    <col min="13078" max="13078" width="11.85546875" customWidth="1"/>
    <col min="13079" max="13079" width="11.42578125" customWidth="1"/>
    <col min="13080" max="13080" width="1.85546875" customWidth="1"/>
    <col min="13081" max="13081" width="11.5703125" customWidth="1"/>
    <col min="13082" max="13082" width="2.140625" customWidth="1"/>
    <col min="13083" max="13083" width="11.42578125" customWidth="1"/>
    <col min="13084" max="13084" width="0.5703125" customWidth="1"/>
    <col min="13085" max="13085" width="2.42578125" customWidth="1"/>
    <col min="13086" max="13086" width="10.5703125" customWidth="1"/>
    <col min="13087" max="13087" width="11.140625" customWidth="1"/>
    <col min="13088" max="13088" width="2.140625" customWidth="1"/>
    <col min="13089" max="13089" width="11.140625" customWidth="1"/>
    <col min="13090" max="13090" width="2.140625" customWidth="1"/>
    <col min="13091" max="13091" width="12.42578125" customWidth="1"/>
    <col min="13311" max="13311" width="51" customWidth="1"/>
    <col min="13312" max="13312" width="2.140625" customWidth="1"/>
    <col min="13313" max="13313" width="14.140625" customWidth="1"/>
    <col min="13314" max="13315" width="8.85546875" customWidth="1"/>
    <col min="13316" max="13316" width="2" customWidth="1"/>
    <col min="13317" max="13317" width="14.85546875" customWidth="1"/>
    <col min="13318" max="13318" width="2" customWidth="1"/>
    <col min="13319" max="13319" width="14.85546875" customWidth="1"/>
    <col min="13320" max="13320" width="2.140625" customWidth="1"/>
    <col min="13321" max="13321" width="14.85546875" customWidth="1"/>
    <col min="13322" max="13322" width="2.140625" customWidth="1"/>
    <col min="13323" max="13323" width="14.85546875" customWidth="1"/>
    <col min="13324" max="13325" width="3.5703125" customWidth="1"/>
    <col min="13326" max="13326" width="12.42578125" customWidth="1"/>
    <col min="13327" max="13327" width="2.140625" customWidth="1"/>
    <col min="13328" max="13328" width="12.5703125" customWidth="1"/>
    <col min="13329" max="13329" width="2.140625" customWidth="1"/>
    <col min="13330" max="13330" width="12.5703125" customWidth="1"/>
    <col min="13331" max="13331" width="2.140625" customWidth="1"/>
    <col min="13332" max="13332" width="12.5703125" customWidth="1"/>
    <col min="13333" max="13333" width="2" customWidth="1"/>
    <col min="13334" max="13334" width="11.85546875" customWidth="1"/>
    <col min="13335" max="13335" width="11.42578125" customWidth="1"/>
    <col min="13336" max="13336" width="1.85546875" customWidth="1"/>
    <col min="13337" max="13337" width="11.5703125" customWidth="1"/>
    <col min="13338" max="13338" width="2.140625" customWidth="1"/>
    <col min="13339" max="13339" width="11.42578125" customWidth="1"/>
    <col min="13340" max="13340" width="0.5703125" customWidth="1"/>
    <col min="13341" max="13341" width="2.42578125" customWidth="1"/>
    <col min="13342" max="13342" width="10.5703125" customWidth="1"/>
    <col min="13343" max="13343" width="11.140625" customWidth="1"/>
    <col min="13344" max="13344" width="2.140625" customWidth="1"/>
    <col min="13345" max="13345" width="11.140625" customWidth="1"/>
    <col min="13346" max="13346" width="2.140625" customWidth="1"/>
    <col min="13347" max="13347" width="12.42578125" customWidth="1"/>
    <col min="13567" max="13567" width="51" customWidth="1"/>
    <col min="13568" max="13568" width="2.140625" customWidth="1"/>
    <col min="13569" max="13569" width="14.140625" customWidth="1"/>
    <col min="13570" max="13571" width="8.85546875" customWidth="1"/>
    <col min="13572" max="13572" width="2" customWidth="1"/>
    <col min="13573" max="13573" width="14.85546875" customWidth="1"/>
    <col min="13574" max="13574" width="2" customWidth="1"/>
    <col min="13575" max="13575" width="14.85546875" customWidth="1"/>
    <col min="13576" max="13576" width="2.140625" customWidth="1"/>
    <col min="13577" max="13577" width="14.85546875" customWidth="1"/>
    <col min="13578" max="13578" width="2.140625" customWidth="1"/>
    <col min="13579" max="13579" width="14.85546875" customWidth="1"/>
    <col min="13580" max="13581" width="3.5703125" customWidth="1"/>
    <col min="13582" max="13582" width="12.42578125" customWidth="1"/>
    <col min="13583" max="13583" width="2.140625" customWidth="1"/>
    <col min="13584" max="13584" width="12.5703125" customWidth="1"/>
    <col min="13585" max="13585" width="2.140625" customWidth="1"/>
    <col min="13586" max="13586" width="12.5703125" customWidth="1"/>
    <col min="13587" max="13587" width="2.140625" customWidth="1"/>
    <col min="13588" max="13588" width="12.5703125" customWidth="1"/>
    <col min="13589" max="13589" width="2" customWidth="1"/>
    <col min="13590" max="13590" width="11.85546875" customWidth="1"/>
    <col min="13591" max="13591" width="11.42578125" customWidth="1"/>
    <col min="13592" max="13592" width="1.85546875" customWidth="1"/>
    <col min="13593" max="13593" width="11.5703125" customWidth="1"/>
    <col min="13594" max="13594" width="2.140625" customWidth="1"/>
    <col min="13595" max="13595" width="11.42578125" customWidth="1"/>
    <col min="13596" max="13596" width="0.5703125" customWidth="1"/>
    <col min="13597" max="13597" width="2.42578125" customWidth="1"/>
    <col min="13598" max="13598" width="10.5703125" customWidth="1"/>
    <col min="13599" max="13599" width="11.140625" customWidth="1"/>
    <col min="13600" max="13600" width="2.140625" customWidth="1"/>
    <col min="13601" max="13601" width="11.140625" customWidth="1"/>
    <col min="13602" max="13602" width="2.140625" customWidth="1"/>
    <col min="13603" max="13603" width="12.42578125" customWidth="1"/>
    <col min="13823" max="13823" width="51" customWidth="1"/>
    <col min="13824" max="13824" width="2.140625" customWidth="1"/>
    <col min="13825" max="13825" width="14.140625" customWidth="1"/>
    <col min="13826" max="13827" width="8.85546875" customWidth="1"/>
    <col min="13828" max="13828" width="2" customWidth="1"/>
    <col min="13829" max="13829" width="14.85546875" customWidth="1"/>
    <col min="13830" max="13830" width="2" customWidth="1"/>
    <col min="13831" max="13831" width="14.85546875" customWidth="1"/>
    <col min="13832" max="13832" width="2.140625" customWidth="1"/>
    <col min="13833" max="13833" width="14.85546875" customWidth="1"/>
    <col min="13834" max="13834" width="2.140625" customWidth="1"/>
    <col min="13835" max="13835" width="14.85546875" customWidth="1"/>
    <col min="13836" max="13837" width="3.5703125" customWidth="1"/>
    <col min="13838" max="13838" width="12.42578125" customWidth="1"/>
    <col min="13839" max="13839" width="2.140625" customWidth="1"/>
    <col min="13840" max="13840" width="12.5703125" customWidth="1"/>
    <col min="13841" max="13841" width="2.140625" customWidth="1"/>
    <col min="13842" max="13842" width="12.5703125" customWidth="1"/>
    <col min="13843" max="13843" width="2.140625" customWidth="1"/>
    <col min="13844" max="13844" width="12.5703125" customWidth="1"/>
    <col min="13845" max="13845" width="2" customWidth="1"/>
    <col min="13846" max="13846" width="11.85546875" customWidth="1"/>
    <col min="13847" max="13847" width="11.42578125" customWidth="1"/>
    <col min="13848" max="13848" width="1.85546875" customWidth="1"/>
    <col min="13849" max="13849" width="11.5703125" customWidth="1"/>
    <col min="13850" max="13850" width="2.140625" customWidth="1"/>
    <col min="13851" max="13851" width="11.42578125" customWidth="1"/>
    <col min="13852" max="13852" width="0.5703125" customWidth="1"/>
    <col min="13853" max="13853" width="2.42578125" customWidth="1"/>
    <col min="13854" max="13854" width="10.5703125" customWidth="1"/>
    <col min="13855" max="13855" width="11.140625" customWidth="1"/>
    <col min="13856" max="13856" width="2.140625" customWidth="1"/>
    <col min="13857" max="13857" width="11.140625" customWidth="1"/>
    <col min="13858" max="13858" width="2.140625" customWidth="1"/>
    <col min="13859" max="13859" width="12.42578125" customWidth="1"/>
    <col min="14079" max="14079" width="51" customWidth="1"/>
    <col min="14080" max="14080" width="2.140625" customWidth="1"/>
    <col min="14081" max="14081" width="14.140625" customWidth="1"/>
    <col min="14082" max="14083" width="8.85546875" customWidth="1"/>
    <col min="14084" max="14084" width="2" customWidth="1"/>
    <col min="14085" max="14085" width="14.85546875" customWidth="1"/>
    <col min="14086" max="14086" width="2" customWidth="1"/>
    <col min="14087" max="14087" width="14.85546875" customWidth="1"/>
    <col min="14088" max="14088" width="2.140625" customWidth="1"/>
    <col min="14089" max="14089" width="14.85546875" customWidth="1"/>
    <col min="14090" max="14090" width="2.140625" customWidth="1"/>
    <col min="14091" max="14091" width="14.85546875" customWidth="1"/>
    <col min="14092" max="14093" width="3.5703125" customWidth="1"/>
    <col min="14094" max="14094" width="12.42578125" customWidth="1"/>
    <col min="14095" max="14095" width="2.140625" customWidth="1"/>
    <col min="14096" max="14096" width="12.5703125" customWidth="1"/>
    <col min="14097" max="14097" width="2.140625" customWidth="1"/>
    <col min="14098" max="14098" width="12.5703125" customWidth="1"/>
    <col min="14099" max="14099" width="2.140625" customWidth="1"/>
    <col min="14100" max="14100" width="12.5703125" customWidth="1"/>
    <col min="14101" max="14101" width="2" customWidth="1"/>
    <col min="14102" max="14102" width="11.85546875" customWidth="1"/>
    <col min="14103" max="14103" width="11.42578125" customWidth="1"/>
    <col min="14104" max="14104" width="1.85546875" customWidth="1"/>
    <col min="14105" max="14105" width="11.5703125" customWidth="1"/>
    <col min="14106" max="14106" width="2.140625" customWidth="1"/>
    <col min="14107" max="14107" width="11.42578125" customWidth="1"/>
    <col min="14108" max="14108" width="0.5703125" customWidth="1"/>
    <col min="14109" max="14109" width="2.42578125" customWidth="1"/>
    <col min="14110" max="14110" width="10.5703125" customWidth="1"/>
    <col min="14111" max="14111" width="11.140625" customWidth="1"/>
    <col min="14112" max="14112" width="2.140625" customWidth="1"/>
    <col min="14113" max="14113" width="11.140625" customWidth="1"/>
    <col min="14114" max="14114" width="2.140625" customWidth="1"/>
    <col min="14115" max="14115" width="12.42578125" customWidth="1"/>
    <col min="14335" max="14335" width="51" customWidth="1"/>
    <col min="14336" max="14336" width="2.140625" customWidth="1"/>
    <col min="14337" max="14337" width="14.140625" customWidth="1"/>
    <col min="14338" max="14339" width="8.85546875" customWidth="1"/>
    <col min="14340" max="14340" width="2" customWidth="1"/>
    <col min="14341" max="14341" width="14.85546875" customWidth="1"/>
    <col min="14342" max="14342" width="2" customWidth="1"/>
    <col min="14343" max="14343" width="14.85546875" customWidth="1"/>
    <col min="14344" max="14344" width="2.140625" customWidth="1"/>
    <col min="14345" max="14345" width="14.85546875" customWidth="1"/>
    <col min="14346" max="14346" width="2.140625" customWidth="1"/>
    <col min="14347" max="14347" width="14.85546875" customWidth="1"/>
    <col min="14348" max="14349" width="3.5703125" customWidth="1"/>
    <col min="14350" max="14350" width="12.42578125" customWidth="1"/>
    <col min="14351" max="14351" width="2.140625" customWidth="1"/>
    <col min="14352" max="14352" width="12.5703125" customWidth="1"/>
    <col min="14353" max="14353" width="2.140625" customWidth="1"/>
    <col min="14354" max="14354" width="12.5703125" customWidth="1"/>
    <col min="14355" max="14355" width="2.140625" customWidth="1"/>
    <col min="14356" max="14356" width="12.5703125" customWidth="1"/>
    <col min="14357" max="14357" width="2" customWidth="1"/>
    <col min="14358" max="14358" width="11.85546875" customWidth="1"/>
    <col min="14359" max="14359" width="11.42578125" customWidth="1"/>
    <col min="14360" max="14360" width="1.85546875" customWidth="1"/>
    <col min="14361" max="14361" width="11.5703125" customWidth="1"/>
    <col min="14362" max="14362" width="2.140625" customWidth="1"/>
    <col min="14363" max="14363" width="11.42578125" customWidth="1"/>
    <col min="14364" max="14364" width="0.5703125" customWidth="1"/>
    <col min="14365" max="14365" width="2.42578125" customWidth="1"/>
    <col min="14366" max="14366" width="10.5703125" customWidth="1"/>
    <col min="14367" max="14367" width="11.140625" customWidth="1"/>
    <col min="14368" max="14368" width="2.140625" customWidth="1"/>
    <col min="14369" max="14369" width="11.140625" customWidth="1"/>
    <col min="14370" max="14370" width="2.140625" customWidth="1"/>
    <col min="14371" max="14371" width="12.42578125" customWidth="1"/>
    <col min="14591" max="14591" width="51" customWidth="1"/>
    <col min="14592" max="14592" width="2.140625" customWidth="1"/>
    <col min="14593" max="14593" width="14.140625" customWidth="1"/>
    <col min="14594" max="14595" width="8.85546875" customWidth="1"/>
    <col min="14596" max="14596" width="2" customWidth="1"/>
    <col min="14597" max="14597" width="14.85546875" customWidth="1"/>
    <col min="14598" max="14598" width="2" customWidth="1"/>
    <col min="14599" max="14599" width="14.85546875" customWidth="1"/>
    <col min="14600" max="14600" width="2.140625" customWidth="1"/>
    <col min="14601" max="14601" width="14.85546875" customWidth="1"/>
    <col min="14602" max="14602" width="2.140625" customWidth="1"/>
    <col min="14603" max="14603" width="14.85546875" customWidth="1"/>
    <col min="14604" max="14605" width="3.5703125" customWidth="1"/>
    <col min="14606" max="14606" width="12.42578125" customWidth="1"/>
    <col min="14607" max="14607" width="2.140625" customWidth="1"/>
    <col min="14608" max="14608" width="12.5703125" customWidth="1"/>
    <col min="14609" max="14609" width="2.140625" customWidth="1"/>
    <col min="14610" max="14610" width="12.5703125" customWidth="1"/>
    <col min="14611" max="14611" width="2.140625" customWidth="1"/>
    <col min="14612" max="14612" width="12.5703125" customWidth="1"/>
    <col min="14613" max="14613" width="2" customWidth="1"/>
    <col min="14614" max="14614" width="11.85546875" customWidth="1"/>
    <col min="14615" max="14615" width="11.42578125" customWidth="1"/>
    <col min="14616" max="14616" width="1.85546875" customWidth="1"/>
    <col min="14617" max="14617" width="11.5703125" customWidth="1"/>
    <col min="14618" max="14618" width="2.140625" customWidth="1"/>
    <col min="14619" max="14619" width="11.42578125" customWidth="1"/>
    <col min="14620" max="14620" width="0.5703125" customWidth="1"/>
    <col min="14621" max="14621" width="2.42578125" customWidth="1"/>
    <col min="14622" max="14622" width="10.5703125" customWidth="1"/>
    <col min="14623" max="14623" width="11.140625" customWidth="1"/>
    <col min="14624" max="14624" width="2.140625" customWidth="1"/>
    <col min="14625" max="14625" width="11.140625" customWidth="1"/>
    <col min="14626" max="14626" width="2.140625" customWidth="1"/>
    <col min="14627" max="14627" width="12.42578125" customWidth="1"/>
    <col min="14847" max="14847" width="51" customWidth="1"/>
    <col min="14848" max="14848" width="2.140625" customWidth="1"/>
    <col min="14849" max="14849" width="14.140625" customWidth="1"/>
    <col min="14850" max="14851" width="8.85546875" customWidth="1"/>
    <col min="14852" max="14852" width="2" customWidth="1"/>
    <col min="14853" max="14853" width="14.85546875" customWidth="1"/>
    <col min="14854" max="14854" width="2" customWidth="1"/>
    <col min="14855" max="14855" width="14.85546875" customWidth="1"/>
    <col min="14856" max="14856" width="2.140625" customWidth="1"/>
    <col min="14857" max="14857" width="14.85546875" customWidth="1"/>
    <col min="14858" max="14858" width="2.140625" customWidth="1"/>
    <col min="14859" max="14859" width="14.85546875" customWidth="1"/>
    <col min="14860" max="14861" width="3.5703125" customWidth="1"/>
    <col min="14862" max="14862" width="12.42578125" customWidth="1"/>
    <col min="14863" max="14863" width="2.140625" customWidth="1"/>
    <col min="14864" max="14864" width="12.5703125" customWidth="1"/>
    <col min="14865" max="14865" width="2.140625" customWidth="1"/>
    <col min="14866" max="14866" width="12.5703125" customWidth="1"/>
    <col min="14867" max="14867" width="2.140625" customWidth="1"/>
    <col min="14868" max="14868" width="12.5703125" customWidth="1"/>
    <col min="14869" max="14869" width="2" customWidth="1"/>
    <col min="14870" max="14870" width="11.85546875" customWidth="1"/>
    <col min="14871" max="14871" width="11.42578125" customWidth="1"/>
    <col min="14872" max="14872" width="1.85546875" customWidth="1"/>
    <col min="14873" max="14873" width="11.5703125" customWidth="1"/>
    <col min="14874" max="14874" width="2.140625" customWidth="1"/>
    <col min="14875" max="14875" width="11.42578125" customWidth="1"/>
    <col min="14876" max="14876" width="0.5703125" customWidth="1"/>
    <col min="14877" max="14877" width="2.42578125" customWidth="1"/>
    <col min="14878" max="14878" width="10.5703125" customWidth="1"/>
    <col min="14879" max="14879" width="11.140625" customWidth="1"/>
    <col min="14880" max="14880" width="2.140625" customWidth="1"/>
    <col min="14881" max="14881" width="11.140625" customWidth="1"/>
    <col min="14882" max="14882" width="2.140625" customWidth="1"/>
    <col min="14883" max="14883" width="12.42578125" customWidth="1"/>
    <col min="15103" max="15103" width="51" customWidth="1"/>
    <col min="15104" max="15104" width="2.140625" customWidth="1"/>
    <col min="15105" max="15105" width="14.140625" customWidth="1"/>
    <col min="15106" max="15107" width="8.85546875" customWidth="1"/>
    <col min="15108" max="15108" width="2" customWidth="1"/>
    <col min="15109" max="15109" width="14.85546875" customWidth="1"/>
    <col min="15110" max="15110" width="2" customWidth="1"/>
    <col min="15111" max="15111" width="14.85546875" customWidth="1"/>
    <col min="15112" max="15112" width="2.140625" customWidth="1"/>
    <col min="15113" max="15113" width="14.85546875" customWidth="1"/>
    <col min="15114" max="15114" width="2.140625" customWidth="1"/>
    <col min="15115" max="15115" width="14.85546875" customWidth="1"/>
    <col min="15116" max="15117" width="3.5703125" customWidth="1"/>
    <col min="15118" max="15118" width="12.42578125" customWidth="1"/>
    <col min="15119" max="15119" width="2.140625" customWidth="1"/>
    <col min="15120" max="15120" width="12.5703125" customWidth="1"/>
    <col min="15121" max="15121" width="2.140625" customWidth="1"/>
    <col min="15122" max="15122" width="12.5703125" customWidth="1"/>
    <col min="15123" max="15123" width="2.140625" customWidth="1"/>
    <col min="15124" max="15124" width="12.5703125" customWidth="1"/>
    <col min="15125" max="15125" width="2" customWidth="1"/>
    <col min="15126" max="15126" width="11.85546875" customWidth="1"/>
    <col min="15127" max="15127" width="11.42578125" customWidth="1"/>
    <col min="15128" max="15128" width="1.85546875" customWidth="1"/>
    <col min="15129" max="15129" width="11.5703125" customWidth="1"/>
    <col min="15130" max="15130" width="2.140625" customWidth="1"/>
    <col min="15131" max="15131" width="11.42578125" customWidth="1"/>
    <col min="15132" max="15132" width="0.5703125" customWidth="1"/>
    <col min="15133" max="15133" width="2.42578125" customWidth="1"/>
    <col min="15134" max="15134" width="10.5703125" customWidth="1"/>
    <col min="15135" max="15135" width="11.140625" customWidth="1"/>
    <col min="15136" max="15136" width="2.140625" customWidth="1"/>
    <col min="15137" max="15137" width="11.140625" customWidth="1"/>
    <col min="15138" max="15138" width="2.140625" customWidth="1"/>
    <col min="15139" max="15139" width="12.42578125" customWidth="1"/>
    <col min="15359" max="15359" width="51" customWidth="1"/>
    <col min="15360" max="15360" width="2.140625" customWidth="1"/>
    <col min="15361" max="15361" width="14.140625" customWidth="1"/>
    <col min="15362" max="15363" width="8.85546875" customWidth="1"/>
    <col min="15364" max="15364" width="2" customWidth="1"/>
    <col min="15365" max="15365" width="14.85546875" customWidth="1"/>
    <col min="15366" max="15366" width="2" customWidth="1"/>
    <col min="15367" max="15367" width="14.85546875" customWidth="1"/>
    <col min="15368" max="15368" width="2.140625" customWidth="1"/>
    <col min="15369" max="15369" width="14.85546875" customWidth="1"/>
    <col min="15370" max="15370" width="2.140625" customWidth="1"/>
    <col min="15371" max="15371" width="14.85546875" customWidth="1"/>
    <col min="15372" max="15373" width="3.5703125" customWidth="1"/>
    <col min="15374" max="15374" width="12.42578125" customWidth="1"/>
    <col min="15375" max="15375" width="2.140625" customWidth="1"/>
    <col min="15376" max="15376" width="12.5703125" customWidth="1"/>
    <col min="15377" max="15377" width="2.140625" customWidth="1"/>
    <col min="15378" max="15378" width="12.5703125" customWidth="1"/>
    <col min="15379" max="15379" width="2.140625" customWidth="1"/>
    <col min="15380" max="15380" width="12.5703125" customWidth="1"/>
    <col min="15381" max="15381" width="2" customWidth="1"/>
    <col min="15382" max="15382" width="11.85546875" customWidth="1"/>
    <col min="15383" max="15383" width="11.42578125" customWidth="1"/>
    <col min="15384" max="15384" width="1.85546875" customWidth="1"/>
    <col min="15385" max="15385" width="11.5703125" customWidth="1"/>
    <col min="15386" max="15386" width="2.140625" customWidth="1"/>
    <col min="15387" max="15387" width="11.42578125" customWidth="1"/>
    <col min="15388" max="15388" width="0.5703125" customWidth="1"/>
    <col min="15389" max="15389" width="2.42578125" customWidth="1"/>
    <col min="15390" max="15390" width="10.5703125" customWidth="1"/>
    <col min="15391" max="15391" width="11.140625" customWidth="1"/>
    <col min="15392" max="15392" width="2.140625" customWidth="1"/>
    <col min="15393" max="15393" width="11.140625" customWidth="1"/>
    <col min="15394" max="15394" width="2.140625" customWidth="1"/>
    <col min="15395" max="15395" width="12.42578125" customWidth="1"/>
    <col min="15615" max="15615" width="51" customWidth="1"/>
    <col min="15616" max="15616" width="2.140625" customWidth="1"/>
    <col min="15617" max="15617" width="14.140625" customWidth="1"/>
    <col min="15618" max="15619" width="8.85546875" customWidth="1"/>
    <col min="15620" max="15620" width="2" customWidth="1"/>
    <col min="15621" max="15621" width="14.85546875" customWidth="1"/>
    <col min="15622" max="15622" width="2" customWidth="1"/>
    <col min="15623" max="15623" width="14.85546875" customWidth="1"/>
    <col min="15624" max="15624" width="2.140625" customWidth="1"/>
    <col min="15625" max="15625" width="14.85546875" customWidth="1"/>
    <col min="15626" max="15626" width="2.140625" customWidth="1"/>
    <col min="15627" max="15627" width="14.85546875" customWidth="1"/>
    <col min="15628" max="15629" width="3.5703125" customWidth="1"/>
    <col min="15630" max="15630" width="12.42578125" customWidth="1"/>
    <col min="15631" max="15631" width="2.140625" customWidth="1"/>
    <col min="15632" max="15632" width="12.5703125" customWidth="1"/>
    <col min="15633" max="15633" width="2.140625" customWidth="1"/>
    <col min="15634" max="15634" width="12.5703125" customWidth="1"/>
    <col min="15635" max="15635" width="2.140625" customWidth="1"/>
    <col min="15636" max="15636" width="12.5703125" customWidth="1"/>
    <col min="15637" max="15637" width="2" customWidth="1"/>
    <col min="15638" max="15638" width="11.85546875" customWidth="1"/>
    <col min="15639" max="15639" width="11.42578125" customWidth="1"/>
    <col min="15640" max="15640" width="1.85546875" customWidth="1"/>
    <col min="15641" max="15641" width="11.5703125" customWidth="1"/>
    <col min="15642" max="15642" width="2.140625" customWidth="1"/>
    <col min="15643" max="15643" width="11.42578125" customWidth="1"/>
    <col min="15644" max="15644" width="0.5703125" customWidth="1"/>
    <col min="15645" max="15645" width="2.42578125" customWidth="1"/>
    <col min="15646" max="15646" width="10.5703125" customWidth="1"/>
    <col min="15647" max="15647" width="11.140625" customWidth="1"/>
    <col min="15648" max="15648" width="2.140625" customWidth="1"/>
    <col min="15649" max="15649" width="11.140625" customWidth="1"/>
    <col min="15650" max="15650" width="2.140625" customWidth="1"/>
    <col min="15651" max="15651" width="12.42578125" customWidth="1"/>
    <col min="15871" max="15871" width="51" customWidth="1"/>
    <col min="15872" max="15872" width="2.140625" customWidth="1"/>
    <col min="15873" max="15873" width="14.140625" customWidth="1"/>
    <col min="15874" max="15875" width="8.85546875" customWidth="1"/>
    <col min="15876" max="15876" width="2" customWidth="1"/>
    <col min="15877" max="15877" width="14.85546875" customWidth="1"/>
    <col min="15878" max="15878" width="2" customWidth="1"/>
    <col min="15879" max="15879" width="14.85546875" customWidth="1"/>
    <col min="15880" max="15880" width="2.140625" customWidth="1"/>
    <col min="15881" max="15881" width="14.85546875" customWidth="1"/>
    <col min="15882" max="15882" width="2.140625" customWidth="1"/>
    <col min="15883" max="15883" width="14.85546875" customWidth="1"/>
    <col min="15884" max="15885" width="3.5703125" customWidth="1"/>
    <col min="15886" max="15886" width="12.42578125" customWidth="1"/>
    <col min="15887" max="15887" width="2.140625" customWidth="1"/>
    <col min="15888" max="15888" width="12.5703125" customWidth="1"/>
    <col min="15889" max="15889" width="2.140625" customWidth="1"/>
    <col min="15890" max="15890" width="12.5703125" customWidth="1"/>
    <col min="15891" max="15891" width="2.140625" customWidth="1"/>
    <col min="15892" max="15892" width="12.5703125" customWidth="1"/>
    <col min="15893" max="15893" width="2" customWidth="1"/>
    <col min="15894" max="15894" width="11.85546875" customWidth="1"/>
    <col min="15895" max="15895" width="11.42578125" customWidth="1"/>
    <col min="15896" max="15896" width="1.85546875" customWidth="1"/>
    <col min="15897" max="15897" width="11.5703125" customWidth="1"/>
    <col min="15898" max="15898" width="2.140625" customWidth="1"/>
    <col min="15899" max="15899" width="11.42578125" customWidth="1"/>
    <col min="15900" max="15900" width="0.5703125" customWidth="1"/>
    <col min="15901" max="15901" width="2.42578125" customWidth="1"/>
    <col min="15902" max="15902" width="10.5703125" customWidth="1"/>
    <col min="15903" max="15903" width="11.140625" customWidth="1"/>
    <col min="15904" max="15904" width="2.140625" customWidth="1"/>
    <col min="15905" max="15905" width="11.140625" customWidth="1"/>
    <col min="15906" max="15906" width="2.140625" customWidth="1"/>
    <col min="15907" max="15907" width="12.42578125" customWidth="1"/>
    <col min="16127" max="16127" width="51" customWidth="1"/>
    <col min="16128" max="16128" width="2.140625" customWidth="1"/>
    <col min="16129" max="16129" width="14.140625" customWidth="1"/>
    <col min="16130" max="16131" width="8.85546875" customWidth="1"/>
    <col min="16132" max="16132" width="2" customWidth="1"/>
    <col min="16133" max="16133" width="14.85546875" customWidth="1"/>
    <col min="16134" max="16134" width="2" customWidth="1"/>
    <col min="16135" max="16135" width="14.85546875" customWidth="1"/>
    <col min="16136" max="16136" width="2.140625" customWidth="1"/>
    <col min="16137" max="16137" width="14.85546875" customWidth="1"/>
    <col min="16138" max="16138" width="2.140625" customWidth="1"/>
    <col min="16139" max="16139" width="14.85546875" customWidth="1"/>
    <col min="16140" max="16141" width="3.5703125" customWidth="1"/>
    <col min="16142" max="16142" width="12.42578125" customWidth="1"/>
    <col min="16143" max="16143" width="2.140625" customWidth="1"/>
    <col min="16144" max="16144" width="12.5703125" customWidth="1"/>
    <col min="16145" max="16145" width="2.140625" customWidth="1"/>
    <col min="16146" max="16146" width="12.5703125" customWidth="1"/>
    <col min="16147" max="16147" width="2.140625" customWidth="1"/>
    <col min="16148" max="16148" width="12.5703125" customWidth="1"/>
    <col min="16149" max="16149" width="2" customWidth="1"/>
    <col min="16150" max="16150" width="11.85546875" customWidth="1"/>
    <col min="16151" max="16151" width="11.42578125" customWidth="1"/>
    <col min="16152" max="16152" width="1.85546875" customWidth="1"/>
    <col min="16153" max="16153" width="11.5703125" customWidth="1"/>
    <col min="16154" max="16154" width="2.140625" customWidth="1"/>
    <col min="16155" max="16155" width="11.42578125" customWidth="1"/>
    <col min="16156" max="16156" width="0.5703125" customWidth="1"/>
    <col min="16157" max="16157" width="2.42578125" customWidth="1"/>
    <col min="16158" max="16158" width="10.5703125" customWidth="1"/>
    <col min="16159" max="16159" width="11.140625" customWidth="1"/>
    <col min="16160" max="16160" width="2.140625" customWidth="1"/>
    <col min="16161" max="16161" width="11.140625" customWidth="1"/>
    <col min="16162" max="16162" width="2.140625" customWidth="1"/>
    <col min="16163" max="16163" width="12.42578125" customWidth="1"/>
  </cols>
  <sheetData>
    <row r="1" spans="1:35">
      <c r="A1" s="771" t="s">
        <v>936</v>
      </c>
    </row>
    <row r="3" spans="1:35" ht="18" customHeight="1">
      <c r="A3" s="54" t="s">
        <v>60</v>
      </c>
      <c r="B3" s="53"/>
      <c r="C3" s="111"/>
      <c r="D3" s="411"/>
      <c r="E3" s="411"/>
      <c r="F3" s="411"/>
      <c r="G3" s="111"/>
      <c r="H3" s="111"/>
      <c r="I3" s="412"/>
      <c r="J3" s="111"/>
      <c r="K3" s="111"/>
      <c r="L3" s="111"/>
      <c r="M3" s="411"/>
      <c r="N3" s="411"/>
      <c r="O3" s="411"/>
      <c r="P3" s="411"/>
      <c r="Q3" s="411"/>
      <c r="R3" s="411"/>
      <c r="S3" s="411"/>
      <c r="T3" s="411"/>
      <c r="U3" s="111"/>
      <c r="V3" s="411"/>
      <c r="W3" s="411"/>
      <c r="X3" s="411"/>
      <c r="Y3" s="411"/>
      <c r="Z3" s="411"/>
      <c r="AA3" s="411"/>
      <c r="AB3" s="411"/>
      <c r="AC3" s="411"/>
      <c r="AD3" s="411"/>
      <c r="AE3" s="411"/>
      <c r="AF3" s="411"/>
      <c r="AG3" s="411"/>
      <c r="AH3" s="411"/>
      <c r="AI3" s="411"/>
    </row>
    <row r="4" spans="1:35" ht="18" customHeight="1">
      <c r="A4" s="54" t="s">
        <v>48</v>
      </c>
      <c r="B4" s="53"/>
      <c r="C4" s="111"/>
      <c r="D4" s="411"/>
      <c r="E4" s="411"/>
      <c r="F4" s="411"/>
      <c r="G4" s="111"/>
      <c r="H4" s="111"/>
      <c r="I4" s="412"/>
      <c r="J4" s="111"/>
      <c r="K4" s="111"/>
      <c r="L4" s="111"/>
      <c r="M4" s="411"/>
      <c r="N4" s="411"/>
      <c r="O4" s="411"/>
      <c r="P4" s="411"/>
      <c r="Q4" s="411"/>
      <c r="R4" s="414"/>
      <c r="S4" s="411"/>
      <c r="T4" s="411"/>
      <c r="U4" s="111"/>
      <c r="V4" s="411"/>
      <c r="W4" s="411"/>
      <c r="X4" s="411"/>
      <c r="Y4" s="411"/>
      <c r="Z4" s="411"/>
      <c r="AA4" s="411"/>
      <c r="AB4" s="411"/>
      <c r="AC4" s="411"/>
      <c r="AD4" s="411"/>
      <c r="AE4" s="411"/>
      <c r="AF4" s="411"/>
      <c r="AG4" s="411"/>
      <c r="AH4" s="411"/>
      <c r="AI4" s="411"/>
    </row>
    <row r="5" spans="1:35" ht="18" customHeight="1">
      <c r="A5" s="54" t="s">
        <v>1343</v>
      </c>
      <c r="B5" s="415"/>
      <c r="C5" s="416"/>
      <c r="D5" s="417"/>
      <c r="E5" s="417"/>
      <c r="F5" s="417"/>
      <c r="G5" s="416"/>
      <c r="H5" s="416"/>
      <c r="I5" s="418"/>
      <c r="J5" s="416"/>
      <c r="K5" s="545" t="s">
        <v>502</v>
      </c>
      <c r="L5" s="416"/>
      <c r="M5" s="417"/>
      <c r="N5" s="417"/>
      <c r="O5" s="417"/>
      <c r="P5" s="417"/>
      <c r="Q5" s="417"/>
      <c r="R5" s="417"/>
      <c r="S5" s="417"/>
      <c r="T5" s="419"/>
      <c r="U5" s="416"/>
      <c r="V5" s="417"/>
      <c r="W5" s="417"/>
      <c r="X5" s="417"/>
      <c r="Y5" s="417"/>
      <c r="Z5" s="417"/>
      <c r="AA5" s="417"/>
      <c r="AB5" s="417"/>
      <c r="AC5" s="417"/>
      <c r="AD5" s="417"/>
      <c r="AE5" s="417"/>
      <c r="AF5" s="417"/>
      <c r="AG5" s="417"/>
      <c r="AH5" s="417"/>
      <c r="AI5" s="420"/>
    </row>
    <row r="6" spans="1:35" ht="18" customHeight="1">
      <c r="A6" s="536" t="s">
        <v>572</v>
      </c>
      <c r="B6" s="415"/>
      <c r="C6" s="416"/>
      <c r="D6" s="417"/>
      <c r="E6" s="417"/>
      <c r="F6" s="417"/>
      <c r="G6" s="416"/>
      <c r="H6" s="416"/>
      <c r="I6" s="418"/>
      <c r="J6" s="416"/>
      <c r="K6" s="456" t="s">
        <v>503</v>
      </c>
      <c r="L6" s="416"/>
      <c r="M6" s="417"/>
      <c r="N6" s="417"/>
      <c r="O6" s="417"/>
      <c r="P6" s="417"/>
      <c r="Q6" s="417"/>
      <c r="R6" s="417"/>
      <c r="S6" s="417"/>
      <c r="T6" s="421"/>
      <c r="U6" s="416"/>
      <c r="V6" s="417"/>
      <c r="W6" s="417"/>
      <c r="X6" s="417"/>
      <c r="Y6" s="417"/>
      <c r="Z6" s="417"/>
      <c r="AA6" s="417"/>
      <c r="AB6" s="417"/>
      <c r="AC6" s="417"/>
      <c r="AD6" s="417"/>
      <c r="AE6" s="417"/>
      <c r="AF6" s="417"/>
      <c r="AG6" s="417"/>
      <c r="AH6" s="417"/>
      <c r="AI6" s="417"/>
    </row>
    <row r="7" spans="1:35" ht="18" customHeight="1">
      <c r="A7" s="536" t="s">
        <v>573</v>
      </c>
      <c r="B7" s="415"/>
      <c r="C7" s="416"/>
      <c r="D7" s="417"/>
      <c r="E7" s="417"/>
      <c r="F7" s="417"/>
      <c r="G7" s="416"/>
      <c r="H7" s="416"/>
      <c r="I7" s="418"/>
      <c r="J7" s="416"/>
      <c r="K7" s="456"/>
      <c r="L7" s="416"/>
      <c r="M7" s="417"/>
      <c r="N7" s="417"/>
      <c r="O7" s="417"/>
      <c r="P7" s="417"/>
      <c r="Q7" s="417"/>
      <c r="R7" s="417"/>
      <c r="S7" s="417"/>
      <c r="T7" s="421"/>
      <c r="U7" s="416"/>
      <c r="V7" s="417"/>
      <c r="W7" s="417"/>
      <c r="X7" s="417"/>
      <c r="Y7" s="417"/>
      <c r="Z7" s="417"/>
      <c r="AA7" s="417"/>
      <c r="AB7" s="417"/>
      <c r="AC7" s="417"/>
      <c r="AD7" s="417"/>
      <c r="AE7" s="417"/>
      <c r="AF7" s="417"/>
      <c r="AG7" s="417"/>
      <c r="AH7" s="417"/>
      <c r="AI7" s="417"/>
    </row>
    <row r="8" spans="1:35" ht="18" customHeight="1">
      <c r="A8" s="531" t="s">
        <v>1284</v>
      </c>
      <c r="B8" s="415"/>
      <c r="C8" s="416"/>
      <c r="D8" s="417"/>
      <c r="E8" s="417"/>
      <c r="F8" s="417"/>
      <c r="G8" s="416"/>
      <c r="H8" s="416"/>
      <c r="I8" s="418"/>
      <c r="J8" s="416"/>
      <c r="K8" s="416"/>
      <c r="L8" s="416"/>
      <c r="M8" s="417"/>
      <c r="N8" s="417"/>
      <c r="O8" s="417"/>
      <c r="P8" s="417"/>
      <c r="Q8" s="417"/>
      <c r="R8" s="417"/>
      <c r="S8" s="417"/>
      <c r="T8" s="417"/>
      <c r="U8" s="416"/>
      <c r="V8" s="417"/>
      <c r="W8" s="417"/>
      <c r="X8" s="417"/>
      <c r="Y8" s="417"/>
      <c r="Z8" s="417"/>
      <c r="AA8" s="417"/>
      <c r="AB8" s="417"/>
      <c r="AC8" s="417"/>
      <c r="AD8" s="417"/>
      <c r="AE8" s="417"/>
      <c r="AF8" s="417"/>
      <c r="AG8" s="417"/>
      <c r="AH8" s="417"/>
      <c r="AI8" s="417"/>
    </row>
    <row r="9" spans="1:35" ht="16" customHeight="1">
      <c r="A9" s="64" t="s">
        <v>362</v>
      </c>
      <c r="B9" s="1"/>
      <c r="C9" s="416"/>
      <c r="D9" s="417"/>
      <c r="E9" s="417"/>
      <c r="F9" s="417"/>
      <c r="G9" s="416"/>
      <c r="H9" s="416"/>
      <c r="I9" s="418"/>
      <c r="J9" s="416"/>
      <c r="K9" s="416"/>
      <c r="L9" s="416"/>
      <c r="M9" s="417"/>
      <c r="N9" s="417"/>
      <c r="O9" s="417"/>
      <c r="P9" s="417"/>
      <c r="Q9" s="417"/>
      <c r="R9" s="417"/>
      <c r="S9" s="417"/>
      <c r="T9" s="417"/>
      <c r="U9" s="416"/>
      <c r="V9" s="417"/>
      <c r="W9" s="417"/>
      <c r="X9" s="417"/>
      <c r="Y9" s="417"/>
      <c r="Z9" s="417"/>
      <c r="AA9" s="417"/>
      <c r="AB9" s="417"/>
      <c r="AC9" s="417"/>
      <c r="AD9" s="417"/>
      <c r="AE9" s="417"/>
      <c r="AF9" s="417"/>
      <c r="AG9" s="417"/>
      <c r="AH9" s="417"/>
      <c r="AI9" s="417"/>
    </row>
    <row r="10" spans="1:35" ht="17">
      <c r="A10" s="422"/>
      <c r="B10" s="415"/>
      <c r="C10" s="416"/>
      <c r="D10" s="417"/>
      <c r="E10" s="417"/>
      <c r="F10" s="417"/>
      <c r="G10" s="416"/>
      <c r="H10" s="416"/>
      <c r="I10" s="418"/>
      <c r="J10" s="416"/>
      <c r="K10" s="416"/>
      <c r="L10" s="416"/>
      <c r="M10" s="417"/>
      <c r="N10" s="417"/>
      <c r="O10" s="417"/>
      <c r="P10" s="417"/>
      <c r="Q10" s="417"/>
      <c r="R10" s="417"/>
      <c r="S10" s="417"/>
      <c r="T10" s="417"/>
      <c r="U10" s="416"/>
      <c r="V10" s="417"/>
      <c r="W10" s="417"/>
      <c r="X10" s="417"/>
      <c r="Y10" s="417"/>
      <c r="Z10" s="417"/>
      <c r="AA10" s="417"/>
      <c r="AB10" s="417"/>
      <c r="AC10" s="417"/>
      <c r="AD10" s="417"/>
      <c r="AE10" s="417"/>
      <c r="AF10" s="417"/>
      <c r="AG10" s="417"/>
      <c r="AH10" s="417"/>
      <c r="AI10" s="417"/>
    </row>
    <row r="11" spans="1:35">
      <c r="A11" s="423"/>
      <c r="B11" s="415"/>
      <c r="C11" s="416"/>
      <c r="D11" s="417"/>
      <c r="E11" s="417"/>
      <c r="F11" s="417"/>
      <c r="G11" s="416"/>
      <c r="H11" s="416"/>
      <c r="I11" s="418"/>
      <c r="J11" s="416"/>
      <c r="K11" s="416"/>
      <c r="L11" s="416"/>
      <c r="M11" s="417"/>
      <c r="N11" s="417"/>
      <c r="O11" s="417"/>
      <c r="P11" s="417"/>
      <c r="Q11" s="417"/>
      <c r="R11" s="417"/>
      <c r="S11" s="417"/>
      <c r="T11" s="417"/>
      <c r="U11" s="416"/>
      <c r="V11" s="417"/>
      <c r="W11" s="417"/>
      <c r="X11" s="417"/>
      <c r="Y11" s="417"/>
      <c r="Z11" s="417"/>
      <c r="AA11" s="417"/>
      <c r="AB11" s="417"/>
      <c r="AC11" s="417"/>
      <c r="AD11" s="417"/>
      <c r="AE11" s="417"/>
      <c r="AF11" s="417"/>
      <c r="AG11" s="417"/>
      <c r="AH11" s="417"/>
      <c r="AI11" s="417"/>
    </row>
    <row r="12" spans="1:35">
      <c r="A12" s="423"/>
      <c r="B12" s="415"/>
      <c r="C12" s="416"/>
      <c r="D12" s="417"/>
      <c r="E12" s="417"/>
      <c r="F12" s="417"/>
      <c r="G12" s="416"/>
      <c r="H12" s="416"/>
      <c r="I12" s="418"/>
      <c r="J12" s="416"/>
      <c r="K12" s="416"/>
      <c r="L12" s="416"/>
      <c r="M12" s="417"/>
      <c r="N12" s="417"/>
      <c r="O12" s="417"/>
      <c r="P12" s="417"/>
      <c r="Q12" s="417"/>
      <c r="R12" s="417"/>
      <c r="S12" s="417"/>
      <c r="T12" s="417"/>
      <c r="U12" s="416"/>
      <c r="V12" s="417"/>
      <c r="W12" s="417"/>
      <c r="X12" s="417"/>
      <c r="Y12" s="417"/>
      <c r="Z12" s="417"/>
      <c r="AA12" s="417"/>
      <c r="AB12" s="417"/>
      <c r="AC12" s="417"/>
      <c r="AD12" s="417"/>
      <c r="AE12" s="417"/>
      <c r="AF12" s="417"/>
      <c r="AG12" s="417"/>
      <c r="AH12" s="417"/>
      <c r="AI12" s="417"/>
    </row>
    <row r="13" spans="1:35">
      <c r="A13" s="60"/>
      <c r="B13" s="60"/>
      <c r="C13" s="1146"/>
      <c r="D13" s="1146"/>
      <c r="E13" s="1146"/>
      <c r="F13" s="1146"/>
      <c r="G13" s="1146"/>
      <c r="H13" s="1146"/>
      <c r="I13" s="1146"/>
      <c r="J13" s="1146"/>
      <c r="K13" s="1146"/>
      <c r="L13" s="424"/>
      <c r="M13" s="425"/>
      <c r="N13" s="424"/>
      <c r="O13" s="424"/>
      <c r="P13" s="424"/>
      <c r="Q13" s="424"/>
      <c r="R13" s="424"/>
      <c r="S13" s="424"/>
      <c r="T13" s="424"/>
      <c r="U13" s="425"/>
      <c r="V13" s="424"/>
      <c r="W13" s="424"/>
      <c r="X13" s="424"/>
      <c r="Y13" s="424"/>
      <c r="Z13" s="424"/>
      <c r="AA13" s="424"/>
      <c r="AB13" s="424"/>
      <c r="AC13" s="425"/>
      <c r="AD13" s="424"/>
      <c r="AE13" s="426"/>
      <c r="AF13" s="424"/>
      <c r="AG13" s="424"/>
      <c r="AH13" s="424"/>
      <c r="AI13" s="424"/>
    </row>
    <row r="14" spans="1:35">
      <c r="A14" s="60"/>
      <c r="B14" s="60"/>
      <c r="C14" s="425"/>
      <c r="D14" s="425"/>
      <c r="E14" s="425"/>
      <c r="F14" s="425"/>
      <c r="G14" s="425"/>
      <c r="H14" s="425"/>
      <c r="I14" s="149"/>
      <c r="J14" s="425"/>
      <c r="K14" s="427" t="s">
        <v>504</v>
      </c>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row>
    <row r="15" spans="1:35">
      <c r="A15" s="60"/>
      <c r="B15" s="60"/>
      <c r="C15" s="95"/>
      <c r="D15" s="425"/>
      <c r="E15" s="425"/>
      <c r="F15" s="425"/>
      <c r="G15" s="95"/>
      <c r="H15" s="95"/>
      <c r="I15" s="457"/>
      <c r="J15" s="95"/>
      <c r="K15" s="428" t="s">
        <v>536</v>
      </c>
      <c r="L15" s="160"/>
      <c r="M15" s="425"/>
      <c r="N15" s="425"/>
      <c r="O15" s="425"/>
      <c r="P15" s="425"/>
      <c r="Q15" s="425"/>
      <c r="R15" s="425"/>
      <c r="S15" s="425"/>
      <c r="T15" s="429"/>
      <c r="U15" s="425"/>
      <c r="V15" s="425"/>
      <c r="W15" s="425"/>
      <c r="X15" s="425"/>
      <c r="Y15" s="425"/>
      <c r="Z15" s="425"/>
      <c r="AA15" s="429"/>
      <c r="AB15" s="427"/>
      <c r="AC15" s="425"/>
      <c r="AD15" s="425"/>
      <c r="AE15" s="425"/>
      <c r="AF15" s="425"/>
      <c r="AG15" s="425"/>
      <c r="AH15" s="425"/>
      <c r="AI15" s="429"/>
    </row>
    <row r="16" spans="1:35">
      <c r="A16" s="60"/>
      <c r="B16" s="60"/>
      <c r="C16" s="1147" t="s">
        <v>505</v>
      </c>
      <c r="D16" s="1147"/>
      <c r="E16" s="1147"/>
      <c r="F16" s="1147"/>
      <c r="G16" s="1147"/>
      <c r="H16" s="425"/>
      <c r="I16" s="149"/>
      <c r="J16" s="95"/>
      <c r="K16" s="428" t="s">
        <v>506</v>
      </c>
      <c r="L16" s="160"/>
      <c r="M16" s="425"/>
      <c r="N16" s="430"/>
      <c r="O16" s="430"/>
      <c r="P16" s="431"/>
      <c r="Q16" s="425"/>
      <c r="R16" s="425"/>
      <c r="S16" s="425"/>
      <c r="T16" s="429"/>
      <c r="U16" s="425"/>
      <c r="V16" s="429"/>
      <c r="W16" s="427"/>
      <c r="X16" s="425"/>
      <c r="Y16" s="425"/>
      <c r="Z16" s="425"/>
      <c r="AA16" s="429"/>
      <c r="AB16" s="427"/>
      <c r="AC16" s="425"/>
      <c r="AD16" s="429"/>
      <c r="AE16" s="427"/>
      <c r="AF16" s="425"/>
      <c r="AG16" s="425"/>
      <c r="AH16" s="425"/>
      <c r="AI16" s="429"/>
    </row>
    <row r="17" spans="1:35">
      <c r="A17" s="60"/>
      <c r="B17" s="60"/>
      <c r="C17" s="458" t="s">
        <v>507</v>
      </c>
      <c r="D17" s="156"/>
      <c r="E17" s="432" t="s">
        <v>508</v>
      </c>
      <c r="F17" s="156"/>
      <c r="G17" s="433" t="s">
        <v>509</v>
      </c>
      <c r="H17" s="149"/>
      <c r="I17" s="434" t="s">
        <v>510</v>
      </c>
      <c r="J17" s="95"/>
      <c r="K17" s="428" t="s">
        <v>300</v>
      </c>
      <c r="L17" s="427"/>
      <c r="M17" s="425"/>
      <c r="N17" s="427"/>
      <c r="O17" s="427"/>
      <c r="P17" s="427"/>
      <c r="Q17" s="425"/>
      <c r="R17" s="429"/>
      <c r="S17" s="425"/>
      <c r="T17" s="429"/>
      <c r="U17" s="425"/>
      <c r="V17" s="427"/>
      <c r="W17" s="427"/>
      <c r="X17" s="425"/>
      <c r="Y17" s="429"/>
      <c r="Z17" s="425"/>
      <c r="AA17" s="429"/>
      <c r="AB17" s="427"/>
      <c r="AC17" s="425"/>
      <c r="AD17" s="427"/>
      <c r="AE17" s="427"/>
      <c r="AF17" s="425"/>
      <c r="AG17" s="429"/>
      <c r="AH17" s="425"/>
      <c r="AI17" s="429"/>
    </row>
    <row r="18" spans="1:35">
      <c r="A18" s="1"/>
      <c r="B18" s="415"/>
      <c r="C18" s="435"/>
      <c r="D18" s="417"/>
      <c r="E18" s="417"/>
      <c r="F18" s="417"/>
      <c r="G18" s="435"/>
      <c r="H18" s="416"/>
      <c r="I18" s="436"/>
      <c r="J18" s="416"/>
      <c r="K18" s="435"/>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row>
    <row r="19" spans="1:35">
      <c r="A19" s="344" t="s">
        <v>0</v>
      </c>
      <c r="B19" s="60"/>
      <c r="C19" s="58"/>
      <c r="D19" s="88"/>
      <c r="E19" s="88"/>
      <c r="F19" s="88"/>
      <c r="G19" s="58"/>
      <c r="H19" s="58"/>
      <c r="I19" s="144"/>
      <c r="J19" s="58"/>
      <c r="K19" s="58"/>
      <c r="L19" s="58"/>
      <c r="M19" s="88"/>
      <c r="N19" s="88"/>
      <c r="O19" s="88"/>
      <c r="P19" s="88"/>
      <c r="Q19" s="88"/>
      <c r="R19" s="88"/>
      <c r="S19" s="88"/>
      <c r="T19" s="88"/>
      <c r="U19" s="88"/>
      <c r="V19" s="88"/>
      <c r="W19" s="88"/>
      <c r="X19" s="88"/>
      <c r="Y19" s="88"/>
      <c r="Z19" s="88"/>
      <c r="AA19" s="88"/>
      <c r="AB19" s="88"/>
      <c r="AC19" s="88"/>
      <c r="AD19" s="88"/>
      <c r="AE19" s="88"/>
      <c r="AF19" s="88"/>
      <c r="AG19" s="88"/>
      <c r="AH19" s="88"/>
      <c r="AI19" s="88"/>
    </row>
    <row r="20" spans="1:35" ht="16">
      <c r="A20" s="391" t="s">
        <v>1247</v>
      </c>
      <c r="B20" s="61" t="s">
        <v>22</v>
      </c>
      <c r="C20" s="473">
        <v>3382000</v>
      </c>
      <c r="D20" s="74"/>
      <c r="E20" s="475">
        <v>3337000</v>
      </c>
      <c r="F20" s="33"/>
      <c r="G20" s="473">
        <v>3337000</v>
      </c>
      <c r="H20" s="33"/>
      <c r="I20" s="494">
        <v>3334700</v>
      </c>
      <c r="J20" s="33"/>
      <c r="K20" s="473">
        <f>ROUND(SUM(I20)-SUM(G20),1)</f>
        <v>-2300</v>
      </c>
      <c r="L20" s="58"/>
      <c r="M20" s="83"/>
      <c r="N20" s="88"/>
      <c r="O20" s="83"/>
      <c r="P20" s="88"/>
      <c r="Q20" s="83"/>
      <c r="R20" s="88"/>
      <c r="S20" s="83"/>
      <c r="T20" s="88"/>
      <c r="U20" s="83"/>
      <c r="V20" s="88"/>
      <c r="W20" s="88"/>
      <c r="X20" s="83"/>
      <c r="Y20" s="88"/>
      <c r="Z20" s="83"/>
      <c r="AA20" s="88"/>
      <c r="AB20" s="88"/>
      <c r="AC20" s="83"/>
      <c r="AD20" s="88"/>
      <c r="AE20" s="88"/>
      <c r="AF20" s="83"/>
      <c r="AG20" s="437"/>
      <c r="AH20" s="83"/>
      <c r="AI20" s="88"/>
    </row>
    <row r="21" spans="1:35" ht="16">
      <c r="A21" s="391" t="s">
        <v>1246</v>
      </c>
      <c r="B21" s="61" t="s">
        <v>22</v>
      </c>
      <c r="C21" s="23">
        <v>2027000</v>
      </c>
      <c r="D21" s="74"/>
      <c r="E21" s="33">
        <v>2013000</v>
      </c>
      <c r="F21" s="33"/>
      <c r="G21" s="23">
        <v>2018000</v>
      </c>
      <c r="H21" s="33"/>
      <c r="I21" s="470">
        <v>2027800</v>
      </c>
      <c r="J21" s="33"/>
      <c r="K21" s="23">
        <f>ROUND(SUM(I21)-SUM(G21),1)</f>
        <v>9800</v>
      </c>
      <c r="L21" s="58"/>
      <c r="M21" s="83"/>
      <c r="N21" s="88"/>
      <c r="O21" s="83"/>
      <c r="P21" s="88"/>
      <c r="Q21" s="83"/>
      <c r="R21" s="88"/>
      <c r="S21" s="83"/>
      <c r="T21" s="88"/>
      <c r="U21" s="83"/>
      <c r="V21" s="88"/>
      <c r="W21" s="88"/>
      <c r="X21" s="83"/>
      <c r="Y21" s="88"/>
      <c r="Z21" s="83"/>
      <c r="AA21" s="88"/>
      <c r="AB21" s="88"/>
      <c r="AC21" s="83"/>
      <c r="AD21" s="88"/>
      <c r="AE21" s="88"/>
      <c r="AF21" s="83"/>
      <c r="AG21" s="437"/>
      <c r="AH21" s="83"/>
      <c r="AI21" s="88"/>
    </row>
    <row r="22" spans="1:35" ht="16">
      <c r="A22" s="391" t="s">
        <v>1245</v>
      </c>
      <c r="B22" s="61" t="s">
        <v>22</v>
      </c>
      <c r="C22" s="23">
        <v>1618000</v>
      </c>
      <c r="D22" s="74"/>
      <c r="E22" s="33">
        <v>1583000</v>
      </c>
      <c r="F22" s="33"/>
      <c r="G22" s="23">
        <v>1576000</v>
      </c>
      <c r="H22" s="33"/>
      <c r="I22" s="470">
        <v>1597000</v>
      </c>
      <c r="J22" s="33"/>
      <c r="K22" s="23">
        <f t="shared" ref="K22:K25" si="0">ROUND(SUM(I22)-SUM(G22),1)</f>
        <v>21000</v>
      </c>
      <c r="L22" s="58"/>
      <c r="M22" s="83"/>
      <c r="N22" s="88"/>
      <c r="O22" s="83"/>
      <c r="P22" s="88"/>
      <c r="Q22" s="83"/>
      <c r="R22" s="88"/>
      <c r="S22" s="83"/>
      <c r="T22" s="88"/>
      <c r="U22" s="83"/>
      <c r="V22" s="88"/>
      <c r="W22" s="88"/>
      <c r="X22" s="83"/>
      <c r="Y22" s="88"/>
      <c r="Z22" s="83"/>
      <c r="AA22" s="88"/>
      <c r="AB22" s="88"/>
      <c r="AC22" s="83"/>
      <c r="AD22" s="88"/>
      <c r="AE22" s="88"/>
      <c r="AF22" s="83"/>
      <c r="AG22" s="437"/>
      <c r="AH22" s="83"/>
      <c r="AI22" s="88"/>
    </row>
    <row r="23" spans="1:35" ht="16">
      <c r="A23" s="391" t="s">
        <v>1239</v>
      </c>
      <c r="B23" s="61" t="s">
        <v>22</v>
      </c>
      <c r="C23" s="23">
        <v>1346000</v>
      </c>
      <c r="D23" s="74"/>
      <c r="E23" s="33">
        <v>1337000</v>
      </c>
      <c r="F23" s="33"/>
      <c r="G23" s="23">
        <v>1331000</v>
      </c>
      <c r="H23" s="33"/>
      <c r="I23" s="470">
        <v>1306200</v>
      </c>
      <c r="J23" s="33"/>
      <c r="K23" s="23">
        <f t="shared" si="0"/>
        <v>-24800</v>
      </c>
      <c r="L23" s="58"/>
      <c r="M23" s="83"/>
      <c r="N23" s="88"/>
      <c r="O23" s="83"/>
      <c r="P23" s="88"/>
      <c r="Q23" s="83"/>
      <c r="R23" s="88"/>
      <c r="S23" s="83"/>
      <c r="T23" s="88"/>
      <c r="U23" s="83"/>
      <c r="V23" s="88"/>
      <c r="W23" s="88"/>
      <c r="X23" s="83"/>
      <c r="Y23" s="88"/>
      <c r="Z23" s="83"/>
      <c r="AA23" s="88"/>
      <c r="AB23" s="88"/>
      <c r="AC23" s="83"/>
      <c r="AD23" s="88"/>
      <c r="AE23" s="88"/>
      <c r="AF23" s="83"/>
      <c r="AG23" s="437"/>
      <c r="AH23" s="83"/>
      <c r="AI23" s="88"/>
    </row>
    <row r="24" spans="1:35">
      <c r="A24" s="347" t="s">
        <v>511</v>
      </c>
      <c r="B24" s="60" t="s">
        <v>22</v>
      </c>
      <c r="C24" s="23">
        <v>15179000</v>
      </c>
      <c r="D24" s="58"/>
      <c r="E24" s="37">
        <v>15045000</v>
      </c>
      <c r="F24" s="23"/>
      <c r="G24" s="23">
        <v>15239000</v>
      </c>
      <c r="H24" s="23"/>
      <c r="I24" s="470">
        <v>16926200</v>
      </c>
      <c r="J24" s="23"/>
      <c r="K24" s="23">
        <f t="shared" si="0"/>
        <v>1687200</v>
      </c>
      <c r="L24" s="58"/>
      <c r="M24" s="88"/>
      <c r="N24" s="88"/>
      <c r="O24" s="88"/>
      <c r="P24" s="88"/>
      <c r="Q24" s="88"/>
      <c r="R24" s="88"/>
      <c r="S24" s="88"/>
      <c r="T24" s="88"/>
      <c r="U24" s="88"/>
      <c r="V24" s="88"/>
      <c r="W24" s="88"/>
      <c r="X24" s="88"/>
      <c r="Y24" s="88"/>
      <c r="Z24" s="88"/>
      <c r="AA24" s="88"/>
      <c r="AB24" s="88"/>
      <c r="AC24" s="88"/>
      <c r="AD24" s="88"/>
      <c r="AE24" s="88"/>
      <c r="AF24" s="88"/>
      <c r="AG24" s="88"/>
      <c r="AH24" s="88"/>
      <c r="AI24" s="88"/>
    </row>
    <row r="25" spans="1:35">
      <c r="A25" s="347" t="s">
        <v>553</v>
      </c>
      <c r="B25" s="60" t="s">
        <v>22</v>
      </c>
      <c r="C25" s="20">
        <v>1000</v>
      </c>
      <c r="D25" s="58"/>
      <c r="E25" s="481">
        <v>1000</v>
      </c>
      <c r="F25" s="23"/>
      <c r="G25" s="20">
        <v>1000</v>
      </c>
      <c r="H25" s="23"/>
      <c r="I25" s="482">
        <v>100</v>
      </c>
      <c r="J25" s="23"/>
      <c r="K25" s="23">
        <f t="shared" si="0"/>
        <v>-900</v>
      </c>
      <c r="L25" s="88"/>
      <c r="M25" s="425"/>
      <c r="N25" s="88"/>
      <c r="O25" s="88"/>
      <c r="P25" s="88"/>
      <c r="Q25" s="88"/>
      <c r="R25" s="88"/>
      <c r="S25" s="88"/>
      <c r="T25" s="88"/>
      <c r="U25" s="88"/>
      <c r="V25" s="438"/>
      <c r="W25" s="438"/>
      <c r="X25" s="88"/>
      <c r="Y25" s="438"/>
      <c r="Z25" s="88"/>
      <c r="AA25" s="438"/>
      <c r="AB25" s="158"/>
      <c r="AC25" s="88"/>
      <c r="AD25" s="88"/>
      <c r="AE25" s="88"/>
      <c r="AF25" s="88"/>
      <c r="AG25" s="88"/>
      <c r="AH25" s="88"/>
      <c r="AI25" s="88"/>
    </row>
    <row r="26" spans="1:35">
      <c r="A26" s="347" t="s">
        <v>512</v>
      </c>
      <c r="B26" s="60" t="s">
        <v>22</v>
      </c>
      <c r="C26" s="20">
        <v>8711000</v>
      </c>
      <c r="D26" s="58"/>
      <c r="E26" s="481">
        <v>8696000</v>
      </c>
      <c r="F26" s="23"/>
      <c r="G26" s="20">
        <v>8757000</v>
      </c>
      <c r="H26" s="23"/>
      <c r="I26" s="482">
        <v>9165200</v>
      </c>
      <c r="J26" s="23"/>
      <c r="K26" s="23">
        <f>ROUND(SUM(I26)-SUM(G26),1)</f>
        <v>408200</v>
      </c>
      <c r="L26" s="88"/>
      <c r="M26" s="425"/>
      <c r="N26" s="88"/>
      <c r="O26" s="88"/>
      <c r="P26" s="88"/>
      <c r="Q26" s="88"/>
      <c r="R26" s="88"/>
      <c r="S26" s="88"/>
      <c r="T26" s="88"/>
      <c r="U26" s="88"/>
      <c r="V26" s="438"/>
      <c r="W26" s="438"/>
      <c r="X26" s="88"/>
      <c r="Y26" s="438"/>
      <c r="Z26" s="88"/>
      <c r="AA26" s="438"/>
      <c r="AB26" s="158"/>
      <c r="AC26" s="88"/>
      <c r="AD26" s="88"/>
      <c r="AE26" s="88"/>
      <c r="AF26" s="88"/>
      <c r="AG26" s="88"/>
      <c r="AH26" s="88"/>
      <c r="AI26" s="88"/>
    </row>
    <row r="27" spans="1:35">
      <c r="A27" s="96" t="s">
        <v>1248</v>
      </c>
      <c r="B27" s="60" t="s">
        <v>22</v>
      </c>
      <c r="C27" s="21">
        <f>ROUND(SUM(C20:C26),1)</f>
        <v>32264000</v>
      </c>
      <c r="D27" s="95"/>
      <c r="E27" s="483">
        <f>ROUND(SUM(E20:E26),1)</f>
        <v>32012000</v>
      </c>
      <c r="F27" s="26"/>
      <c r="G27" s="21">
        <f>ROUND(SUM(G20:G26),1)</f>
        <v>32259000</v>
      </c>
      <c r="H27" s="26"/>
      <c r="I27" s="469">
        <f>ROUND(SUM(I20:I26),1)</f>
        <v>34357200</v>
      </c>
      <c r="J27" s="26"/>
      <c r="K27" s="21">
        <f>ROUND(SUM(K20:K26),1)</f>
        <v>2098200</v>
      </c>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row>
    <row r="28" spans="1:35">
      <c r="A28" s="60"/>
      <c r="B28" s="60" t="s">
        <v>22</v>
      </c>
      <c r="C28" s="81"/>
      <c r="D28" s="58"/>
      <c r="E28" s="88"/>
      <c r="F28" s="58"/>
      <c r="G28" s="81"/>
      <c r="H28" s="58"/>
      <c r="I28" s="439"/>
      <c r="J28" s="58"/>
      <c r="K28" s="81"/>
      <c r="L28" s="88"/>
      <c r="M28" s="88"/>
      <c r="N28" s="88"/>
      <c r="O28" s="88"/>
      <c r="P28" s="88"/>
      <c r="Q28" s="88"/>
      <c r="R28" s="88"/>
      <c r="S28" s="88"/>
      <c r="T28" s="88"/>
      <c r="U28" s="88"/>
      <c r="V28" s="88"/>
      <c r="W28" s="88"/>
      <c r="X28" s="88"/>
      <c r="Y28" s="88"/>
      <c r="Z28" s="88"/>
      <c r="AA28" s="88"/>
      <c r="AB28" s="88"/>
      <c r="AC28" s="88"/>
      <c r="AD28" s="88"/>
      <c r="AE28" s="88"/>
      <c r="AF28" s="88"/>
      <c r="AG28" s="88"/>
      <c r="AH28" s="88"/>
      <c r="AI28" s="88"/>
    </row>
    <row r="29" spans="1:35">
      <c r="A29" s="64" t="s">
        <v>6</v>
      </c>
      <c r="B29" s="60" t="s">
        <v>22</v>
      </c>
      <c r="C29" s="58"/>
      <c r="D29" s="58"/>
      <c r="E29" s="88"/>
      <c r="F29" s="58"/>
      <c r="G29" s="58"/>
      <c r="H29" s="58"/>
      <c r="I29" s="144"/>
      <c r="J29" s="58"/>
      <c r="K29" s="58"/>
      <c r="L29" s="58"/>
      <c r="M29" s="88"/>
      <c r="N29" s="88"/>
      <c r="O29" s="88"/>
      <c r="P29" s="88"/>
      <c r="Q29" s="88"/>
      <c r="R29" s="88"/>
      <c r="S29" s="88"/>
      <c r="T29" s="88"/>
      <c r="U29" s="88"/>
      <c r="V29" s="88"/>
      <c r="W29" s="88"/>
      <c r="X29" s="88"/>
      <c r="Y29" s="88"/>
      <c r="Z29" s="88"/>
      <c r="AA29" s="88"/>
      <c r="AB29" s="88"/>
      <c r="AC29" s="88"/>
      <c r="AD29" s="88"/>
      <c r="AE29" s="88"/>
      <c r="AF29" s="88"/>
      <c r="AG29" s="88"/>
      <c r="AH29" s="88"/>
      <c r="AI29" s="88"/>
    </row>
    <row r="30" spans="1:35">
      <c r="A30" s="347" t="s">
        <v>1254</v>
      </c>
      <c r="B30" s="60" t="s">
        <v>22</v>
      </c>
      <c r="C30" s="33">
        <v>18949000</v>
      </c>
      <c r="D30" s="23"/>
      <c r="E30" s="77">
        <v>18855000</v>
      </c>
      <c r="F30" s="23"/>
      <c r="G30" s="33">
        <v>18879000</v>
      </c>
      <c r="H30" s="23"/>
      <c r="I30" s="141">
        <v>19338900</v>
      </c>
      <c r="J30" s="23"/>
      <c r="K30" s="23">
        <f>ROUND(SUM(I30)-SUM(G30),1)</f>
        <v>459900</v>
      </c>
      <c r="L30" s="58"/>
      <c r="M30" s="88"/>
      <c r="N30" s="83"/>
      <c r="O30" s="83"/>
      <c r="P30" s="83"/>
      <c r="Q30" s="88"/>
      <c r="R30" s="83"/>
      <c r="S30" s="88"/>
      <c r="T30" s="88"/>
      <c r="U30" s="88"/>
      <c r="V30" s="438"/>
      <c r="W30" s="438"/>
      <c r="X30" s="88"/>
      <c r="Y30" s="438"/>
      <c r="Z30" s="88"/>
      <c r="AA30" s="438"/>
      <c r="AB30" s="158"/>
      <c r="AC30" s="88"/>
      <c r="AD30" s="88"/>
      <c r="AE30" s="88"/>
      <c r="AF30" s="88"/>
      <c r="AG30" s="88"/>
      <c r="AH30" s="88"/>
      <c r="AI30" s="88"/>
    </row>
    <row r="31" spans="1:35">
      <c r="A31" s="347" t="s">
        <v>1253</v>
      </c>
      <c r="B31" s="60" t="s">
        <v>22</v>
      </c>
      <c r="C31" s="33">
        <v>10181000</v>
      </c>
      <c r="D31" s="23"/>
      <c r="E31" s="77">
        <v>10184000</v>
      </c>
      <c r="F31" s="23"/>
      <c r="G31" s="33">
        <v>10212000</v>
      </c>
      <c r="H31" s="23"/>
      <c r="I31" s="141">
        <v>10590700</v>
      </c>
      <c r="J31" s="23"/>
      <c r="K31" s="23">
        <f t="shared" ref="K31:K33" si="1">ROUND(SUM(I31)-SUM(G31),1)</f>
        <v>378700</v>
      </c>
      <c r="L31" s="58"/>
      <c r="M31" s="88"/>
      <c r="N31" s="83"/>
      <c r="O31" s="83"/>
      <c r="P31" s="83"/>
      <c r="Q31" s="88"/>
      <c r="R31" s="83"/>
      <c r="S31" s="88"/>
      <c r="T31" s="88"/>
      <c r="U31" s="88"/>
      <c r="V31" s="83"/>
      <c r="W31" s="83"/>
      <c r="X31" s="88"/>
      <c r="Y31" s="83"/>
      <c r="Z31" s="88"/>
      <c r="AA31" s="438"/>
      <c r="AB31" s="88"/>
      <c r="AC31" s="88"/>
      <c r="AD31" s="438"/>
      <c r="AE31" s="438"/>
      <c r="AF31" s="88"/>
      <c r="AG31" s="438"/>
      <c r="AH31" s="88"/>
      <c r="AI31" s="438"/>
    </row>
    <row r="32" spans="1:35">
      <c r="A32" s="528" t="s">
        <v>1252</v>
      </c>
      <c r="B32" s="60" t="s">
        <v>22</v>
      </c>
      <c r="C32" s="33">
        <v>2139000</v>
      </c>
      <c r="D32" s="23"/>
      <c r="E32" s="77">
        <v>2139000</v>
      </c>
      <c r="F32" s="23"/>
      <c r="G32" s="33">
        <v>2138000</v>
      </c>
      <c r="H32" s="23"/>
      <c r="I32" s="141">
        <v>2055300</v>
      </c>
      <c r="J32" s="23"/>
      <c r="K32" s="23">
        <f t="shared" si="1"/>
        <v>-82700</v>
      </c>
      <c r="L32" s="58"/>
      <c r="M32" s="88"/>
      <c r="N32" s="83"/>
      <c r="O32" s="83"/>
      <c r="P32" s="83"/>
      <c r="Q32" s="88"/>
      <c r="R32" s="83"/>
      <c r="S32" s="88"/>
      <c r="T32" s="88"/>
      <c r="U32" s="88"/>
      <c r="V32" s="438"/>
      <c r="W32" s="438"/>
      <c r="X32" s="88"/>
      <c r="Y32" s="438"/>
      <c r="Z32" s="88"/>
      <c r="AA32" s="438"/>
      <c r="AB32" s="158"/>
      <c r="AC32" s="88"/>
      <c r="AD32" s="438"/>
      <c r="AE32" s="438"/>
      <c r="AF32" s="88"/>
      <c r="AG32" s="438"/>
      <c r="AH32" s="88"/>
      <c r="AI32" s="438"/>
    </row>
    <row r="33" spans="1:35">
      <c r="A33" s="528" t="s">
        <v>1251</v>
      </c>
      <c r="B33" s="60" t="s">
        <v>22</v>
      </c>
      <c r="C33" s="20">
        <v>1000</v>
      </c>
      <c r="D33" s="23"/>
      <c r="E33" s="20">
        <v>1000</v>
      </c>
      <c r="F33" s="23"/>
      <c r="G33" s="20">
        <v>1000</v>
      </c>
      <c r="H33" s="23"/>
      <c r="I33" s="482">
        <v>1700</v>
      </c>
      <c r="J33" s="23"/>
      <c r="K33" s="23">
        <f t="shared" si="1"/>
        <v>700</v>
      </c>
      <c r="L33" s="158"/>
      <c r="M33" s="425"/>
      <c r="N33" s="83"/>
      <c r="O33" s="83"/>
      <c r="P33" s="83"/>
      <c r="Q33" s="88"/>
      <c r="R33" s="83"/>
      <c r="S33" s="88"/>
      <c r="T33" s="88"/>
      <c r="U33" s="88"/>
      <c r="V33" s="438"/>
      <c r="W33" s="438"/>
      <c r="X33" s="88"/>
      <c r="Y33" s="438"/>
      <c r="Z33" s="88"/>
      <c r="AA33" s="438"/>
      <c r="AB33" s="158"/>
      <c r="AC33" s="88"/>
      <c r="AD33" s="88"/>
      <c r="AE33" s="88"/>
      <c r="AF33" s="88"/>
      <c r="AG33" s="88"/>
      <c r="AH33" s="88"/>
      <c r="AI33" s="88"/>
    </row>
    <row r="34" spans="1:35">
      <c r="A34" s="528" t="s">
        <v>1371</v>
      </c>
      <c r="B34" s="60" t="s">
        <v>22</v>
      </c>
      <c r="C34" s="20">
        <v>1380000</v>
      </c>
      <c r="D34" s="23"/>
      <c r="E34" s="20">
        <v>1344000</v>
      </c>
      <c r="F34" s="23"/>
      <c r="G34" s="20">
        <v>1304000</v>
      </c>
      <c r="H34" s="23"/>
      <c r="I34" s="482">
        <v>1295800</v>
      </c>
      <c r="J34" s="23"/>
      <c r="K34" s="23">
        <f>ROUND(SUM(I34)-SUM(G34),1)</f>
        <v>-8200</v>
      </c>
      <c r="L34" s="158"/>
      <c r="M34" s="425"/>
      <c r="N34" s="83"/>
      <c r="O34" s="83"/>
      <c r="P34" s="83"/>
      <c r="Q34" s="88"/>
      <c r="R34" s="83"/>
      <c r="S34" s="88"/>
      <c r="T34" s="88"/>
      <c r="U34" s="88"/>
      <c r="V34" s="438"/>
      <c r="W34" s="438"/>
      <c r="X34" s="88"/>
      <c r="Y34" s="438"/>
      <c r="Z34" s="88"/>
      <c r="AA34" s="438"/>
      <c r="AB34" s="158"/>
      <c r="AC34" s="88"/>
      <c r="AD34" s="88"/>
      <c r="AE34" s="88"/>
      <c r="AF34" s="88"/>
      <c r="AG34" s="88"/>
      <c r="AH34" s="88"/>
      <c r="AI34" s="88"/>
    </row>
    <row r="35" spans="1:35">
      <c r="A35" s="96" t="s">
        <v>1249</v>
      </c>
      <c r="B35" s="60" t="s">
        <v>22</v>
      </c>
      <c r="C35" s="21">
        <f>ROUND(SUM(C30:C34),1)</f>
        <v>32650000</v>
      </c>
      <c r="D35" s="26"/>
      <c r="E35" s="483">
        <f>ROUND(SUM(E30:E34),1)</f>
        <v>32523000</v>
      </c>
      <c r="F35" s="26"/>
      <c r="G35" s="21">
        <f>ROUND(SUM(G30:G34),1)</f>
        <v>32534000</v>
      </c>
      <c r="H35" s="26"/>
      <c r="I35" s="469">
        <f>SUM(I30:I34)</f>
        <v>33282400</v>
      </c>
      <c r="J35" s="26"/>
      <c r="K35" s="21">
        <f>ROUND(SUM(K30:K34),1)</f>
        <v>748400</v>
      </c>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row>
    <row r="36" spans="1:35">
      <c r="A36" s="60"/>
      <c r="B36" s="60"/>
      <c r="C36" s="22"/>
      <c r="D36" s="23"/>
      <c r="E36" s="37"/>
      <c r="F36" s="23"/>
      <c r="G36" s="22"/>
      <c r="H36" s="23"/>
      <c r="I36" s="82"/>
      <c r="J36" s="23"/>
      <c r="K36" s="22"/>
      <c r="L36" s="88"/>
      <c r="M36" s="88"/>
      <c r="N36" s="88"/>
      <c r="O36" s="88"/>
      <c r="P36" s="88"/>
      <c r="Q36" s="88"/>
      <c r="R36" s="88"/>
      <c r="S36" s="88"/>
      <c r="T36" s="88"/>
      <c r="U36" s="88"/>
      <c r="V36" s="88"/>
      <c r="W36" s="88"/>
      <c r="X36" s="88"/>
      <c r="Y36" s="88"/>
      <c r="Z36" s="88"/>
      <c r="AA36" s="88"/>
      <c r="AB36" s="88"/>
      <c r="AC36" s="88"/>
      <c r="AD36" s="88"/>
      <c r="AE36" s="88"/>
      <c r="AF36" s="88"/>
      <c r="AG36" s="88"/>
      <c r="AH36" s="88"/>
      <c r="AI36" s="88"/>
    </row>
    <row r="37" spans="1:35">
      <c r="A37" s="64" t="s">
        <v>112</v>
      </c>
      <c r="B37" s="60"/>
      <c r="C37" s="23"/>
      <c r="D37" s="23"/>
      <c r="E37" s="37"/>
      <c r="F37" s="23"/>
      <c r="G37" s="23"/>
      <c r="H37" s="23"/>
      <c r="I37" s="470"/>
      <c r="J37" s="23"/>
      <c r="K37" s="23"/>
      <c r="L37" s="58"/>
      <c r="M37" s="88"/>
      <c r="N37" s="88"/>
      <c r="O37" s="88"/>
      <c r="P37" s="88"/>
      <c r="Q37" s="88"/>
      <c r="R37" s="88"/>
      <c r="S37" s="88"/>
      <c r="T37" s="88"/>
      <c r="U37" s="88"/>
      <c r="V37" s="88"/>
      <c r="W37" s="88"/>
      <c r="X37" s="88"/>
      <c r="Y37" s="88"/>
      <c r="Z37" s="88"/>
      <c r="AA37" s="88"/>
      <c r="AB37" s="88"/>
      <c r="AC37" s="88"/>
      <c r="AD37" s="88"/>
      <c r="AE37" s="88"/>
      <c r="AF37" s="88"/>
      <c r="AG37" s="88"/>
      <c r="AH37" s="88"/>
      <c r="AI37" s="88"/>
    </row>
    <row r="38" spans="1:35">
      <c r="A38" s="96" t="s">
        <v>1250</v>
      </c>
      <c r="B38" s="60" t="s">
        <v>22</v>
      </c>
      <c r="C38" s="26">
        <f>ROUND(SUM(C27)-SUM(C35),1)</f>
        <v>-386000</v>
      </c>
      <c r="D38" s="26"/>
      <c r="E38" s="484">
        <f>ROUND(SUM(E27)-SUM(E35),1)</f>
        <v>-511000</v>
      </c>
      <c r="F38" s="26"/>
      <c r="G38" s="26">
        <f>ROUND(SUM(G27)-SUM(G35),1)</f>
        <v>-275000</v>
      </c>
      <c r="H38" s="26"/>
      <c r="I38" s="41">
        <f>ROUND(SUM(I27)-SUM(I35),1)</f>
        <v>1074800</v>
      </c>
      <c r="J38" s="26"/>
      <c r="K38" s="41">
        <f>ROUND(SUM(K27)-SUM(K35),1)</f>
        <v>1349800</v>
      </c>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row>
    <row r="39" spans="1:35">
      <c r="A39" s="60"/>
      <c r="B39" s="60"/>
      <c r="C39" s="22"/>
      <c r="D39" s="23"/>
      <c r="E39" s="37"/>
      <c r="F39" s="23"/>
      <c r="G39" s="22"/>
      <c r="H39" s="23"/>
      <c r="I39" s="82"/>
      <c r="J39" s="23"/>
      <c r="K39" s="22"/>
      <c r="L39" s="88"/>
      <c r="M39" s="88"/>
      <c r="N39" s="88"/>
      <c r="O39" s="88"/>
      <c r="P39" s="88"/>
      <c r="Q39" s="88"/>
      <c r="R39" s="88"/>
      <c r="S39" s="88"/>
      <c r="T39" s="88"/>
      <c r="U39" s="88"/>
      <c r="V39" s="88"/>
      <c r="W39" s="88"/>
      <c r="X39" s="88"/>
      <c r="Y39" s="88"/>
      <c r="Z39" s="88"/>
      <c r="AA39" s="88"/>
      <c r="AB39" s="88"/>
      <c r="AC39" s="88"/>
      <c r="AD39" s="88"/>
      <c r="AE39" s="88"/>
      <c r="AF39" s="88"/>
      <c r="AG39" s="88"/>
      <c r="AH39" s="88"/>
      <c r="AI39" s="88"/>
    </row>
    <row r="40" spans="1:35" ht="24" customHeight="1">
      <c r="A40" s="96" t="s">
        <v>1201</v>
      </c>
      <c r="B40" s="2" t="s">
        <v>22</v>
      </c>
      <c r="C40" s="28">
        <v>2472000</v>
      </c>
      <c r="D40" s="487"/>
      <c r="E40" s="489">
        <v>2472000</v>
      </c>
      <c r="F40" s="487"/>
      <c r="G40" s="28">
        <v>2472000</v>
      </c>
      <c r="H40" s="487"/>
      <c r="I40" s="29">
        <v>2472600</v>
      </c>
      <c r="J40" s="487"/>
      <c r="K40" s="26">
        <f>ROUND(SUM(I40)-SUM(G40),1)</f>
        <v>600</v>
      </c>
      <c r="L40" s="425"/>
      <c r="M40" s="13"/>
      <c r="N40" s="425"/>
      <c r="P40" s="425"/>
      <c r="Q40" s="413"/>
      <c r="R40" s="425"/>
      <c r="S40" s="413"/>
      <c r="T40" s="425"/>
    </row>
    <row r="41" spans="1:35" ht="24.75" customHeight="1" thickBot="1">
      <c r="A41" s="96" t="s">
        <v>1202</v>
      </c>
      <c r="B41" s="60" t="s">
        <v>22</v>
      </c>
      <c r="C41" s="492">
        <f>ROUND(SUM(C37:C40),1)</f>
        <v>2086000</v>
      </c>
      <c r="D41" s="461"/>
      <c r="E41" s="492">
        <f>ROUND(SUM(E37:E40),1)</f>
        <v>1961000</v>
      </c>
      <c r="F41" s="461"/>
      <c r="G41" s="492">
        <f>ROUND(SUM(G37:G40),1)</f>
        <v>2197000</v>
      </c>
      <c r="H41" s="461"/>
      <c r="I41" s="493">
        <f>ROUND(SUM(I37:I40),1)</f>
        <v>3547400</v>
      </c>
      <c r="J41" s="461"/>
      <c r="K41" s="492">
        <f>ROUND(SUM(K37:K40),1)</f>
        <v>1350400</v>
      </c>
      <c r="L41" s="425"/>
      <c r="M41" s="171"/>
      <c r="N41" s="425"/>
      <c r="O41" s="98"/>
      <c r="P41" s="425"/>
      <c r="Q41" s="98"/>
      <c r="R41" s="425"/>
      <c r="S41" s="98"/>
      <c r="T41" s="425"/>
    </row>
    <row r="42" spans="1:35" ht="16" thickTop="1">
      <c r="A42" s="1"/>
      <c r="B42" s="2"/>
      <c r="C42" s="490"/>
      <c r="D42" s="486"/>
      <c r="E42" s="486"/>
      <c r="F42" s="486"/>
      <c r="G42" s="486"/>
      <c r="H42" s="487"/>
      <c r="I42" s="488"/>
      <c r="J42" s="487"/>
      <c r="K42" s="487"/>
      <c r="L42" s="413"/>
      <c r="M42" s="413"/>
      <c r="Q42" s="413"/>
      <c r="R42" s="413"/>
      <c r="S42" s="413"/>
      <c r="T42" s="413"/>
    </row>
    <row r="43" spans="1:35">
      <c r="A43" s="1141"/>
      <c r="B43" s="2"/>
      <c r="C43" s="37"/>
      <c r="D43" s="486"/>
      <c r="E43" s="486"/>
      <c r="F43" s="486"/>
      <c r="G43" s="486"/>
      <c r="H43" s="487"/>
      <c r="I43" s="488"/>
      <c r="J43" s="487"/>
      <c r="K43" s="487"/>
      <c r="L43" s="413"/>
      <c r="M43" s="413"/>
      <c r="Q43" s="413"/>
      <c r="R43" s="413"/>
      <c r="S43" s="413"/>
      <c r="T43" s="413"/>
    </row>
    <row r="44" spans="1:35">
      <c r="A44" s="1"/>
      <c r="B44" s="2"/>
      <c r="C44" s="37"/>
      <c r="D44" s="486"/>
      <c r="E44" s="486"/>
      <c r="F44" s="486"/>
      <c r="G44" s="486"/>
      <c r="H44" s="487"/>
      <c r="I44" s="488"/>
      <c r="J44" s="487"/>
      <c r="K44" s="487"/>
      <c r="L44" s="413"/>
      <c r="M44" s="413"/>
      <c r="Q44" s="413"/>
      <c r="R44" s="413"/>
      <c r="S44" s="413"/>
      <c r="T44" s="413"/>
    </row>
    <row r="45" spans="1:35">
      <c r="A45" s="841"/>
      <c r="C45" s="486"/>
      <c r="D45" s="486"/>
      <c r="E45" s="486"/>
      <c r="F45" s="486"/>
      <c r="G45" s="486"/>
      <c r="H45" s="487"/>
      <c r="I45" s="491"/>
      <c r="J45" s="487"/>
      <c r="K45" s="487"/>
      <c r="L45" s="413"/>
      <c r="M45" s="413"/>
      <c r="Q45" s="413"/>
      <c r="R45" s="413"/>
      <c r="S45" s="413"/>
      <c r="T45" s="413"/>
    </row>
    <row r="46" spans="1:35">
      <c r="A46" s="841"/>
      <c r="C46" s="486"/>
      <c r="D46" s="486"/>
      <c r="E46" s="486"/>
      <c r="F46" s="486"/>
      <c r="G46" s="486"/>
      <c r="H46" s="487"/>
      <c r="I46" s="491"/>
      <c r="J46" s="487"/>
      <c r="K46" s="487"/>
      <c r="L46" s="413"/>
      <c r="M46" s="413"/>
    </row>
    <row r="47" spans="1:35">
      <c r="C47" s="486"/>
      <c r="D47" s="486"/>
      <c r="E47" s="486"/>
      <c r="F47" s="486"/>
      <c r="G47" s="486"/>
      <c r="H47" s="487"/>
      <c r="I47" s="491"/>
      <c r="J47" s="487"/>
      <c r="K47" s="487"/>
      <c r="L47" s="413"/>
      <c r="M47" s="413"/>
    </row>
    <row r="48" spans="1:35">
      <c r="C48" s="486"/>
      <c r="D48" s="486"/>
      <c r="E48" s="486"/>
      <c r="F48" s="486"/>
      <c r="G48" s="486"/>
      <c r="H48" s="487"/>
      <c r="I48" s="491"/>
      <c r="J48" s="487"/>
      <c r="K48" s="487"/>
      <c r="L48" s="413"/>
      <c r="M48" s="413"/>
    </row>
    <row r="49" spans="3:13">
      <c r="C49" s="486"/>
      <c r="D49" s="486"/>
      <c r="E49" s="486"/>
      <c r="F49" s="486"/>
      <c r="G49" s="486"/>
      <c r="H49" s="487"/>
      <c r="I49" s="491"/>
      <c r="J49" s="487"/>
      <c r="K49" s="487"/>
      <c r="L49" s="413"/>
      <c r="M49" s="413"/>
    </row>
    <row r="50" spans="3:13">
      <c r="C50" s="486"/>
      <c r="D50" s="486"/>
      <c r="E50" s="486"/>
      <c r="F50" s="486"/>
      <c r="G50" s="486"/>
      <c r="H50" s="487"/>
      <c r="I50" s="491"/>
      <c r="J50" s="487"/>
      <c r="K50" s="487"/>
      <c r="L50" s="413"/>
      <c r="M50" s="413"/>
    </row>
    <row r="51" spans="3:13">
      <c r="L51" s="413"/>
      <c r="M51" s="413"/>
    </row>
    <row r="52" spans="3:13">
      <c r="M52" s="413"/>
    </row>
  </sheetData>
  <mergeCells count="2">
    <mergeCell ref="C13:K13"/>
    <mergeCell ref="C16:G16"/>
  </mergeCells>
  <pageMargins left="1" right="0.46" top="0.75" bottom="0.25" header="0.3" footer="0.25"/>
  <pageSetup scale="73" orientation="landscape"/>
  <headerFooter scaleWithDoc="0">
    <oddFooter>&amp;R&amp;8 14</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showGridLines="0" zoomScale="90" zoomScaleNormal="90" zoomScalePageLayoutView="90" workbookViewId="0"/>
  </sheetViews>
  <sheetFormatPr baseColWidth="10" defaultColWidth="8.7109375" defaultRowHeight="15" x14ac:dyDescent="0"/>
  <cols>
    <col min="1" max="1" width="51" customWidth="1"/>
    <col min="2" max="2" width="2.140625" customWidth="1"/>
    <col min="3" max="3" width="14.140625" style="413" customWidth="1"/>
    <col min="4" max="4" width="2" style="413" customWidth="1"/>
    <col min="5" max="5" width="14.85546875" style="413" customWidth="1"/>
    <col min="6" max="6" width="2" style="413" customWidth="1"/>
    <col min="7" max="7" width="14.85546875" style="413" customWidth="1"/>
    <col min="8" max="8" width="2.140625" style="440" customWidth="1"/>
    <col min="9" max="9" width="14.85546875" style="441" customWidth="1"/>
    <col min="10" max="10" width="2.140625" style="440" customWidth="1"/>
    <col min="11" max="11" width="14.85546875" style="440" customWidth="1"/>
    <col min="12" max="13" width="3.5703125" style="440" customWidth="1"/>
    <col min="14" max="14" width="12.42578125" style="413" customWidth="1"/>
    <col min="15" max="15" width="2.140625" style="413" customWidth="1"/>
    <col min="16" max="16" width="12.5703125" style="413" customWidth="1"/>
    <col min="17" max="17" width="2.140625" style="440" customWidth="1"/>
    <col min="18" max="18" width="12.5703125" style="440" customWidth="1"/>
    <col min="19" max="19" width="2.140625" style="440" customWidth="1"/>
    <col min="20" max="20" width="12.5703125" style="440" customWidth="1"/>
    <col min="21" max="21" width="2" style="413" customWidth="1"/>
    <col min="22" max="22" width="11.85546875" style="413" customWidth="1"/>
    <col min="23" max="23" width="11.42578125" style="413" customWidth="1"/>
    <col min="24" max="24" width="1.85546875" style="413" customWidth="1"/>
    <col min="25" max="25" width="11.5703125" style="413" customWidth="1"/>
    <col min="26" max="26" width="2.140625" style="413" customWidth="1"/>
    <col min="27" max="27" width="11.42578125" style="413" customWidth="1"/>
    <col min="28" max="28" width="0.5703125" style="413" customWidth="1"/>
    <col min="29" max="29" width="2.42578125" style="413" customWidth="1"/>
    <col min="30" max="30" width="10.5703125" style="413" customWidth="1"/>
    <col min="31" max="31" width="11.140625" style="413" customWidth="1"/>
    <col min="32" max="32" width="2.140625" style="413" customWidth="1"/>
    <col min="33" max="33" width="11.140625" style="413" customWidth="1"/>
    <col min="34" max="34" width="2.140625" style="413" customWidth="1"/>
    <col min="35" max="35" width="12.42578125" style="413" customWidth="1"/>
    <col min="36" max="40" width="8.7109375" style="413"/>
    <col min="41" max="41" width="8.7109375" style="440"/>
    <col min="255" max="255" width="51" customWidth="1"/>
    <col min="256" max="256" width="2.140625" customWidth="1"/>
    <col min="257" max="257" width="14.140625" customWidth="1"/>
    <col min="258" max="259" width="8.85546875" customWidth="1"/>
    <col min="260" max="260" width="2" customWidth="1"/>
    <col min="261" max="261" width="14.85546875" customWidth="1"/>
    <col min="262" max="262" width="2" customWidth="1"/>
    <col min="263" max="263" width="14.85546875" customWidth="1"/>
    <col min="264" max="264" width="2.140625" customWidth="1"/>
    <col min="265" max="265" width="14.85546875" customWidth="1"/>
    <col min="266" max="266" width="2.140625" customWidth="1"/>
    <col min="267" max="267" width="14.85546875" customWidth="1"/>
    <col min="268" max="269" width="3.5703125" customWidth="1"/>
    <col min="270" max="270" width="12.42578125" customWidth="1"/>
    <col min="271" max="271" width="2.140625" customWidth="1"/>
    <col min="272" max="272" width="12.5703125" customWidth="1"/>
    <col min="273" max="273" width="2.140625" customWidth="1"/>
    <col min="274" max="274" width="12.5703125" customWidth="1"/>
    <col min="275" max="275" width="2.140625" customWidth="1"/>
    <col min="276" max="276" width="12.5703125" customWidth="1"/>
    <col min="277" max="277" width="2" customWidth="1"/>
    <col min="278" max="278" width="11.85546875" customWidth="1"/>
    <col min="279" max="279" width="11.42578125" customWidth="1"/>
    <col min="280" max="280" width="1.85546875" customWidth="1"/>
    <col min="281" max="281" width="11.5703125" customWidth="1"/>
    <col min="282" max="282" width="2.140625" customWidth="1"/>
    <col min="283" max="283" width="11.42578125" customWidth="1"/>
    <col min="284" max="284" width="0.5703125" customWidth="1"/>
    <col min="285" max="285" width="2.42578125" customWidth="1"/>
    <col min="286" max="286" width="10.5703125" customWidth="1"/>
    <col min="287" max="287" width="11.140625" customWidth="1"/>
    <col min="288" max="288" width="2.140625" customWidth="1"/>
    <col min="289" max="289" width="11.140625" customWidth="1"/>
    <col min="290" max="290" width="2.140625" customWidth="1"/>
    <col min="291" max="291" width="12.42578125" customWidth="1"/>
    <col min="511" max="511" width="51" customWidth="1"/>
    <col min="512" max="512" width="2.140625" customWidth="1"/>
    <col min="513" max="513" width="14.140625" customWidth="1"/>
    <col min="514" max="515" width="8.85546875" customWidth="1"/>
    <col min="516" max="516" width="2" customWidth="1"/>
    <col min="517" max="517" width="14.85546875" customWidth="1"/>
    <col min="518" max="518" width="2" customWidth="1"/>
    <col min="519" max="519" width="14.85546875" customWidth="1"/>
    <col min="520" max="520" width="2.140625" customWidth="1"/>
    <col min="521" max="521" width="14.85546875" customWidth="1"/>
    <col min="522" max="522" width="2.140625" customWidth="1"/>
    <col min="523" max="523" width="14.85546875" customWidth="1"/>
    <col min="524" max="525" width="3.5703125" customWidth="1"/>
    <col min="526" max="526" width="12.42578125" customWidth="1"/>
    <col min="527" max="527" width="2.140625" customWidth="1"/>
    <col min="528" max="528" width="12.5703125" customWidth="1"/>
    <col min="529" max="529" width="2.140625" customWidth="1"/>
    <col min="530" max="530" width="12.5703125" customWidth="1"/>
    <col min="531" max="531" width="2.140625" customWidth="1"/>
    <col min="532" max="532" width="12.5703125" customWidth="1"/>
    <col min="533" max="533" width="2" customWidth="1"/>
    <col min="534" max="534" width="11.85546875" customWidth="1"/>
    <col min="535" max="535" width="11.42578125" customWidth="1"/>
    <col min="536" max="536" width="1.85546875" customWidth="1"/>
    <col min="537" max="537" width="11.5703125" customWidth="1"/>
    <col min="538" max="538" width="2.140625" customWidth="1"/>
    <col min="539" max="539" width="11.42578125" customWidth="1"/>
    <col min="540" max="540" width="0.5703125" customWidth="1"/>
    <col min="541" max="541" width="2.42578125" customWidth="1"/>
    <col min="542" max="542" width="10.5703125" customWidth="1"/>
    <col min="543" max="543" width="11.140625" customWidth="1"/>
    <col min="544" max="544" width="2.140625" customWidth="1"/>
    <col min="545" max="545" width="11.140625" customWidth="1"/>
    <col min="546" max="546" width="2.140625" customWidth="1"/>
    <col min="547" max="547" width="12.42578125" customWidth="1"/>
    <col min="767" max="767" width="51" customWidth="1"/>
    <col min="768" max="768" width="2.140625" customWidth="1"/>
    <col min="769" max="769" width="14.140625" customWidth="1"/>
    <col min="770" max="771" width="8.85546875" customWidth="1"/>
    <col min="772" max="772" width="2" customWidth="1"/>
    <col min="773" max="773" width="14.85546875" customWidth="1"/>
    <col min="774" max="774" width="2" customWidth="1"/>
    <col min="775" max="775" width="14.85546875" customWidth="1"/>
    <col min="776" max="776" width="2.140625" customWidth="1"/>
    <col min="777" max="777" width="14.85546875" customWidth="1"/>
    <col min="778" max="778" width="2.140625" customWidth="1"/>
    <col min="779" max="779" width="14.85546875" customWidth="1"/>
    <col min="780" max="781" width="3.5703125" customWidth="1"/>
    <col min="782" max="782" width="12.42578125" customWidth="1"/>
    <col min="783" max="783" width="2.140625" customWidth="1"/>
    <col min="784" max="784" width="12.5703125" customWidth="1"/>
    <col min="785" max="785" width="2.140625" customWidth="1"/>
    <col min="786" max="786" width="12.5703125" customWidth="1"/>
    <col min="787" max="787" width="2.140625" customWidth="1"/>
    <col min="788" max="788" width="12.5703125" customWidth="1"/>
    <col min="789" max="789" width="2" customWidth="1"/>
    <col min="790" max="790" width="11.85546875" customWidth="1"/>
    <col min="791" max="791" width="11.42578125" customWidth="1"/>
    <col min="792" max="792" width="1.85546875" customWidth="1"/>
    <col min="793" max="793" width="11.5703125" customWidth="1"/>
    <col min="794" max="794" width="2.140625" customWidth="1"/>
    <col min="795" max="795" width="11.42578125" customWidth="1"/>
    <col min="796" max="796" width="0.5703125" customWidth="1"/>
    <col min="797" max="797" width="2.42578125" customWidth="1"/>
    <col min="798" max="798" width="10.5703125" customWidth="1"/>
    <col min="799" max="799" width="11.140625" customWidth="1"/>
    <col min="800" max="800" width="2.140625" customWidth="1"/>
    <col min="801" max="801" width="11.140625" customWidth="1"/>
    <col min="802" max="802" width="2.140625" customWidth="1"/>
    <col min="803" max="803" width="12.42578125" customWidth="1"/>
    <col min="1023" max="1023" width="51" customWidth="1"/>
    <col min="1024" max="1024" width="2.140625" customWidth="1"/>
    <col min="1025" max="1025" width="14.140625" customWidth="1"/>
    <col min="1026" max="1027" width="8.85546875" customWidth="1"/>
    <col min="1028" max="1028" width="2" customWidth="1"/>
    <col min="1029" max="1029" width="14.85546875" customWidth="1"/>
    <col min="1030" max="1030" width="2" customWidth="1"/>
    <col min="1031" max="1031" width="14.85546875" customWidth="1"/>
    <col min="1032" max="1032" width="2.140625" customWidth="1"/>
    <col min="1033" max="1033" width="14.85546875" customWidth="1"/>
    <col min="1034" max="1034" width="2.140625" customWidth="1"/>
    <col min="1035" max="1035" width="14.85546875" customWidth="1"/>
    <col min="1036" max="1037" width="3.5703125" customWidth="1"/>
    <col min="1038" max="1038" width="12.42578125" customWidth="1"/>
    <col min="1039" max="1039" width="2.140625" customWidth="1"/>
    <col min="1040" max="1040" width="12.5703125" customWidth="1"/>
    <col min="1041" max="1041" width="2.140625" customWidth="1"/>
    <col min="1042" max="1042" width="12.5703125" customWidth="1"/>
    <col min="1043" max="1043" width="2.140625" customWidth="1"/>
    <col min="1044" max="1044" width="12.5703125" customWidth="1"/>
    <col min="1045" max="1045" width="2" customWidth="1"/>
    <col min="1046" max="1046" width="11.85546875" customWidth="1"/>
    <col min="1047" max="1047" width="11.42578125" customWidth="1"/>
    <col min="1048" max="1048" width="1.85546875" customWidth="1"/>
    <col min="1049" max="1049" width="11.5703125" customWidth="1"/>
    <col min="1050" max="1050" width="2.140625" customWidth="1"/>
    <col min="1051" max="1051" width="11.42578125" customWidth="1"/>
    <col min="1052" max="1052" width="0.5703125" customWidth="1"/>
    <col min="1053" max="1053" width="2.42578125" customWidth="1"/>
    <col min="1054" max="1054" width="10.5703125" customWidth="1"/>
    <col min="1055" max="1055" width="11.140625" customWidth="1"/>
    <col min="1056" max="1056" width="2.140625" customWidth="1"/>
    <col min="1057" max="1057" width="11.140625" customWidth="1"/>
    <col min="1058" max="1058" width="2.140625" customWidth="1"/>
    <col min="1059" max="1059" width="12.42578125" customWidth="1"/>
    <col min="1279" max="1279" width="51" customWidth="1"/>
    <col min="1280" max="1280" width="2.140625" customWidth="1"/>
    <col min="1281" max="1281" width="14.140625" customWidth="1"/>
    <col min="1282" max="1283" width="8.85546875" customWidth="1"/>
    <col min="1284" max="1284" width="2" customWidth="1"/>
    <col min="1285" max="1285" width="14.85546875" customWidth="1"/>
    <col min="1286" max="1286" width="2" customWidth="1"/>
    <col min="1287" max="1287" width="14.85546875" customWidth="1"/>
    <col min="1288" max="1288" width="2.140625" customWidth="1"/>
    <col min="1289" max="1289" width="14.85546875" customWidth="1"/>
    <col min="1290" max="1290" width="2.140625" customWidth="1"/>
    <col min="1291" max="1291" width="14.85546875" customWidth="1"/>
    <col min="1292" max="1293" width="3.5703125" customWidth="1"/>
    <col min="1294" max="1294" width="12.42578125" customWidth="1"/>
    <col min="1295" max="1295" width="2.140625" customWidth="1"/>
    <col min="1296" max="1296" width="12.5703125" customWidth="1"/>
    <col min="1297" max="1297" width="2.140625" customWidth="1"/>
    <col min="1298" max="1298" width="12.5703125" customWidth="1"/>
    <col min="1299" max="1299" width="2.140625" customWidth="1"/>
    <col min="1300" max="1300" width="12.5703125" customWidth="1"/>
    <col min="1301" max="1301" width="2" customWidth="1"/>
    <col min="1302" max="1302" width="11.85546875" customWidth="1"/>
    <col min="1303" max="1303" width="11.42578125" customWidth="1"/>
    <col min="1304" max="1304" width="1.85546875" customWidth="1"/>
    <col min="1305" max="1305" width="11.5703125" customWidth="1"/>
    <col min="1306" max="1306" width="2.140625" customWidth="1"/>
    <col min="1307" max="1307" width="11.42578125" customWidth="1"/>
    <col min="1308" max="1308" width="0.5703125" customWidth="1"/>
    <col min="1309" max="1309" width="2.42578125" customWidth="1"/>
    <col min="1310" max="1310" width="10.5703125" customWidth="1"/>
    <col min="1311" max="1311" width="11.140625" customWidth="1"/>
    <col min="1312" max="1312" width="2.140625" customWidth="1"/>
    <col min="1313" max="1313" width="11.140625" customWidth="1"/>
    <col min="1314" max="1314" width="2.140625" customWidth="1"/>
    <col min="1315" max="1315" width="12.42578125" customWidth="1"/>
    <col min="1535" max="1535" width="51" customWidth="1"/>
    <col min="1536" max="1536" width="2.140625" customWidth="1"/>
    <col min="1537" max="1537" width="14.140625" customWidth="1"/>
    <col min="1538" max="1539" width="8.85546875" customWidth="1"/>
    <col min="1540" max="1540" width="2" customWidth="1"/>
    <col min="1541" max="1541" width="14.85546875" customWidth="1"/>
    <col min="1542" max="1542" width="2" customWidth="1"/>
    <col min="1543" max="1543" width="14.85546875" customWidth="1"/>
    <col min="1544" max="1544" width="2.140625" customWidth="1"/>
    <col min="1545" max="1545" width="14.85546875" customWidth="1"/>
    <col min="1546" max="1546" width="2.140625" customWidth="1"/>
    <col min="1547" max="1547" width="14.85546875" customWidth="1"/>
    <col min="1548" max="1549" width="3.5703125" customWidth="1"/>
    <col min="1550" max="1550" width="12.42578125" customWidth="1"/>
    <col min="1551" max="1551" width="2.140625" customWidth="1"/>
    <col min="1552" max="1552" width="12.5703125" customWidth="1"/>
    <col min="1553" max="1553" width="2.140625" customWidth="1"/>
    <col min="1554" max="1554" width="12.5703125" customWidth="1"/>
    <col min="1555" max="1555" width="2.140625" customWidth="1"/>
    <col min="1556" max="1556" width="12.5703125" customWidth="1"/>
    <col min="1557" max="1557" width="2" customWidth="1"/>
    <col min="1558" max="1558" width="11.85546875" customWidth="1"/>
    <col min="1559" max="1559" width="11.42578125" customWidth="1"/>
    <col min="1560" max="1560" width="1.85546875" customWidth="1"/>
    <col min="1561" max="1561" width="11.5703125" customWidth="1"/>
    <col min="1562" max="1562" width="2.140625" customWidth="1"/>
    <col min="1563" max="1563" width="11.42578125" customWidth="1"/>
    <col min="1564" max="1564" width="0.5703125" customWidth="1"/>
    <col min="1565" max="1565" width="2.42578125" customWidth="1"/>
    <col min="1566" max="1566" width="10.5703125" customWidth="1"/>
    <col min="1567" max="1567" width="11.140625" customWidth="1"/>
    <col min="1568" max="1568" width="2.140625" customWidth="1"/>
    <col min="1569" max="1569" width="11.140625" customWidth="1"/>
    <col min="1570" max="1570" width="2.140625" customWidth="1"/>
    <col min="1571" max="1571" width="12.42578125" customWidth="1"/>
    <col min="1791" max="1791" width="51" customWidth="1"/>
    <col min="1792" max="1792" width="2.140625" customWidth="1"/>
    <col min="1793" max="1793" width="14.140625" customWidth="1"/>
    <col min="1794" max="1795" width="8.85546875" customWidth="1"/>
    <col min="1796" max="1796" width="2" customWidth="1"/>
    <col min="1797" max="1797" width="14.85546875" customWidth="1"/>
    <col min="1798" max="1798" width="2" customWidth="1"/>
    <col min="1799" max="1799" width="14.85546875" customWidth="1"/>
    <col min="1800" max="1800" width="2.140625" customWidth="1"/>
    <col min="1801" max="1801" width="14.85546875" customWidth="1"/>
    <col min="1802" max="1802" width="2.140625" customWidth="1"/>
    <col min="1803" max="1803" width="14.85546875" customWidth="1"/>
    <col min="1804" max="1805" width="3.5703125" customWidth="1"/>
    <col min="1806" max="1806" width="12.42578125" customWidth="1"/>
    <col min="1807" max="1807" width="2.140625" customWidth="1"/>
    <col min="1808" max="1808" width="12.5703125" customWidth="1"/>
    <col min="1809" max="1809" width="2.140625" customWidth="1"/>
    <col min="1810" max="1810" width="12.5703125" customWidth="1"/>
    <col min="1811" max="1811" width="2.140625" customWidth="1"/>
    <col min="1812" max="1812" width="12.5703125" customWidth="1"/>
    <col min="1813" max="1813" width="2" customWidth="1"/>
    <col min="1814" max="1814" width="11.85546875" customWidth="1"/>
    <col min="1815" max="1815" width="11.42578125" customWidth="1"/>
    <col min="1816" max="1816" width="1.85546875" customWidth="1"/>
    <col min="1817" max="1817" width="11.5703125" customWidth="1"/>
    <col min="1818" max="1818" width="2.140625" customWidth="1"/>
    <col min="1819" max="1819" width="11.42578125" customWidth="1"/>
    <col min="1820" max="1820" width="0.5703125" customWidth="1"/>
    <col min="1821" max="1821" width="2.42578125" customWidth="1"/>
    <col min="1822" max="1822" width="10.5703125" customWidth="1"/>
    <col min="1823" max="1823" width="11.140625" customWidth="1"/>
    <col min="1824" max="1824" width="2.140625" customWidth="1"/>
    <col min="1825" max="1825" width="11.140625" customWidth="1"/>
    <col min="1826" max="1826" width="2.140625" customWidth="1"/>
    <col min="1827" max="1827" width="12.42578125" customWidth="1"/>
    <col min="2047" max="2047" width="51" customWidth="1"/>
    <col min="2048" max="2048" width="2.140625" customWidth="1"/>
    <col min="2049" max="2049" width="14.140625" customWidth="1"/>
    <col min="2050" max="2051" width="8.85546875" customWidth="1"/>
    <col min="2052" max="2052" width="2" customWidth="1"/>
    <col min="2053" max="2053" width="14.85546875" customWidth="1"/>
    <col min="2054" max="2054" width="2" customWidth="1"/>
    <col min="2055" max="2055" width="14.85546875" customWidth="1"/>
    <col min="2056" max="2056" width="2.140625" customWidth="1"/>
    <col min="2057" max="2057" width="14.85546875" customWidth="1"/>
    <col min="2058" max="2058" width="2.140625" customWidth="1"/>
    <col min="2059" max="2059" width="14.85546875" customWidth="1"/>
    <col min="2060" max="2061" width="3.5703125" customWidth="1"/>
    <col min="2062" max="2062" width="12.42578125" customWidth="1"/>
    <col min="2063" max="2063" width="2.140625" customWidth="1"/>
    <col min="2064" max="2064" width="12.5703125" customWidth="1"/>
    <col min="2065" max="2065" width="2.140625" customWidth="1"/>
    <col min="2066" max="2066" width="12.5703125" customWidth="1"/>
    <col min="2067" max="2067" width="2.140625" customWidth="1"/>
    <col min="2068" max="2068" width="12.5703125" customWidth="1"/>
    <col min="2069" max="2069" width="2" customWidth="1"/>
    <col min="2070" max="2070" width="11.85546875" customWidth="1"/>
    <col min="2071" max="2071" width="11.42578125" customWidth="1"/>
    <col min="2072" max="2072" width="1.85546875" customWidth="1"/>
    <col min="2073" max="2073" width="11.5703125" customWidth="1"/>
    <col min="2074" max="2074" width="2.140625" customWidth="1"/>
    <col min="2075" max="2075" width="11.42578125" customWidth="1"/>
    <col min="2076" max="2076" width="0.5703125" customWidth="1"/>
    <col min="2077" max="2077" width="2.42578125" customWidth="1"/>
    <col min="2078" max="2078" width="10.5703125" customWidth="1"/>
    <col min="2079" max="2079" width="11.140625" customWidth="1"/>
    <col min="2080" max="2080" width="2.140625" customWidth="1"/>
    <col min="2081" max="2081" width="11.140625" customWidth="1"/>
    <col min="2082" max="2082" width="2.140625" customWidth="1"/>
    <col min="2083" max="2083" width="12.42578125" customWidth="1"/>
    <col min="2303" max="2303" width="51" customWidth="1"/>
    <col min="2304" max="2304" width="2.140625" customWidth="1"/>
    <col min="2305" max="2305" width="14.140625" customWidth="1"/>
    <col min="2306" max="2307" width="8.85546875" customWidth="1"/>
    <col min="2308" max="2308" width="2" customWidth="1"/>
    <col min="2309" max="2309" width="14.85546875" customWidth="1"/>
    <col min="2310" max="2310" width="2" customWidth="1"/>
    <col min="2311" max="2311" width="14.85546875" customWidth="1"/>
    <col min="2312" max="2312" width="2.140625" customWidth="1"/>
    <col min="2313" max="2313" width="14.85546875" customWidth="1"/>
    <col min="2314" max="2314" width="2.140625" customWidth="1"/>
    <col min="2315" max="2315" width="14.85546875" customWidth="1"/>
    <col min="2316" max="2317" width="3.5703125" customWidth="1"/>
    <col min="2318" max="2318" width="12.42578125" customWidth="1"/>
    <col min="2319" max="2319" width="2.140625" customWidth="1"/>
    <col min="2320" max="2320" width="12.5703125" customWidth="1"/>
    <col min="2321" max="2321" width="2.140625" customWidth="1"/>
    <col min="2322" max="2322" width="12.5703125" customWidth="1"/>
    <col min="2323" max="2323" width="2.140625" customWidth="1"/>
    <col min="2324" max="2324" width="12.5703125" customWidth="1"/>
    <col min="2325" max="2325" width="2" customWidth="1"/>
    <col min="2326" max="2326" width="11.85546875" customWidth="1"/>
    <col min="2327" max="2327" width="11.42578125" customWidth="1"/>
    <col min="2328" max="2328" width="1.85546875" customWidth="1"/>
    <col min="2329" max="2329" width="11.5703125" customWidth="1"/>
    <col min="2330" max="2330" width="2.140625" customWidth="1"/>
    <col min="2331" max="2331" width="11.42578125" customWidth="1"/>
    <col min="2332" max="2332" width="0.5703125" customWidth="1"/>
    <col min="2333" max="2333" width="2.42578125" customWidth="1"/>
    <col min="2334" max="2334" width="10.5703125" customWidth="1"/>
    <col min="2335" max="2335" width="11.140625" customWidth="1"/>
    <col min="2336" max="2336" width="2.140625" customWidth="1"/>
    <col min="2337" max="2337" width="11.140625" customWidth="1"/>
    <col min="2338" max="2338" width="2.140625" customWidth="1"/>
    <col min="2339" max="2339" width="12.42578125" customWidth="1"/>
    <col min="2559" max="2559" width="51" customWidth="1"/>
    <col min="2560" max="2560" width="2.140625" customWidth="1"/>
    <col min="2561" max="2561" width="14.140625" customWidth="1"/>
    <col min="2562" max="2563" width="8.85546875" customWidth="1"/>
    <col min="2564" max="2564" width="2" customWidth="1"/>
    <col min="2565" max="2565" width="14.85546875" customWidth="1"/>
    <col min="2566" max="2566" width="2" customWidth="1"/>
    <col min="2567" max="2567" width="14.85546875" customWidth="1"/>
    <col min="2568" max="2568" width="2.140625" customWidth="1"/>
    <col min="2569" max="2569" width="14.85546875" customWidth="1"/>
    <col min="2570" max="2570" width="2.140625" customWidth="1"/>
    <col min="2571" max="2571" width="14.85546875" customWidth="1"/>
    <col min="2572" max="2573" width="3.5703125" customWidth="1"/>
    <col min="2574" max="2574" width="12.42578125" customWidth="1"/>
    <col min="2575" max="2575" width="2.140625" customWidth="1"/>
    <col min="2576" max="2576" width="12.5703125" customWidth="1"/>
    <col min="2577" max="2577" width="2.140625" customWidth="1"/>
    <col min="2578" max="2578" width="12.5703125" customWidth="1"/>
    <col min="2579" max="2579" width="2.140625" customWidth="1"/>
    <col min="2580" max="2580" width="12.5703125" customWidth="1"/>
    <col min="2581" max="2581" width="2" customWidth="1"/>
    <col min="2582" max="2582" width="11.85546875" customWidth="1"/>
    <col min="2583" max="2583" width="11.42578125" customWidth="1"/>
    <col min="2584" max="2584" width="1.85546875" customWidth="1"/>
    <col min="2585" max="2585" width="11.5703125" customWidth="1"/>
    <col min="2586" max="2586" width="2.140625" customWidth="1"/>
    <col min="2587" max="2587" width="11.42578125" customWidth="1"/>
    <col min="2588" max="2588" width="0.5703125" customWidth="1"/>
    <col min="2589" max="2589" width="2.42578125" customWidth="1"/>
    <col min="2590" max="2590" width="10.5703125" customWidth="1"/>
    <col min="2591" max="2591" width="11.140625" customWidth="1"/>
    <col min="2592" max="2592" width="2.140625" customWidth="1"/>
    <col min="2593" max="2593" width="11.140625" customWidth="1"/>
    <col min="2594" max="2594" width="2.140625" customWidth="1"/>
    <col min="2595" max="2595" width="12.42578125" customWidth="1"/>
    <col min="2815" max="2815" width="51" customWidth="1"/>
    <col min="2816" max="2816" width="2.140625" customWidth="1"/>
    <col min="2817" max="2817" width="14.140625" customWidth="1"/>
    <col min="2818" max="2819" width="8.85546875" customWidth="1"/>
    <col min="2820" max="2820" width="2" customWidth="1"/>
    <col min="2821" max="2821" width="14.85546875" customWidth="1"/>
    <col min="2822" max="2822" width="2" customWidth="1"/>
    <col min="2823" max="2823" width="14.85546875" customWidth="1"/>
    <col min="2824" max="2824" width="2.140625" customWidth="1"/>
    <col min="2825" max="2825" width="14.85546875" customWidth="1"/>
    <col min="2826" max="2826" width="2.140625" customWidth="1"/>
    <col min="2827" max="2827" width="14.85546875" customWidth="1"/>
    <col min="2828" max="2829" width="3.5703125" customWidth="1"/>
    <col min="2830" max="2830" width="12.42578125" customWidth="1"/>
    <col min="2831" max="2831" width="2.140625" customWidth="1"/>
    <col min="2832" max="2832" width="12.5703125" customWidth="1"/>
    <col min="2833" max="2833" width="2.140625" customWidth="1"/>
    <col min="2834" max="2834" width="12.5703125" customWidth="1"/>
    <col min="2835" max="2835" width="2.140625" customWidth="1"/>
    <col min="2836" max="2836" width="12.5703125" customWidth="1"/>
    <col min="2837" max="2837" width="2" customWidth="1"/>
    <col min="2838" max="2838" width="11.85546875" customWidth="1"/>
    <col min="2839" max="2839" width="11.42578125" customWidth="1"/>
    <col min="2840" max="2840" width="1.85546875" customWidth="1"/>
    <col min="2841" max="2841" width="11.5703125" customWidth="1"/>
    <col min="2842" max="2842" width="2.140625" customWidth="1"/>
    <col min="2843" max="2843" width="11.42578125" customWidth="1"/>
    <col min="2844" max="2844" width="0.5703125" customWidth="1"/>
    <col min="2845" max="2845" width="2.42578125" customWidth="1"/>
    <col min="2846" max="2846" width="10.5703125" customWidth="1"/>
    <col min="2847" max="2847" width="11.140625" customWidth="1"/>
    <col min="2848" max="2848" width="2.140625" customWidth="1"/>
    <col min="2849" max="2849" width="11.140625" customWidth="1"/>
    <col min="2850" max="2850" width="2.140625" customWidth="1"/>
    <col min="2851" max="2851" width="12.42578125" customWidth="1"/>
    <col min="3071" max="3071" width="51" customWidth="1"/>
    <col min="3072" max="3072" width="2.140625" customWidth="1"/>
    <col min="3073" max="3073" width="14.140625" customWidth="1"/>
    <col min="3074" max="3075" width="8.85546875" customWidth="1"/>
    <col min="3076" max="3076" width="2" customWidth="1"/>
    <col min="3077" max="3077" width="14.85546875" customWidth="1"/>
    <col min="3078" max="3078" width="2" customWidth="1"/>
    <col min="3079" max="3079" width="14.85546875" customWidth="1"/>
    <col min="3080" max="3080" width="2.140625" customWidth="1"/>
    <col min="3081" max="3081" width="14.85546875" customWidth="1"/>
    <col min="3082" max="3082" width="2.140625" customWidth="1"/>
    <col min="3083" max="3083" width="14.85546875" customWidth="1"/>
    <col min="3084" max="3085" width="3.5703125" customWidth="1"/>
    <col min="3086" max="3086" width="12.42578125" customWidth="1"/>
    <col min="3087" max="3087" width="2.140625" customWidth="1"/>
    <col min="3088" max="3088" width="12.5703125" customWidth="1"/>
    <col min="3089" max="3089" width="2.140625" customWidth="1"/>
    <col min="3090" max="3090" width="12.5703125" customWidth="1"/>
    <col min="3091" max="3091" width="2.140625" customWidth="1"/>
    <col min="3092" max="3092" width="12.5703125" customWidth="1"/>
    <col min="3093" max="3093" width="2" customWidth="1"/>
    <col min="3094" max="3094" width="11.85546875" customWidth="1"/>
    <col min="3095" max="3095" width="11.42578125" customWidth="1"/>
    <col min="3096" max="3096" width="1.85546875" customWidth="1"/>
    <col min="3097" max="3097" width="11.5703125" customWidth="1"/>
    <col min="3098" max="3098" width="2.140625" customWidth="1"/>
    <col min="3099" max="3099" width="11.42578125" customWidth="1"/>
    <col min="3100" max="3100" width="0.5703125" customWidth="1"/>
    <col min="3101" max="3101" width="2.42578125" customWidth="1"/>
    <col min="3102" max="3102" width="10.5703125" customWidth="1"/>
    <col min="3103" max="3103" width="11.140625" customWidth="1"/>
    <col min="3104" max="3104" width="2.140625" customWidth="1"/>
    <col min="3105" max="3105" width="11.140625" customWidth="1"/>
    <col min="3106" max="3106" width="2.140625" customWidth="1"/>
    <col min="3107" max="3107" width="12.42578125" customWidth="1"/>
    <col min="3327" max="3327" width="51" customWidth="1"/>
    <col min="3328" max="3328" width="2.140625" customWidth="1"/>
    <col min="3329" max="3329" width="14.140625" customWidth="1"/>
    <col min="3330" max="3331" width="8.85546875" customWidth="1"/>
    <col min="3332" max="3332" width="2" customWidth="1"/>
    <col min="3333" max="3333" width="14.85546875" customWidth="1"/>
    <col min="3334" max="3334" width="2" customWidth="1"/>
    <col min="3335" max="3335" width="14.85546875" customWidth="1"/>
    <col min="3336" max="3336" width="2.140625" customWidth="1"/>
    <col min="3337" max="3337" width="14.85546875" customWidth="1"/>
    <col min="3338" max="3338" width="2.140625" customWidth="1"/>
    <col min="3339" max="3339" width="14.85546875" customWidth="1"/>
    <col min="3340" max="3341" width="3.5703125" customWidth="1"/>
    <col min="3342" max="3342" width="12.42578125" customWidth="1"/>
    <col min="3343" max="3343" width="2.140625" customWidth="1"/>
    <col min="3344" max="3344" width="12.5703125" customWidth="1"/>
    <col min="3345" max="3345" width="2.140625" customWidth="1"/>
    <col min="3346" max="3346" width="12.5703125" customWidth="1"/>
    <col min="3347" max="3347" width="2.140625" customWidth="1"/>
    <col min="3348" max="3348" width="12.5703125" customWidth="1"/>
    <col min="3349" max="3349" width="2" customWidth="1"/>
    <col min="3350" max="3350" width="11.85546875" customWidth="1"/>
    <col min="3351" max="3351" width="11.42578125" customWidth="1"/>
    <col min="3352" max="3352" width="1.85546875" customWidth="1"/>
    <col min="3353" max="3353" width="11.5703125" customWidth="1"/>
    <col min="3354" max="3354" width="2.140625" customWidth="1"/>
    <col min="3355" max="3355" width="11.42578125" customWidth="1"/>
    <col min="3356" max="3356" width="0.5703125" customWidth="1"/>
    <col min="3357" max="3357" width="2.42578125" customWidth="1"/>
    <col min="3358" max="3358" width="10.5703125" customWidth="1"/>
    <col min="3359" max="3359" width="11.140625" customWidth="1"/>
    <col min="3360" max="3360" width="2.140625" customWidth="1"/>
    <col min="3361" max="3361" width="11.140625" customWidth="1"/>
    <col min="3362" max="3362" width="2.140625" customWidth="1"/>
    <col min="3363" max="3363" width="12.42578125" customWidth="1"/>
    <col min="3583" max="3583" width="51" customWidth="1"/>
    <col min="3584" max="3584" width="2.140625" customWidth="1"/>
    <col min="3585" max="3585" width="14.140625" customWidth="1"/>
    <col min="3586" max="3587" width="8.85546875" customWidth="1"/>
    <col min="3588" max="3588" width="2" customWidth="1"/>
    <col min="3589" max="3589" width="14.85546875" customWidth="1"/>
    <col min="3590" max="3590" width="2" customWidth="1"/>
    <col min="3591" max="3591" width="14.85546875" customWidth="1"/>
    <col min="3592" max="3592" width="2.140625" customWidth="1"/>
    <col min="3593" max="3593" width="14.85546875" customWidth="1"/>
    <col min="3594" max="3594" width="2.140625" customWidth="1"/>
    <col min="3595" max="3595" width="14.85546875" customWidth="1"/>
    <col min="3596" max="3597" width="3.5703125" customWidth="1"/>
    <col min="3598" max="3598" width="12.42578125" customWidth="1"/>
    <col min="3599" max="3599" width="2.140625" customWidth="1"/>
    <col min="3600" max="3600" width="12.5703125" customWidth="1"/>
    <col min="3601" max="3601" width="2.140625" customWidth="1"/>
    <col min="3602" max="3602" width="12.5703125" customWidth="1"/>
    <col min="3603" max="3603" width="2.140625" customWidth="1"/>
    <col min="3604" max="3604" width="12.5703125" customWidth="1"/>
    <col min="3605" max="3605" width="2" customWidth="1"/>
    <col min="3606" max="3606" width="11.85546875" customWidth="1"/>
    <col min="3607" max="3607" width="11.42578125" customWidth="1"/>
    <col min="3608" max="3608" width="1.85546875" customWidth="1"/>
    <col min="3609" max="3609" width="11.5703125" customWidth="1"/>
    <col min="3610" max="3610" width="2.140625" customWidth="1"/>
    <col min="3611" max="3611" width="11.42578125" customWidth="1"/>
    <col min="3612" max="3612" width="0.5703125" customWidth="1"/>
    <col min="3613" max="3613" width="2.42578125" customWidth="1"/>
    <col min="3614" max="3614" width="10.5703125" customWidth="1"/>
    <col min="3615" max="3615" width="11.140625" customWidth="1"/>
    <col min="3616" max="3616" width="2.140625" customWidth="1"/>
    <col min="3617" max="3617" width="11.140625" customWidth="1"/>
    <col min="3618" max="3618" width="2.140625" customWidth="1"/>
    <col min="3619" max="3619" width="12.42578125" customWidth="1"/>
    <col min="3839" max="3839" width="51" customWidth="1"/>
    <col min="3840" max="3840" width="2.140625" customWidth="1"/>
    <col min="3841" max="3841" width="14.140625" customWidth="1"/>
    <col min="3842" max="3843" width="8.85546875" customWidth="1"/>
    <col min="3844" max="3844" width="2" customWidth="1"/>
    <col min="3845" max="3845" width="14.85546875" customWidth="1"/>
    <col min="3846" max="3846" width="2" customWidth="1"/>
    <col min="3847" max="3847" width="14.85546875" customWidth="1"/>
    <col min="3848" max="3848" width="2.140625" customWidth="1"/>
    <col min="3849" max="3849" width="14.85546875" customWidth="1"/>
    <col min="3850" max="3850" width="2.140625" customWidth="1"/>
    <col min="3851" max="3851" width="14.85546875" customWidth="1"/>
    <col min="3852" max="3853" width="3.5703125" customWidth="1"/>
    <col min="3854" max="3854" width="12.42578125" customWidth="1"/>
    <col min="3855" max="3855" width="2.140625" customWidth="1"/>
    <col min="3856" max="3856" width="12.5703125" customWidth="1"/>
    <col min="3857" max="3857" width="2.140625" customWidth="1"/>
    <col min="3858" max="3858" width="12.5703125" customWidth="1"/>
    <col min="3859" max="3859" width="2.140625" customWidth="1"/>
    <col min="3860" max="3860" width="12.5703125" customWidth="1"/>
    <col min="3861" max="3861" width="2" customWidth="1"/>
    <col min="3862" max="3862" width="11.85546875" customWidth="1"/>
    <col min="3863" max="3863" width="11.42578125" customWidth="1"/>
    <col min="3864" max="3864" width="1.85546875" customWidth="1"/>
    <col min="3865" max="3865" width="11.5703125" customWidth="1"/>
    <col min="3866" max="3866" width="2.140625" customWidth="1"/>
    <col min="3867" max="3867" width="11.42578125" customWidth="1"/>
    <col min="3868" max="3868" width="0.5703125" customWidth="1"/>
    <col min="3869" max="3869" width="2.42578125" customWidth="1"/>
    <col min="3870" max="3870" width="10.5703125" customWidth="1"/>
    <col min="3871" max="3871" width="11.140625" customWidth="1"/>
    <col min="3872" max="3872" width="2.140625" customWidth="1"/>
    <col min="3873" max="3873" width="11.140625" customWidth="1"/>
    <col min="3874" max="3874" width="2.140625" customWidth="1"/>
    <col min="3875" max="3875" width="12.42578125" customWidth="1"/>
    <col min="4095" max="4095" width="51" customWidth="1"/>
    <col min="4096" max="4096" width="2.140625" customWidth="1"/>
    <col min="4097" max="4097" width="14.140625" customWidth="1"/>
    <col min="4098" max="4099" width="8.85546875" customWidth="1"/>
    <col min="4100" max="4100" width="2" customWidth="1"/>
    <col min="4101" max="4101" width="14.85546875" customWidth="1"/>
    <col min="4102" max="4102" width="2" customWidth="1"/>
    <col min="4103" max="4103" width="14.85546875" customWidth="1"/>
    <col min="4104" max="4104" width="2.140625" customWidth="1"/>
    <col min="4105" max="4105" width="14.85546875" customWidth="1"/>
    <col min="4106" max="4106" width="2.140625" customWidth="1"/>
    <col min="4107" max="4107" width="14.85546875" customWidth="1"/>
    <col min="4108" max="4109" width="3.5703125" customWidth="1"/>
    <col min="4110" max="4110" width="12.42578125" customWidth="1"/>
    <col min="4111" max="4111" width="2.140625" customWidth="1"/>
    <col min="4112" max="4112" width="12.5703125" customWidth="1"/>
    <col min="4113" max="4113" width="2.140625" customWidth="1"/>
    <col min="4114" max="4114" width="12.5703125" customWidth="1"/>
    <col min="4115" max="4115" width="2.140625" customWidth="1"/>
    <col min="4116" max="4116" width="12.5703125" customWidth="1"/>
    <col min="4117" max="4117" width="2" customWidth="1"/>
    <col min="4118" max="4118" width="11.85546875" customWidth="1"/>
    <col min="4119" max="4119" width="11.42578125" customWidth="1"/>
    <col min="4120" max="4120" width="1.85546875" customWidth="1"/>
    <col min="4121" max="4121" width="11.5703125" customWidth="1"/>
    <col min="4122" max="4122" width="2.140625" customWidth="1"/>
    <col min="4123" max="4123" width="11.42578125" customWidth="1"/>
    <col min="4124" max="4124" width="0.5703125" customWidth="1"/>
    <col min="4125" max="4125" width="2.42578125" customWidth="1"/>
    <col min="4126" max="4126" width="10.5703125" customWidth="1"/>
    <col min="4127" max="4127" width="11.140625" customWidth="1"/>
    <col min="4128" max="4128" width="2.140625" customWidth="1"/>
    <col min="4129" max="4129" width="11.140625" customWidth="1"/>
    <col min="4130" max="4130" width="2.140625" customWidth="1"/>
    <col min="4131" max="4131" width="12.42578125" customWidth="1"/>
    <col min="4351" max="4351" width="51" customWidth="1"/>
    <col min="4352" max="4352" width="2.140625" customWidth="1"/>
    <col min="4353" max="4353" width="14.140625" customWidth="1"/>
    <col min="4354" max="4355" width="8.85546875" customWidth="1"/>
    <col min="4356" max="4356" width="2" customWidth="1"/>
    <col min="4357" max="4357" width="14.85546875" customWidth="1"/>
    <col min="4358" max="4358" width="2" customWidth="1"/>
    <col min="4359" max="4359" width="14.85546875" customWidth="1"/>
    <col min="4360" max="4360" width="2.140625" customWidth="1"/>
    <col min="4361" max="4361" width="14.85546875" customWidth="1"/>
    <col min="4362" max="4362" width="2.140625" customWidth="1"/>
    <col min="4363" max="4363" width="14.85546875" customWidth="1"/>
    <col min="4364" max="4365" width="3.5703125" customWidth="1"/>
    <col min="4366" max="4366" width="12.42578125" customWidth="1"/>
    <col min="4367" max="4367" width="2.140625" customWidth="1"/>
    <col min="4368" max="4368" width="12.5703125" customWidth="1"/>
    <col min="4369" max="4369" width="2.140625" customWidth="1"/>
    <col min="4370" max="4370" width="12.5703125" customWidth="1"/>
    <col min="4371" max="4371" width="2.140625" customWidth="1"/>
    <col min="4372" max="4372" width="12.5703125" customWidth="1"/>
    <col min="4373" max="4373" width="2" customWidth="1"/>
    <col min="4374" max="4374" width="11.85546875" customWidth="1"/>
    <col min="4375" max="4375" width="11.42578125" customWidth="1"/>
    <col min="4376" max="4376" width="1.85546875" customWidth="1"/>
    <col min="4377" max="4377" width="11.5703125" customWidth="1"/>
    <col min="4378" max="4378" width="2.140625" customWidth="1"/>
    <col min="4379" max="4379" width="11.42578125" customWidth="1"/>
    <col min="4380" max="4380" width="0.5703125" customWidth="1"/>
    <col min="4381" max="4381" width="2.42578125" customWidth="1"/>
    <col min="4382" max="4382" width="10.5703125" customWidth="1"/>
    <col min="4383" max="4383" width="11.140625" customWidth="1"/>
    <col min="4384" max="4384" width="2.140625" customWidth="1"/>
    <col min="4385" max="4385" width="11.140625" customWidth="1"/>
    <col min="4386" max="4386" width="2.140625" customWidth="1"/>
    <col min="4387" max="4387" width="12.42578125" customWidth="1"/>
    <col min="4607" max="4607" width="51" customWidth="1"/>
    <col min="4608" max="4608" width="2.140625" customWidth="1"/>
    <col min="4609" max="4609" width="14.140625" customWidth="1"/>
    <col min="4610" max="4611" width="8.85546875" customWidth="1"/>
    <col min="4612" max="4612" width="2" customWidth="1"/>
    <col min="4613" max="4613" width="14.85546875" customWidth="1"/>
    <col min="4614" max="4614" width="2" customWidth="1"/>
    <col min="4615" max="4615" width="14.85546875" customWidth="1"/>
    <col min="4616" max="4616" width="2.140625" customWidth="1"/>
    <col min="4617" max="4617" width="14.85546875" customWidth="1"/>
    <col min="4618" max="4618" width="2.140625" customWidth="1"/>
    <col min="4619" max="4619" width="14.85546875" customWidth="1"/>
    <col min="4620" max="4621" width="3.5703125" customWidth="1"/>
    <col min="4622" max="4622" width="12.42578125" customWidth="1"/>
    <col min="4623" max="4623" width="2.140625" customWidth="1"/>
    <col min="4624" max="4624" width="12.5703125" customWidth="1"/>
    <col min="4625" max="4625" width="2.140625" customWidth="1"/>
    <col min="4626" max="4626" width="12.5703125" customWidth="1"/>
    <col min="4627" max="4627" width="2.140625" customWidth="1"/>
    <col min="4628" max="4628" width="12.5703125" customWidth="1"/>
    <col min="4629" max="4629" width="2" customWidth="1"/>
    <col min="4630" max="4630" width="11.85546875" customWidth="1"/>
    <col min="4631" max="4631" width="11.42578125" customWidth="1"/>
    <col min="4632" max="4632" width="1.85546875" customWidth="1"/>
    <col min="4633" max="4633" width="11.5703125" customWidth="1"/>
    <col min="4634" max="4634" width="2.140625" customWidth="1"/>
    <col min="4635" max="4635" width="11.42578125" customWidth="1"/>
    <col min="4636" max="4636" width="0.5703125" customWidth="1"/>
    <col min="4637" max="4637" width="2.42578125" customWidth="1"/>
    <col min="4638" max="4638" width="10.5703125" customWidth="1"/>
    <col min="4639" max="4639" width="11.140625" customWidth="1"/>
    <col min="4640" max="4640" width="2.140625" customWidth="1"/>
    <col min="4641" max="4641" width="11.140625" customWidth="1"/>
    <col min="4642" max="4642" width="2.140625" customWidth="1"/>
    <col min="4643" max="4643" width="12.42578125" customWidth="1"/>
    <col min="4863" max="4863" width="51" customWidth="1"/>
    <col min="4864" max="4864" width="2.140625" customWidth="1"/>
    <col min="4865" max="4865" width="14.140625" customWidth="1"/>
    <col min="4866" max="4867" width="8.85546875" customWidth="1"/>
    <col min="4868" max="4868" width="2" customWidth="1"/>
    <col min="4869" max="4869" width="14.85546875" customWidth="1"/>
    <col min="4870" max="4870" width="2" customWidth="1"/>
    <col min="4871" max="4871" width="14.85546875" customWidth="1"/>
    <col min="4872" max="4872" width="2.140625" customWidth="1"/>
    <col min="4873" max="4873" width="14.85546875" customWidth="1"/>
    <col min="4874" max="4874" width="2.140625" customWidth="1"/>
    <col min="4875" max="4875" width="14.85546875" customWidth="1"/>
    <col min="4876" max="4877" width="3.5703125" customWidth="1"/>
    <col min="4878" max="4878" width="12.42578125" customWidth="1"/>
    <col min="4879" max="4879" width="2.140625" customWidth="1"/>
    <col min="4880" max="4880" width="12.5703125" customWidth="1"/>
    <col min="4881" max="4881" width="2.140625" customWidth="1"/>
    <col min="4882" max="4882" width="12.5703125" customWidth="1"/>
    <col min="4883" max="4883" width="2.140625" customWidth="1"/>
    <col min="4884" max="4884" width="12.5703125" customWidth="1"/>
    <col min="4885" max="4885" width="2" customWidth="1"/>
    <col min="4886" max="4886" width="11.85546875" customWidth="1"/>
    <col min="4887" max="4887" width="11.42578125" customWidth="1"/>
    <col min="4888" max="4888" width="1.85546875" customWidth="1"/>
    <col min="4889" max="4889" width="11.5703125" customWidth="1"/>
    <col min="4890" max="4890" width="2.140625" customWidth="1"/>
    <col min="4891" max="4891" width="11.42578125" customWidth="1"/>
    <col min="4892" max="4892" width="0.5703125" customWidth="1"/>
    <col min="4893" max="4893" width="2.42578125" customWidth="1"/>
    <col min="4894" max="4894" width="10.5703125" customWidth="1"/>
    <col min="4895" max="4895" width="11.140625" customWidth="1"/>
    <col min="4896" max="4896" width="2.140625" customWidth="1"/>
    <col min="4897" max="4897" width="11.140625" customWidth="1"/>
    <col min="4898" max="4898" width="2.140625" customWidth="1"/>
    <col min="4899" max="4899" width="12.42578125" customWidth="1"/>
    <col min="5119" max="5119" width="51" customWidth="1"/>
    <col min="5120" max="5120" width="2.140625" customWidth="1"/>
    <col min="5121" max="5121" width="14.140625" customWidth="1"/>
    <col min="5122" max="5123" width="8.85546875" customWidth="1"/>
    <col min="5124" max="5124" width="2" customWidth="1"/>
    <col min="5125" max="5125" width="14.85546875" customWidth="1"/>
    <col min="5126" max="5126" width="2" customWidth="1"/>
    <col min="5127" max="5127" width="14.85546875" customWidth="1"/>
    <col min="5128" max="5128" width="2.140625" customWidth="1"/>
    <col min="5129" max="5129" width="14.85546875" customWidth="1"/>
    <col min="5130" max="5130" width="2.140625" customWidth="1"/>
    <col min="5131" max="5131" width="14.85546875" customWidth="1"/>
    <col min="5132" max="5133" width="3.5703125" customWidth="1"/>
    <col min="5134" max="5134" width="12.42578125" customWidth="1"/>
    <col min="5135" max="5135" width="2.140625" customWidth="1"/>
    <col min="5136" max="5136" width="12.5703125" customWidth="1"/>
    <col min="5137" max="5137" width="2.140625" customWidth="1"/>
    <col min="5138" max="5138" width="12.5703125" customWidth="1"/>
    <col min="5139" max="5139" width="2.140625" customWidth="1"/>
    <col min="5140" max="5140" width="12.5703125" customWidth="1"/>
    <col min="5141" max="5141" width="2" customWidth="1"/>
    <col min="5142" max="5142" width="11.85546875" customWidth="1"/>
    <col min="5143" max="5143" width="11.42578125" customWidth="1"/>
    <col min="5144" max="5144" width="1.85546875" customWidth="1"/>
    <col min="5145" max="5145" width="11.5703125" customWidth="1"/>
    <col min="5146" max="5146" width="2.140625" customWidth="1"/>
    <col min="5147" max="5147" width="11.42578125" customWidth="1"/>
    <col min="5148" max="5148" width="0.5703125" customWidth="1"/>
    <col min="5149" max="5149" width="2.42578125" customWidth="1"/>
    <col min="5150" max="5150" width="10.5703125" customWidth="1"/>
    <col min="5151" max="5151" width="11.140625" customWidth="1"/>
    <col min="5152" max="5152" width="2.140625" customWidth="1"/>
    <col min="5153" max="5153" width="11.140625" customWidth="1"/>
    <col min="5154" max="5154" width="2.140625" customWidth="1"/>
    <col min="5155" max="5155" width="12.42578125" customWidth="1"/>
    <col min="5375" max="5375" width="51" customWidth="1"/>
    <col min="5376" max="5376" width="2.140625" customWidth="1"/>
    <col min="5377" max="5377" width="14.140625" customWidth="1"/>
    <col min="5378" max="5379" width="8.85546875" customWidth="1"/>
    <col min="5380" max="5380" width="2" customWidth="1"/>
    <col min="5381" max="5381" width="14.85546875" customWidth="1"/>
    <col min="5382" max="5382" width="2" customWidth="1"/>
    <col min="5383" max="5383" width="14.85546875" customWidth="1"/>
    <col min="5384" max="5384" width="2.140625" customWidth="1"/>
    <col min="5385" max="5385" width="14.85546875" customWidth="1"/>
    <col min="5386" max="5386" width="2.140625" customWidth="1"/>
    <col min="5387" max="5387" width="14.85546875" customWidth="1"/>
    <col min="5388" max="5389" width="3.5703125" customWidth="1"/>
    <col min="5390" max="5390" width="12.42578125" customWidth="1"/>
    <col min="5391" max="5391" width="2.140625" customWidth="1"/>
    <col min="5392" max="5392" width="12.5703125" customWidth="1"/>
    <col min="5393" max="5393" width="2.140625" customWidth="1"/>
    <col min="5394" max="5394" width="12.5703125" customWidth="1"/>
    <col min="5395" max="5395" width="2.140625" customWidth="1"/>
    <col min="5396" max="5396" width="12.5703125" customWidth="1"/>
    <col min="5397" max="5397" width="2" customWidth="1"/>
    <col min="5398" max="5398" width="11.85546875" customWidth="1"/>
    <col min="5399" max="5399" width="11.42578125" customWidth="1"/>
    <col min="5400" max="5400" width="1.85546875" customWidth="1"/>
    <col min="5401" max="5401" width="11.5703125" customWidth="1"/>
    <col min="5402" max="5402" width="2.140625" customWidth="1"/>
    <col min="5403" max="5403" width="11.42578125" customWidth="1"/>
    <col min="5404" max="5404" width="0.5703125" customWidth="1"/>
    <col min="5405" max="5405" width="2.42578125" customWidth="1"/>
    <col min="5406" max="5406" width="10.5703125" customWidth="1"/>
    <col min="5407" max="5407" width="11.140625" customWidth="1"/>
    <col min="5408" max="5408" width="2.140625" customWidth="1"/>
    <col min="5409" max="5409" width="11.140625" customWidth="1"/>
    <col min="5410" max="5410" width="2.140625" customWidth="1"/>
    <col min="5411" max="5411" width="12.42578125" customWidth="1"/>
    <col min="5631" max="5631" width="51" customWidth="1"/>
    <col min="5632" max="5632" width="2.140625" customWidth="1"/>
    <col min="5633" max="5633" width="14.140625" customWidth="1"/>
    <col min="5634" max="5635" width="8.85546875" customWidth="1"/>
    <col min="5636" max="5636" width="2" customWidth="1"/>
    <col min="5637" max="5637" width="14.85546875" customWidth="1"/>
    <col min="5638" max="5638" width="2" customWidth="1"/>
    <col min="5639" max="5639" width="14.85546875" customWidth="1"/>
    <col min="5640" max="5640" width="2.140625" customWidth="1"/>
    <col min="5641" max="5641" width="14.85546875" customWidth="1"/>
    <col min="5642" max="5642" width="2.140625" customWidth="1"/>
    <col min="5643" max="5643" width="14.85546875" customWidth="1"/>
    <col min="5644" max="5645" width="3.5703125" customWidth="1"/>
    <col min="5646" max="5646" width="12.42578125" customWidth="1"/>
    <col min="5647" max="5647" width="2.140625" customWidth="1"/>
    <col min="5648" max="5648" width="12.5703125" customWidth="1"/>
    <col min="5649" max="5649" width="2.140625" customWidth="1"/>
    <col min="5650" max="5650" width="12.5703125" customWidth="1"/>
    <col min="5651" max="5651" width="2.140625" customWidth="1"/>
    <col min="5652" max="5652" width="12.5703125" customWidth="1"/>
    <col min="5653" max="5653" width="2" customWidth="1"/>
    <col min="5654" max="5654" width="11.85546875" customWidth="1"/>
    <col min="5655" max="5655" width="11.42578125" customWidth="1"/>
    <col min="5656" max="5656" width="1.85546875" customWidth="1"/>
    <col min="5657" max="5657" width="11.5703125" customWidth="1"/>
    <col min="5658" max="5658" width="2.140625" customWidth="1"/>
    <col min="5659" max="5659" width="11.42578125" customWidth="1"/>
    <col min="5660" max="5660" width="0.5703125" customWidth="1"/>
    <col min="5661" max="5661" width="2.42578125" customWidth="1"/>
    <col min="5662" max="5662" width="10.5703125" customWidth="1"/>
    <col min="5663" max="5663" width="11.140625" customWidth="1"/>
    <col min="5664" max="5664" width="2.140625" customWidth="1"/>
    <col min="5665" max="5665" width="11.140625" customWidth="1"/>
    <col min="5666" max="5666" width="2.140625" customWidth="1"/>
    <col min="5667" max="5667" width="12.42578125" customWidth="1"/>
    <col min="5887" max="5887" width="51" customWidth="1"/>
    <col min="5888" max="5888" width="2.140625" customWidth="1"/>
    <col min="5889" max="5889" width="14.140625" customWidth="1"/>
    <col min="5890" max="5891" width="8.85546875" customWidth="1"/>
    <col min="5892" max="5892" width="2" customWidth="1"/>
    <col min="5893" max="5893" width="14.85546875" customWidth="1"/>
    <col min="5894" max="5894" width="2" customWidth="1"/>
    <col min="5895" max="5895" width="14.85546875" customWidth="1"/>
    <col min="5896" max="5896" width="2.140625" customWidth="1"/>
    <col min="5897" max="5897" width="14.85546875" customWidth="1"/>
    <col min="5898" max="5898" width="2.140625" customWidth="1"/>
    <col min="5899" max="5899" width="14.85546875" customWidth="1"/>
    <col min="5900" max="5901" width="3.5703125" customWidth="1"/>
    <col min="5902" max="5902" width="12.42578125" customWidth="1"/>
    <col min="5903" max="5903" width="2.140625" customWidth="1"/>
    <col min="5904" max="5904" width="12.5703125" customWidth="1"/>
    <col min="5905" max="5905" width="2.140625" customWidth="1"/>
    <col min="5906" max="5906" width="12.5703125" customWidth="1"/>
    <col min="5907" max="5907" width="2.140625" customWidth="1"/>
    <col min="5908" max="5908" width="12.5703125" customWidth="1"/>
    <col min="5909" max="5909" width="2" customWidth="1"/>
    <col min="5910" max="5910" width="11.85546875" customWidth="1"/>
    <col min="5911" max="5911" width="11.42578125" customWidth="1"/>
    <col min="5912" max="5912" width="1.85546875" customWidth="1"/>
    <col min="5913" max="5913" width="11.5703125" customWidth="1"/>
    <col min="5914" max="5914" width="2.140625" customWidth="1"/>
    <col min="5915" max="5915" width="11.42578125" customWidth="1"/>
    <col min="5916" max="5916" width="0.5703125" customWidth="1"/>
    <col min="5917" max="5917" width="2.42578125" customWidth="1"/>
    <col min="5918" max="5918" width="10.5703125" customWidth="1"/>
    <col min="5919" max="5919" width="11.140625" customWidth="1"/>
    <col min="5920" max="5920" width="2.140625" customWidth="1"/>
    <col min="5921" max="5921" width="11.140625" customWidth="1"/>
    <col min="5922" max="5922" width="2.140625" customWidth="1"/>
    <col min="5923" max="5923" width="12.42578125" customWidth="1"/>
    <col min="6143" max="6143" width="51" customWidth="1"/>
    <col min="6144" max="6144" width="2.140625" customWidth="1"/>
    <col min="6145" max="6145" width="14.140625" customWidth="1"/>
    <col min="6146" max="6147" width="8.85546875" customWidth="1"/>
    <col min="6148" max="6148" width="2" customWidth="1"/>
    <col min="6149" max="6149" width="14.85546875" customWidth="1"/>
    <col min="6150" max="6150" width="2" customWidth="1"/>
    <col min="6151" max="6151" width="14.85546875" customWidth="1"/>
    <col min="6152" max="6152" width="2.140625" customWidth="1"/>
    <col min="6153" max="6153" width="14.85546875" customWidth="1"/>
    <col min="6154" max="6154" width="2.140625" customWidth="1"/>
    <col min="6155" max="6155" width="14.85546875" customWidth="1"/>
    <col min="6156" max="6157" width="3.5703125" customWidth="1"/>
    <col min="6158" max="6158" width="12.42578125" customWidth="1"/>
    <col min="6159" max="6159" width="2.140625" customWidth="1"/>
    <col min="6160" max="6160" width="12.5703125" customWidth="1"/>
    <col min="6161" max="6161" width="2.140625" customWidth="1"/>
    <col min="6162" max="6162" width="12.5703125" customWidth="1"/>
    <col min="6163" max="6163" width="2.140625" customWidth="1"/>
    <col min="6164" max="6164" width="12.5703125" customWidth="1"/>
    <col min="6165" max="6165" width="2" customWidth="1"/>
    <col min="6166" max="6166" width="11.85546875" customWidth="1"/>
    <col min="6167" max="6167" width="11.42578125" customWidth="1"/>
    <col min="6168" max="6168" width="1.85546875" customWidth="1"/>
    <col min="6169" max="6169" width="11.5703125" customWidth="1"/>
    <col min="6170" max="6170" width="2.140625" customWidth="1"/>
    <col min="6171" max="6171" width="11.42578125" customWidth="1"/>
    <col min="6172" max="6172" width="0.5703125" customWidth="1"/>
    <col min="6173" max="6173" width="2.42578125" customWidth="1"/>
    <col min="6174" max="6174" width="10.5703125" customWidth="1"/>
    <col min="6175" max="6175" width="11.140625" customWidth="1"/>
    <col min="6176" max="6176" width="2.140625" customWidth="1"/>
    <col min="6177" max="6177" width="11.140625" customWidth="1"/>
    <col min="6178" max="6178" width="2.140625" customWidth="1"/>
    <col min="6179" max="6179" width="12.42578125" customWidth="1"/>
    <col min="6399" max="6399" width="51" customWidth="1"/>
    <col min="6400" max="6400" width="2.140625" customWidth="1"/>
    <col min="6401" max="6401" width="14.140625" customWidth="1"/>
    <col min="6402" max="6403" width="8.85546875" customWidth="1"/>
    <col min="6404" max="6404" width="2" customWidth="1"/>
    <col min="6405" max="6405" width="14.85546875" customWidth="1"/>
    <col min="6406" max="6406" width="2" customWidth="1"/>
    <col min="6407" max="6407" width="14.85546875" customWidth="1"/>
    <col min="6408" max="6408" width="2.140625" customWidth="1"/>
    <col min="6409" max="6409" width="14.85546875" customWidth="1"/>
    <col min="6410" max="6410" width="2.140625" customWidth="1"/>
    <col min="6411" max="6411" width="14.85546875" customWidth="1"/>
    <col min="6412" max="6413" width="3.5703125" customWidth="1"/>
    <col min="6414" max="6414" width="12.42578125" customWidth="1"/>
    <col min="6415" max="6415" width="2.140625" customWidth="1"/>
    <col min="6416" max="6416" width="12.5703125" customWidth="1"/>
    <col min="6417" max="6417" width="2.140625" customWidth="1"/>
    <col min="6418" max="6418" width="12.5703125" customWidth="1"/>
    <col min="6419" max="6419" width="2.140625" customWidth="1"/>
    <col min="6420" max="6420" width="12.5703125" customWidth="1"/>
    <col min="6421" max="6421" width="2" customWidth="1"/>
    <col min="6422" max="6422" width="11.85546875" customWidth="1"/>
    <col min="6423" max="6423" width="11.42578125" customWidth="1"/>
    <col min="6424" max="6424" width="1.85546875" customWidth="1"/>
    <col min="6425" max="6425" width="11.5703125" customWidth="1"/>
    <col min="6426" max="6426" width="2.140625" customWidth="1"/>
    <col min="6427" max="6427" width="11.42578125" customWidth="1"/>
    <col min="6428" max="6428" width="0.5703125" customWidth="1"/>
    <col min="6429" max="6429" width="2.42578125" customWidth="1"/>
    <col min="6430" max="6430" width="10.5703125" customWidth="1"/>
    <col min="6431" max="6431" width="11.140625" customWidth="1"/>
    <col min="6432" max="6432" width="2.140625" customWidth="1"/>
    <col min="6433" max="6433" width="11.140625" customWidth="1"/>
    <col min="6434" max="6434" width="2.140625" customWidth="1"/>
    <col min="6435" max="6435" width="12.42578125" customWidth="1"/>
    <col min="6655" max="6655" width="51" customWidth="1"/>
    <col min="6656" max="6656" width="2.140625" customWidth="1"/>
    <col min="6657" max="6657" width="14.140625" customWidth="1"/>
    <col min="6658" max="6659" width="8.85546875" customWidth="1"/>
    <col min="6660" max="6660" width="2" customWidth="1"/>
    <col min="6661" max="6661" width="14.85546875" customWidth="1"/>
    <col min="6662" max="6662" width="2" customWidth="1"/>
    <col min="6663" max="6663" width="14.85546875" customWidth="1"/>
    <col min="6664" max="6664" width="2.140625" customWidth="1"/>
    <col min="6665" max="6665" width="14.85546875" customWidth="1"/>
    <col min="6666" max="6666" width="2.140625" customWidth="1"/>
    <col min="6667" max="6667" width="14.85546875" customWidth="1"/>
    <col min="6668" max="6669" width="3.5703125" customWidth="1"/>
    <col min="6670" max="6670" width="12.42578125" customWidth="1"/>
    <col min="6671" max="6671" width="2.140625" customWidth="1"/>
    <col min="6672" max="6672" width="12.5703125" customWidth="1"/>
    <col min="6673" max="6673" width="2.140625" customWidth="1"/>
    <col min="6674" max="6674" width="12.5703125" customWidth="1"/>
    <col min="6675" max="6675" width="2.140625" customWidth="1"/>
    <col min="6676" max="6676" width="12.5703125" customWidth="1"/>
    <col min="6677" max="6677" width="2" customWidth="1"/>
    <col min="6678" max="6678" width="11.85546875" customWidth="1"/>
    <col min="6679" max="6679" width="11.42578125" customWidth="1"/>
    <col min="6680" max="6680" width="1.85546875" customWidth="1"/>
    <col min="6681" max="6681" width="11.5703125" customWidth="1"/>
    <col min="6682" max="6682" width="2.140625" customWidth="1"/>
    <col min="6683" max="6683" width="11.42578125" customWidth="1"/>
    <col min="6684" max="6684" width="0.5703125" customWidth="1"/>
    <col min="6685" max="6685" width="2.42578125" customWidth="1"/>
    <col min="6686" max="6686" width="10.5703125" customWidth="1"/>
    <col min="6687" max="6687" width="11.140625" customWidth="1"/>
    <col min="6688" max="6688" width="2.140625" customWidth="1"/>
    <col min="6689" max="6689" width="11.140625" customWidth="1"/>
    <col min="6690" max="6690" width="2.140625" customWidth="1"/>
    <col min="6691" max="6691" width="12.42578125" customWidth="1"/>
    <col min="6911" max="6911" width="51" customWidth="1"/>
    <col min="6912" max="6912" width="2.140625" customWidth="1"/>
    <col min="6913" max="6913" width="14.140625" customWidth="1"/>
    <col min="6914" max="6915" width="8.85546875" customWidth="1"/>
    <col min="6916" max="6916" width="2" customWidth="1"/>
    <col min="6917" max="6917" width="14.85546875" customWidth="1"/>
    <col min="6918" max="6918" width="2" customWidth="1"/>
    <col min="6919" max="6919" width="14.85546875" customWidth="1"/>
    <col min="6920" max="6920" width="2.140625" customWidth="1"/>
    <col min="6921" max="6921" width="14.85546875" customWidth="1"/>
    <col min="6922" max="6922" width="2.140625" customWidth="1"/>
    <col min="6923" max="6923" width="14.85546875" customWidth="1"/>
    <col min="6924" max="6925" width="3.5703125" customWidth="1"/>
    <col min="6926" max="6926" width="12.42578125" customWidth="1"/>
    <col min="6927" max="6927" width="2.140625" customWidth="1"/>
    <col min="6928" max="6928" width="12.5703125" customWidth="1"/>
    <col min="6929" max="6929" width="2.140625" customWidth="1"/>
    <col min="6930" max="6930" width="12.5703125" customWidth="1"/>
    <col min="6931" max="6931" width="2.140625" customWidth="1"/>
    <col min="6932" max="6932" width="12.5703125" customWidth="1"/>
    <col min="6933" max="6933" width="2" customWidth="1"/>
    <col min="6934" max="6934" width="11.85546875" customWidth="1"/>
    <col min="6935" max="6935" width="11.42578125" customWidth="1"/>
    <col min="6936" max="6936" width="1.85546875" customWidth="1"/>
    <col min="6937" max="6937" width="11.5703125" customWidth="1"/>
    <col min="6938" max="6938" width="2.140625" customWidth="1"/>
    <col min="6939" max="6939" width="11.42578125" customWidth="1"/>
    <col min="6940" max="6940" width="0.5703125" customWidth="1"/>
    <col min="6941" max="6941" width="2.42578125" customWidth="1"/>
    <col min="6942" max="6942" width="10.5703125" customWidth="1"/>
    <col min="6943" max="6943" width="11.140625" customWidth="1"/>
    <col min="6944" max="6944" width="2.140625" customWidth="1"/>
    <col min="6945" max="6945" width="11.140625" customWidth="1"/>
    <col min="6946" max="6946" width="2.140625" customWidth="1"/>
    <col min="6947" max="6947" width="12.42578125" customWidth="1"/>
    <col min="7167" max="7167" width="51" customWidth="1"/>
    <col min="7168" max="7168" width="2.140625" customWidth="1"/>
    <col min="7169" max="7169" width="14.140625" customWidth="1"/>
    <col min="7170" max="7171" width="8.85546875" customWidth="1"/>
    <col min="7172" max="7172" width="2" customWidth="1"/>
    <col min="7173" max="7173" width="14.85546875" customWidth="1"/>
    <col min="7174" max="7174" width="2" customWidth="1"/>
    <col min="7175" max="7175" width="14.85546875" customWidth="1"/>
    <col min="7176" max="7176" width="2.140625" customWidth="1"/>
    <col min="7177" max="7177" width="14.85546875" customWidth="1"/>
    <col min="7178" max="7178" width="2.140625" customWidth="1"/>
    <col min="7179" max="7179" width="14.85546875" customWidth="1"/>
    <col min="7180" max="7181" width="3.5703125" customWidth="1"/>
    <col min="7182" max="7182" width="12.42578125" customWidth="1"/>
    <col min="7183" max="7183" width="2.140625" customWidth="1"/>
    <col min="7184" max="7184" width="12.5703125" customWidth="1"/>
    <col min="7185" max="7185" width="2.140625" customWidth="1"/>
    <col min="7186" max="7186" width="12.5703125" customWidth="1"/>
    <col min="7187" max="7187" width="2.140625" customWidth="1"/>
    <col min="7188" max="7188" width="12.5703125" customWidth="1"/>
    <col min="7189" max="7189" width="2" customWidth="1"/>
    <col min="7190" max="7190" width="11.85546875" customWidth="1"/>
    <col min="7191" max="7191" width="11.42578125" customWidth="1"/>
    <col min="7192" max="7192" width="1.85546875" customWidth="1"/>
    <col min="7193" max="7193" width="11.5703125" customWidth="1"/>
    <col min="7194" max="7194" width="2.140625" customWidth="1"/>
    <col min="7195" max="7195" width="11.42578125" customWidth="1"/>
    <col min="7196" max="7196" width="0.5703125" customWidth="1"/>
    <col min="7197" max="7197" width="2.42578125" customWidth="1"/>
    <col min="7198" max="7198" width="10.5703125" customWidth="1"/>
    <col min="7199" max="7199" width="11.140625" customWidth="1"/>
    <col min="7200" max="7200" width="2.140625" customWidth="1"/>
    <col min="7201" max="7201" width="11.140625" customWidth="1"/>
    <col min="7202" max="7202" width="2.140625" customWidth="1"/>
    <col min="7203" max="7203" width="12.42578125" customWidth="1"/>
    <col min="7423" max="7423" width="51" customWidth="1"/>
    <col min="7424" max="7424" width="2.140625" customWidth="1"/>
    <col min="7425" max="7425" width="14.140625" customWidth="1"/>
    <col min="7426" max="7427" width="8.85546875" customWidth="1"/>
    <col min="7428" max="7428" width="2" customWidth="1"/>
    <col min="7429" max="7429" width="14.85546875" customWidth="1"/>
    <col min="7430" max="7430" width="2" customWidth="1"/>
    <col min="7431" max="7431" width="14.85546875" customWidth="1"/>
    <col min="7432" max="7432" width="2.140625" customWidth="1"/>
    <col min="7433" max="7433" width="14.85546875" customWidth="1"/>
    <col min="7434" max="7434" width="2.140625" customWidth="1"/>
    <col min="7435" max="7435" width="14.85546875" customWidth="1"/>
    <col min="7436" max="7437" width="3.5703125" customWidth="1"/>
    <col min="7438" max="7438" width="12.42578125" customWidth="1"/>
    <col min="7439" max="7439" width="2.140625" customWidth="1"/>
    <col min="7440" max="7440" width="12.5703125" customWidth="1"/>
    <col min="7441" max="7441" width="2.140625" customWidth="1"/>
    <col min="7442" max="7442" width="12.5703125" customWidth="1"/>
    <col min="7443" max="7443" width="2.140625" customWidth="1"/>
    <col min="7444" max="7444" width="12.5703125" customWidth="1"/>
    <col min="7445" max="7445" width="2" customWidth="1"/>
    <col min="7446" max="7446" width="11.85546875" customWidth="1"/>
    <col min="7447" max="7447" width="11.42578125" customWidth="1"/>
    <col min="7448" max="7448" width="1.85546875" customWidth="1"/>
    <col min="7449" max="7449" width="11.5703125" customWidth="1"/>
    <col min="7450" max="7450" width="2.140625" customWidth="1"/>
    <col min="7451" max="7451" width="11.42578125" customWidth="1"/>
    <col min="7452" max="7452" width="0.5703125" customWidth="1"/>
    <col min="7453" max="7453" width="2.42578125" customWidth="1"/>
    <col min="7454" max="7454" width="10.5703125" customWidth="1"/>
    <col min="7455" max="7455" width="11.140625" customWidth="1"/>
    <col min="7456" max="7456" width="2.140625" customWidth="1"/>
    <col min="7457" max="7457" width="11.140625" customWidth="1"/>
    <col min="7458" max="7458" width="2.140625" customWidth="1"/>
    <col min="7459" max="7459" width="12.42578125" customWidth="1"/>
    <col min="7679" max="7679" width="51" customWidth="1"/>
    <col min="7680" max="7680" width="2.140625" customWidth="1"/>
    <col min="7681" max="7681" width="14.140625" customWidth="1"/>
    <col min="7682" max="7683" width="8.85546875" customWidth="1"/>
    <col min="7684" max="7684" width="2" customWidth="1"/>
    <col min="7685" max="7685" width="14.85546875" customWidth="1"/>
    <col min="7686" max="7686" width="2" customWidth="1"/>
    <col min="7687" max="7687" width="14.85546875" customWidth="1"/>
    <col min="7688" max="7688" width="2.140625" customWidth="1"/>
    <col min="7689" max="7689" width="14.85546875" customWidth="1"/>
    <col min="7690" max="7690" width="2.140625" customWidth="1"/>
    <col min="7691" max="7691" width="14.85546875" customWidth="1"/>
    <col min="7692" max="7693" width="3.5703125" customWidth="1"/>
    <col min="7694" max="7694" width="12.42578125" customWidth="1"/>
    <col min="7695" max="7695" width="2.140625" customWidth="1"/>
    <col min="7696" max="7696" width="12.5703125" customWidth="1"/>
    <col min="7697" max="7697" width="2.140625" customWidth="1"/>
    <col min="7698" max="7698" width="12.5703125" customWidth="1"/>
    <col min="7699" max="7699" width="2.140625" customWidth="1"/>
    <col min="7700" max="7700" width="12.5703125" customWidth="1"/>
    <col min="7701" max="7701" width="2" customWidth="1"/>
    <col min="7702" max="7702" width="11.85546875" customWidth="1"/>
    <col min="7703" max="7703" width="11.42578125" customWidth="1"/>
    <col min="7704" max="7704" width="1.85546875" customWidth="1"/>
    <col min="7705" max="7705" width="11.5703125" customWidth="1"/>
    <col min="7706" max="7706" width="2.140625" customWidth="1"/>
    <col min="7707" max="7707" width="11.42578125" customWidth="1"/>
    <col min="7708" max="7708" width="0.5703125" customWidth="1"/>
    <col min="7709" max="7709" width="2.42578125" customWidth="1"/>
    <col min="7710" max="7710" width="10.5703125" customWidth="1"/>
    <col min="7711" max="7711" width="11.140625" customWidth="1"/>
    <col min="7712" max="7712" width="2.140625" customWidth="1"/>
    <col min="7713" max="7713" width="11.140625" customWidth="1"/>
    <col min="7714" max="7714" width="2.140625" customWidth="1"/>
    <col min="7715" max="7715" width="12.42578125" customWidth="1"/>
    <col min="7935" max="7935" width="51" customWidth="1"/>
    <col min="7936" max="7936" width="2.140625" customWidth="1"/>
    <col min="7937" max="7937" width="14.140625" customWidth="1"/>
    <col min="7938" max="7939" width="8.85546875" customWidth="1"/>
    <col min="7940" max="7940" width="2" customWidth="1"/>
    <col min="7941" max="7941" width="14.85546875" customWidth="1"/>
    <col min="7942" max="7942" width="2" customWidth="1"/>
    <col min="7943" max="7943" width="14.85546875" customWidth="1"/>
    <col min="7944" max="7944" width="2.140625" customWidth="1"/>
    <col min="7945" max="7945" width="14.85546875" customWidth="1"/>
    <col min="7946" max="7946" width="2.140625" customWidth="1"/>
    <col min="7947" max="7947" width="14.85546875" customWidth="1"/>
    <col min="7948" max="7949" width="3.5703125" customWidth="1"/>
    <col min="7950" max="7950" width="12.42578125" customWidth="1"/>
    <col min="7951" max="7951" width="2.140625" customWidth="1"/>
    <col min="7952" max="7952" width="12.5703125" customWidth="1"/>
    <col min="7953" max="7953" width="2.140625" customWidth="1"/>
    <col min="7954" max="7954" width="12.5703125" customWidth="1"/>
    <col min="7955" max="7955" width="2.140625" customWidth="1"/>
    <col min="7956" max="7956" width="12.5703125" customWidth="1"/>
    <col min="7957" max="7957" width="2" customWidth="1"/>
    <col min="7958" max="7958" width="11.85546875" customWidth="1"/>
    <col min="7959" max="7959" width="11.42578125" customWidth="1"/>
    <col min="7960" max="7960" width="1.85546875" customWidth="1"/>
    <col min="7961" max="7961" width="11.5703125" customWidth="1"/>
    <col min="7962" max="7962" width="2.140625" customWidth="1"/>
    <col min="7963" max="7963" width="11.42578125" customWidth="1"/>
    <col min="7964" max="7964" width="0.5703125" customWidth="1"/>
    <col min="7965" max="7965" width="2.42578125" customWidth="1"/>
    <col min="7966" max="7966" width="10.5703125" customWidth="1"/>
    <col min="7967" max="7967" width="11.140625" customWidth="1"/>
    <col min="7968" max="7968" width="2.140625" customWidth="1"/>
    <col min="7969" max="7969" width="11.140625" customWidth="1"/>
    <col min="7970" max="7970" width="2.140625" customWidth="1"/>
    <col min="7971" max="7971" width="12.42578125" customWidth="1"/>
    <col min="8191" max="8191" width="51" customWidth="1"/>
    <col min="8192" max="8192" width="2.140625" customWidth="1"/>
    <col min="8193" max="8193" width="14.140625" customWidth="1"/>
    <col min="8194" max="8195" width="8.85546875" customWidth="1"/>
    <col min="8196" max="8196" width="2" customWidth="1"/>
    <col min="8197" max="8197" width="14.85546875" customWidth="1"/>
    <col min="8198" max="8198" width="2" customWidth="1"/>
    <col min="8199" max="8199" width="14.85546875" customWidth="1"/>
    <col min="8200" max="8200" width="2.140625" customWidth="1"/>
    <col min="8201" max="8201" width="14.85546875" customWidth="1"/>
    <col min="8202" max="8202" width="2.140625" customWidth="1"/>
    <col min="8203" max="8203" width="14.85546875" customWidth="1"/>
    <col min="8204" max="8205" width="3.5703125" customWidth="1"/>
    <col min="8206" max="8206" width="12.42578125" customWidth="1"/>
    <col min="8207" max="8207" width="2.140625" customWidth="1"/>
    <col min="8208" max="8208" width="12.5703125" customWidth="1"/>
    <col min="8209" max="8209" width="2.140625" customWidth="1"/>
    <col min="8210" max="8210" width="12.5703125" customWidth="1"/>
    <col min="8211" max="8211" width="2.140625" customWidth="1"/>
    <col min="8212" max="8212" width="12.5703125" customWidth="1"/>
    <col min="8213" max="8213" width="2" customWidth="1"/>
    <col min="8214" max="8214" width="11.85546875" customWidth="1"/>
    <col min="8215" max="8215" width="11.42578125" customWidth="1"/>
    <col min="8216" max="8216" width="1.85546875" customWidth="1"/>
    <col min="8217" max="8217" width="11.5703125" customWidth="1"/>
    <col min="8218" max="8218" width="2.140625" customWidth="1"/>
    <col min="8219" max="8219" width="11.42578125" customWidth="1"/>
    <col min="8220" max="8220" width="0.5703125" customWidth="1"/>
    <col min="8221" max="8221" width="2.42578125" customWidth="1"/>
    <col min="8222" max="8222" width="10.5703125" customWidth="1"/>
    <col min="8223" max="8223" width="11.140625" customWidth="1"/>
    <col min="8224" max="8224" width="2.140625" customWidth="1"/>
    <col min="8225" max="8225" width="11.140625" customWidth="1"/>
    <col min="8226" max="8226" width="2.140625" customWidth="1"/>
    <col min="8227" max="8227" width="12.42578125" customWidth="1"/>
    <col min="8447" max="8447" width="51" customWidth="1"/>
    <col min="8448" max="8448" width="2.140625" customWidth="1"/>
    <col min="8449" max="8449" width="14.140625" customWidth="1"/>
    <col min="8450" max="8451" width="8.85546875" customWidth="1"/>
    <col min="8452" max="8452" width="2" customWidth="1"/>
    <col min="8453" max="8453" width="14.85546875" customWidth="1"/>
    <col min="8454" max="8454" width="2" customWidth="1"/>
    <col min="8455" max="8455" width="14.85546875" customWidth="1"/>
    <col min="8456" max="8456" width="2.140625" customWidth="1"/>
    <col min="8457" max="8457" width="14.85546875" customWidth="1"/>
    <col min="8458" max="8458" width="2.140625" customWidth="1"/>
    <col min="8459" max="8459" width="14.85546875" customWidth="1"/>
    <col min="8460" max="8461" width="3.5703125" customWidth="1"/>
    <col min="8462" max="8462" width="12.42578125" customWidth="1"/>
    <col min="8463" max="8463" width="2.140625" customWidth="1"/>
    <col min="8464" max="8464" width="12.5703125" customWidth="1"/>
    <col min="8465" max="8465" width="2.140625" customWidth="1"/>
    <col min="8466" max="8466" width="12.5703125" customWidth="1"/>
    <col min="8467" max="8467" width="2.140625" customWidth="1"/>
    <col min="8468" max="8468" width="12.5703125" customWidth="1"/>
    <col min="8469" max="8469" width="2" customWidth="1"/>
    <col min="8470" max="8470" width="11.85546875" customWidth="1"/>
    <col min="8471" max="8471" width="11.42578125" customWidth="1"/>
    <col min="8472" max="8472" width="1.85546875" customWidth="1"/>
    <col min="8473" max="8473" width="11.5703125" customWidth="1"/>
    <col min="8474" max="8474" width="2.140625" customWidth="1"/>
    <col min="8475" max="8475" width="11.42578125" customWidth="1"/>
    <col min="8476" max="8476" width="0.5703125" customWidth="1"/>
    <col min="8477" max="8477" width="2.42578125" customWidth="1"/>
    <col min="8478" max="8478" width="10.5703125" customWidth="1"/>
    <col min="8479" max="8479" width="11.140625" customWidth="1"/>
    <col min="8480" max="8480" width="2.140625" customWidth="1"/>
    <col min="8481" max="8481" width="11.140625" customWidth="1"/>
    <col min="8482" max="8482" width="2.140625" customWidth="1"/>
    <col min="8483" max="8483" width="12.42578125" customWidth="1"/>
    <col min="8703" max="8703" width="51" customWidth="1"/>
    <col min="8704" max="8704" width="2.140625" customWidth="1"/>
    <col min="8705" max="8705" width="14.140625" customWidth="1"/>
    <col min="8706" max="8707" width="8.85546875" customWidth="1"/>
    <col min="8708" max="8708" width="2" customWidth="1"/>
    <col min="8709" max="8709" width="14.85546875" customWidth="1"/>
    <col min="8710" max="8710" width="2" customWidth="1"/>
    <col min="8711" max="8711" width="14.85546875" customWidth="1"/>
    <col min="8712" max="8712" width="2.140625" customWidth="1"/>
    <col min="8713" max="8713" width="14.85546875" customWidth="1"/>
    <col min="8714" max="8714" width="2.140625" customWidth="1"/>
    <col min="8715" max="8715" width="14.85546875" customWidth="1"/>
    <col min="8716" max="8717" width="3.5703125" customWidth="1"/>
    <col min="8718" max="8718" width="12.42578125" customWidth="1"/>
    <col min="8719" max="8719" width="2.140625" customWidth="1"/>
    <col min="8720" max="8720" width="12.5703125" customWidth="1"/>
    <col min="8721" max="8721" width="2.140625" customWidth="1"/>
    <col min="8722" max="8722" width="12.5703125" customWidth="1"/>
    <col min="8723" max="8723" width="2.140625" customWidth="1"/>
    <col min="8724" max="8724" width="12.5703125" customWidth="1"/>
    <col min="8725" max="8725" width="2" customWidth="1"/>
    <col min="8726" max="8726" width="11.85546875" customWidth="1"/>
    <col min="8727" max="8727" width="11.42578125" customWidth="1"/>
    <col min="8728" max="8728" width="1.85546875" customWidth="1"/>
    <col min="8729" max="8729" width="11.5703125" customWidth="1"/>
    <col min="8730" max="8730" width="2.140625" customWidth="1"/>
    <col min="8731" max="8731" width="11.42578125" customWidth="1"/>
    <col min="8732" max="8732" width="0.5703125" customWidth="1"/>
    <col min="8733" max="8733" width="2.42578125" customWidth="1"/>
    <col min="8734" max="8734" width="10.5703125" customWidth="1"/>
    <col min="8735" max="8735" width="11.140625" customWidth="1"/>
    <col min="8736" max="8736" width="2.140625" customWidth="1"/>
    <col min="8737" max="8737" width="11.140625" customWidth="1"/>
    <col min="8738" max="8738" width="2.140625" customWidth="1"/>
    <col min="8739" max="8739" width="12.42578125" customWidth="1"/>
    <col min="8959" max="8959" width="51" customWidth="1"/>
    <col min="8960" max="8960" width="2.140625" customWidth="1"/>
    <col min="8961" max="8961" width="14.140625" customWidth="1"/>
    <col min="8962" max="8963" width="8.85546875" customWidth="1"/>
    <col min="8964" max="8964" width="2" customWidth="1"/>
    <col min="8965" max="8965" width="14.85546875" customWidth="1"/>
    <col min="8966" max="8966" width="2" customWidth="1"/>
    <col min="8967" max="8967" width="14.85546875" customWidth="1"/>
    <col min="8968" max="8968" width="2.140625" customWidth="1"/>
    <col min="8969" max="8969" width="14.85546875" customWidth="1"/>
    <col min="8970" max="8970" width="2.140625" customWidth="1"/>
    <col min="8971" max="8971" width="14.85546875" customWidth="1"/>
    <col min="8972" max="8973" width="3.5703125" customWidth="1"/>
    <col min="8974" max="8974" width="12.42578125" customWidth="1"/>
    <col min="8975" max="8975" width="2.140625" customWidth="1"/>
    <col min="8976" max="8976" width="12.5703125" customWidth="1"/>
    <col min="8977" max="8977" width="2.140625" customWidth="1"/>
    <col min="8978" max="8978" width="12.5703125" customWidth="1"/>
    <col min="8979" max="8979" width="2.140625" customWidth="1"/>
    <col min="8980" max="8980" width="12.5703125" customWidth="1"/>
    <col min="8981" max="8981" width="2" customWidth="1"/>
    <col min="8982" max="8982" width="11.85546875" customWidth="1"/>
    <col min="8983" max="8983" width="11.42578125" customWidth="1"/>
    <col min="8984" max="8984" width="1.85546875" customWidth="1"/>
    <col min="8985" max="8985" width="11.5703125" customWidth="1"/>
    <col min="8986" max="8986" width="2.140625" customWidth="1"/>
    <col min="8987" max="8987" width="11.42578125" customWidth="1"/>
    <col min="8988" max="8988" width="0.5703125" customWidth="1"/>
    <col min="8989" max="8989" width="2.42578125" customWidth="1"/>
    <col min="8990" max="8990" width="10.5703125" customWidth="1"/>
    <col min="8991" max="8991" width="11.140625" customWidth="1"/>
    <col min="8992" max="8992" width="2.140625" customWidth="1"/>
    <col min="8993" max="8993" width="11.140625" customWidth="1"/>
    <col min="8994" max="8994" width="2.140625" customWidth="1"/>
    <col min="8995" max="8995" width="12.42578125" customWidth="1"/>
    <col min="9215" max="9215" width="51" customWidth="1"/>
    <col min="9216" max="9216" width="2.140625" customWidth="1"/>
    <col min="9217" max="9217" width="14.140625" customWidth="1"/>
    <col min="9218" max="9219" width="8.85546875" customWidth="1"/>
    <col min="9220" max="9220" width="2" customWidth="1"/>
    <col min="9221" max="9221" width="14.85546875" customWidth="1"/>
    <col min="9222" max="9222" width="2" customWidth="1"/>
    <col min="9223" max="9223" width="14.85546875" customWidth="1"/>
    <col min="9224" max="9224" width="2.140625" customWidth="1"/>
    <col min="9225" max="9225" width="14.85546875" customWidth="1"/>
    <col min="9226" max="9226" width="2.140625" customWidth="1"/>
    <col min="9227" max="9227" width="14.85546875" customWidth="1"/>
    <col min="9228" max="9229" width="3.5703125" customWidth="1"/>
    <col min="9230" max="9230" width="12.42578125" customWidth="1"/>
    <col min="9231" max="9231" width="2.140625" customWidth="1"/>
    <col min="9232" max="9232" width="12.5703125" customWidth="1"/>
    <col min="9233" max="9233" width="2.140625" customWidth="1"/>
    <col min="9234" max="9234" width="12.5703125" customWidth="1"/>
    <col min="9235" max="9235" width="2.140625" customWidth="1"/>
    <col min="9236" max="9236" width="12.5703125" customWidth="1"/>
    <col min="9237" max="9237" width="2" customWidth="1"/>
    <col min="9238" max="9238" width="11.85546875" customWidth="1"/>
    <col min="9239" max="9239" width="11.42578125" customWidth="1"/>
    <col min="9240" max="9240" width="1.85546875" customWidth="1"/>
    <col min="9241" max="9241" width="11.5703125" customWidth="1"/>
    <col min="9242" max="9242" width="2.140625" customWidth="1"/>
    <col min="9243" max="9243" width="11.42578125" customWidth="1"/>
    <col min="9244" max="9244" width="0.5703125" customWidth="1"/>
    <col min="9245" max="9245" width="2.42578125" customWidth="1"/>
    <col min="9246" max="9246" width="10.5703125" customWidth="1"/>
    <col min="9247" max="9247" width="11.140625" customWidth="1"/>
    <col min="9248" max="9248" width="2.140625" customWidth="1"/>
    <col min="9249" max="9249" width="11.140625" customWidth="1"/>
    <col min="9250" max="9250" width="2.140625" customWidth="1"/>
    <col min="9251" max="9251" width="12.42578125" customWidth="1"/>
    <col min="9471" max="9471" width="51" customWidth="1"/>
    <col min="9472" max="9472" width="2.140625" customWidth="1"/>
    <col min="9473" max="9473" width="14.140625" customWidth="1"/>
    <col min="9474" max="9475" width="8.85546875" customWidth="1"/>
    <col min="9476" max="9476" width="2" customWidth="1"/>
    <col min="9477" max="9477" width="14.85546875" customWidth="1"/>
    <col min="9478" max="9478" width="2" customWidth="1"/>
    <col min="9479" max="9479" width="14.85546875" customWidth="1"/>
    <col min="9480" max="9480" width="2.140625" customWidth="1"/>
    <col min="9481" max="9481" width="14.85546875" customWidth="1"/>
    <col min="9482" max="9482" width="2.140625" customWidth="1"/>
    <col min="9483" max="9483" width="14.85546875" customWidth="1"/>
    <col min="9484" max="9485" width="3.5703125" customWidth="1"/>
    <col min="9486" max="9486" width="12.42578125" customWidth="1"/>
    <col min="9487" max="9487" width="2.140625" customWidth="1"/>
    <col min="9488" max="9488" width="12.5703125" customWidth="1"/>
    <col min="9489" max="9489" width="2.140625" customWidth="1"/>
    <col min="9490" max="9490" width="12.5703125" customWidth="1"/>
    <col min="9491" max="9491" width="2.140625" customWidth="1"/>
    <col min="9492" max="9492" width="12.5703125" customWidth="1"/>
    <col min="9493" max="9493" width="2" customWidth="1"/>
    <col min="9494" max="9494" width="11.85546875" customWidth="1"/>
    <col min="9495" max="9495" width="11.42578125" customWidth="1"/>
    <col min="9496" max="9496" width="1.85546875" customWidth="1"/>
    <col min="9497" max="9497" width="11.5703125" customWidth="1"/>
    <col min="9498" max="9498" width="2.140625" customWidth="1"/>
    <col min="9499" max="9499" width="11.42578125" customWidth="1"/>
    <col min="9500" max="9500" width="0.5703125" customWidth="1"/>
    <col min="9501" max="9501" width="2.42578125" customWidth="1"/>
    <col min="9502" max="9502" width="10.5703125" customWidth="1"/>
    <col min="9503" max="9503" width="11.140625" customWidth="1"/>
    <col min="9504" max="9504" width="2.140625" customWidth="1"/>
    <col min="9505" max="9505" width="11.140625" customWidth="1"/>
    <col min="9506" max="9506" width="2.140625" customWidth="1"/>
    <col min="9507" max="9507" width="12.42578125" customWidth="1"/>
    <col min="9727" max="9727" width="51" customWidth="1"/>
    <col min="9728" max="9728" width="2.140625" customWidth="1"/>
    <col min="9729" max="9729" width="14.140625" customWidth="1"/>
    <col min="9730" max="9731" width="8.85546875" customWidth="1"/>
    <col min="9732" max="9732" width="2" customWidth="1"/>
    <col min="9733" max="9733" width="14.85546875" customWidth="1"/>
    <col min="9734" max="9734" width="2" customWidth="1"/>
    <col min="9735" max="9735" width="14.85546875" customWidth="1"/>
    <col min="9736" max="9736" width="2.140625" customWidth="1"/>
    <col min="9737" max="9737" width="14.85546875" customWidth="1"/>
    <col min="9738" max="9738" width="2.140625" customWidth="1"/>
    <col min="9739" max="9739" width="14.85546875" customWidth="1"/>
    <col min="9740" max="9741" width="3.5703125" customWidth="1"/>
    <col min="9742" max="9742" width="12.42578125" customWidth="1"/>
    <col min="9743" max="9743" width="2.140625" customWidth="1"/>
    <col min="9744" max="9744" width="12.5703125" customWidth="1"/>
    <col min="9745" max="9745" width="2.140625" customWidth="1"/>
    <col min="9746" max="9746" width="12.5703125" customWidth="1"/>
    <col min="9747" max="9747" width="2.140625" customWidth="1"/>
    <col min="9748" max="9748" width="12.5703125" customWidth="1"/>
    <col min="9749" max="9749" width="2" customWidth="1"/>
    <col min="9750" max="9750" width="11.85546875" customWidth="1"/>
    <col min="9751" max="9751" width="11.42578125" customWidth="1"/>
    <col min="9752" max="9752" width="1.85546875" customWidth="1"/>
    <col min="9753" max="9753" width="11.5703125" customWidth="1"/>
    <col min="9754" max="9754" width="2.140625" customWidth="1"/>
    <col min="9755" max="9755" width="11.42578125" customWidth="1"/>
    <col min="9756" max="9756" width="0.5703125" customWidth="1"/>
    <col min="9757" max="9757" width="2.42578125" customWidth="1"/>
    <col min="9758" max="9758" width="10.5703125" customWidth="1"/>
    <col min="9759" max="9759" width="11.140625" customWidth="1"/>
    <col min="9760" max="9760" width="2.140625" customWidth="1"/>
    <col min="9761" max="9761" width="11.140625" customWidth="1"/>
    <col min="9762" max="9762" width="2.140625" customWidth="1"/>
    <col min="9763" max="9763" width="12.42578125" customWidth="1"/>
    <col min="9983" max="9983" width="51" customWidth="1"/>
    <col min="9984" max="9984" width="2.140625" customWidth="1"/>
    <col min="9985" max="9985" width="14.140625" customWidth="1"/>
    <col min="9986" max="9987" width="8.85546875" customWidth="1"/>
    <col min="9988" max="9988" width="2" customWidth="1"/>
    <col min="9989" max="9989" width="14.85546875" customWidth="1"/>
    <col min="9990" max="9990" width="2" customWidth="1"/>
    <col min="9991" max="9991" width="14.85546875" customWidth="1"/>
    <col min="9992" max="9992" width="2.140625" customWidth="1"/>
    <col min="9993" max="9993" width="14.85546875" customWidth="1"/>
    <col min="9994" max="9994" width="2.140625" customWidth="1"/>
    <col min="9995" max="9995" width="14.85546875" customWidth="1"/>
    <col min="9996" max="9997" width="3.5703125" customWidth="1"/>
    <col min="9998" max="9998" width="12.42578125" customWidth="1"/>
    <col min="9999" max="9999" width="2.140625" customWidth="1"/>
    <col min="10000" max="10000" width="12.5703125" customWidth="1"/>
    <col min="10001" max="10001" width="2.140625" customWidth="1"/>
    <col min="10002" max="10002" width="12.5703125" customWidth="1"/>
    <col min="10003" max="10003" width="2.140625" customWidth="1"/>
    <col min="10004" max="10004" width="12.5703125" customWidth="1"/>
    <col min="10005" max="10005" width="2" customWidth="1"/>
    <col min="10006" max="10006" width="11.85546875" customWidth="1"/>
    <col min="10007" max="10007" width="11.42578125" customWidth="1"/>
    <col min="10008" max="10008" width="1.85546875" customWidth="1"/>
    <col min="10009" max="10009" width="11.5703125" customWidth="1"/>
    <col min="10010" max="10010" width="2.140625" customWidth="1"/>
    <col min="10011" max="10011" width="11.42578125" customWidth="1"/>
    <col min="10012" max="10012" width="0.5703125" customWidth="1"/>
    <col min="10013" max="10013" width="2.42578125" customWidth="1"/>
    <col min="10014" max="10014" width="10.5703125" customWidth="1"/>
    <col min="10015" max="10015" width="11.140625" customWidth="1"/>
    <col min="10016" max="10016" width="2.140625" customWidth="1"/>
    <col min="10017" max="10017" width="11.140625" customWidth="1"/>
    <col min="10018" max="10018" width="2.140625" customWidth="1"/>
    <col min="10019" max="10019" width="12.42578125" customWidth="1"/>
    <col min="10239" max="10239" width="51" customWidth="1"/>
    <col min="10240" max="10240" width="2.140625" customWidth="1"/>
    <col min="10241" max="10241" width="14.140625" customWidth="1"/>
    <col min="10242" max="10243" width="8.85546875" customWidth="1"/>
    <col min="10244" max="10244" width="2" customWidth="1"/>
    <col min="10245" max="10245" width="14.85546875" customWidth="1"/>
    <col min="10246" max="10246" width="2" customWidth="1"/>
    <col min="10247" max="10247" width="14.85546875" customWidth="1"/>
    <col min="10248" max="10248" width="2.140625" customWidth="1"/>
    <col min="10249" max="10249" width="14.85546875" customWidth="1"/>
    <col min="10250" max="10250" width="2.140625" customWidth="1"/>
    <col min="10251" max="10251" width="14.85546875" customWidth="1"/>
    <col min="10252" max="10253" width="3.5703125" customWidth="1"/>
    <col min="10254" max="10254" width="12.42578125" customWidth="1"/>
    <col min="10255" max="10255" width="2.140625" customWidth="1"/>
    <col min="10256" max="10256" width="12.5703125" customWidth="1"/>
    <col min="10257" max="10257" width="2.140625" customWidth="1"/>
    <col min="10258" max="10258" width="12.5703125" customWidth="1"/>
    <col min="10259" max="10259" width="2.140625" customWidth="1"/>
    <col min="10260" max="10260" width="12.5703125" customWidth="1"/>
    <col min="10261" max="10261" width="2" customWidth="1"/>
    <col min="10262" max="10262" width="11.85546875" customWidth="1"/>
    <col min="10263" max="10263" width="11.42578125" customWidth="1"/>
    <col min="10264" max="10264" width="1.85546875" customWidth="1"/>
    <col min="10265" max="10265" width="11.5703125" customWidth="1"/>
    <col min="10266" max="10266" width="2.140625" customWidth="1"/>
    <col min="10267" max="10267" width="11.42578125" customWidth="1"/>
    <col min="10268" max="10268" width="0.5703125" customWidth="1"/>
    <col min="10269" max="10269" width="2.42578125" customWidth="1"/>
    <col min="10270" max="10270" width="10.5703125" customWidth="1"/>
    <col min="10271" max="10271" width="11.140625" customWidth="1"/>
    <col min="10272" max="10272" width="2.140625" customWidth="1"/>
    <col min="10273" max="10273" width="11.140625" customWidth="1"/>
    <col min="10274" max="10274" width="2.140625" customWidth="1"/>
    <col min="10275" max="10275" width="12.42578125" customWidth="1"/>
    <col min="10495" max="10495" width="51" customWidth="1"/>
    <col min="10496" max="10496" width="2.140625" customWidth="1"/>
    <col min="10497" max="10497" width="14.140625" customWidth="1"/>
    <col min="10498" max="10499" width="8.85546875" customWidth="1"/>
    <col min="10500" max="10500" width="2" customWidth="1"/>
    <col min="10501" max="10501" width="14.85546875" customWidth="1"/>
    <col min="10502" max="10502" width="2" customWidth="1"/>
    <col min="10503" max="10503" width="14.85546875" customWidth="1"/>
    <col min="10504" max="10504" width="2.140625" customWidth="1"/>
    <col min="10505" max="10505" width="14.85546875" customWidth="1"/>
    <col min="10506" max="10506" width="2.140625" customWidth="1"/>
    <col min="10507" max="10507" width="14.85546875" customWidth="1"/>
    <col min="10508" max="10509" width="3.5703125" customWidth="1"/>
    <col min="10510" max="10510" width="12.42578125" customWidth="1"/>
    <col min="10511" max="10511" width="2.140625" customWidth="1"/>
    <col min="10512" max="10512" width="12.5703125" customWidth="1"/>
    <col min="10513" max="10513" width="2.140625" customWidth="1"/>
    <col min="10514" max="10514" width="12.5703125" customWidth="1"/>
    <col min="10515" max="10515" width="2.140625" customWidth="1"/>
    <col min="10516" max="10516" width="12.5703125" customWidth="1"/>
    <col min="10517" max="10517" width="2" customWidth="1"/>
    <col min="10518" max="10518" width="11.85546875" customWidth="1"/>
    <col min="10519" max="10519" width="11.42578125" customWidth="1"/>
    <col min="10520" max="10520" width="1.85546875" customWidth="1"/>
    <col min="10521" max="10521" width="11.5703125" customWidth="1"/>
    <col min="10522" max="10522" width="2.140625" customWidth="1"/>
    <col min="10523" max="10523" width="11.42578125" customWidth="1"/>
    <col min="10524" max="10524" width="0.5703125" customWidth="1"/>
    <col min="10525" max="10525" width="2.42578125" customWidth="1"/>
    <col min="10526" max="10526" width="10.5703125" customWidth="1"/>
    <col min="10527" max="10527" width="11.140625" customWidth="1"/>
    <col min="10528" max="10528" width="2.140625" customWidth="1"/>
    <col min="10529" max="10529" width="11.140625" customWidth="1"/>
    <col min="10530" max="10530" width="2.140625" customWidth="1"/>
    <col min="10531" max="10531" width="12.42578125" customWidth="1"/>
    <col min="10751" max="10751" width="51" customWidth="1"/>
    <col min="10752" max="10752" width="2.140625" customWidth="1"/>
    <col min="10753" max="10753" width="14.140625" customWidth="1"/>
    <col min="10754" max="10755" width="8.85546875" customWidth="1"/>
    <col min="10756" max="10756" width="2" customWidth="1"/>
    <col min="10757" max="10757" width="14.85546875" customWidth="1"/>
    <col min="10758" max="10758" width="2" customWidth="1"/>
    <col min="10759" max="10759" width="14.85546875" customWidth="1"/>
    <col min="10760" max="10760" width="2.140625" customWidth="1"/>
    <col min="10761" max="10761" width="14.85546875" customWidth="1"/>
    <col min="10762" max="10762" width="2.140625" customWidth="1"/>
    <col min="10763" max="10763" width="14.85546875" customWidth="1"/>
    <col min="10764" max="10765" width="3.5703125" customWidth="1"/>
    <col min="10766" max="10766" width="12.42578125" customWidth="1"/>
    <col min="10767" max="10767" width="2.140625" customWidth="1"/>
    <col min="10768" max="10768" width="12.5703125" customWidth="1"/>
    <col min="10769" max="10769" width="2.140625" customWidth="1"/>
    <col min="10770" max="10770" width="12.5703125" customWidth="1"/>
    <col min="10771" max="10771" width="2.140625" customWidth="1"/>
    <col min="10772" max="10772" width="12.5703125" customWidth="1"/>
    <col min="10773" max="10773" width="2" customWidth="1"/>
    <col min="10774" max="10774" width="11.85546875" customWidth="1"/>
    <col min="10775" max="10775" width="11.42578125" customWidth="1"/>
    <col min="10776" max="10776" width="1.85546875" customWidth="1"/>
    <col min="10777" max="10777" width="11.5703125" customWidth="1"/>
    <col min="10778" max="10778" width="2.140625" customWidth="1"/>
    <col min="10779" max="10779" width="11.42578125" customWidth="1"/>
    <col min="10780" max="10780" width="0.5703125" customWidth="1"/>
    <col min="10781" max="10781" width="2.42578125" customWidth="1"/>
    <col min="10782" max="10782" width="10.5703125" customWidth="1"/>
    <col min="10783" max="10783" width="11.140625" customWidth="1"/>
    <col min="10784" max="10784" width="2.140625" customWidth="1"/>
    <col min="10785" max="10785" width="11.140625" customWidth="1"/>
    <col min="10786" max="10786" width="2.140625" customWidth="1"/>
    <col min="10787" max="10787" width="12.42578125" customWidth="1"/>
    <col min="11007" max="11007" width="51" customWidth="1"/>
    <col min="11008" max="11008" width="2.140625" customWidth="1"/>
    <col min="11009" max="11009" width="14.140625" customWidth="1"/>
    <col min="11010" max="11011" width="8.85546875" customWidth="1"/>
    <col min="11012" max="11012" width="2" customWidth="1"/>
    <col min="11013" max="11013" width="14.85546875" customWidth="1"/>
    <col min="11014" max="11014" width="2" customWidth="1"/>
    <col min="11015" max="11015" width="14.85546875" customWidth="1"/>
    <col min="11016" max="11016" width="2.140625" customWidth="1"/>
    <col min="11017" max="11017" width="14.85546875" customWidth="1"/>
    <col min="11018" max="11018" width="2.140625" customWidth="1"/>
    <col min="11019" max="11019" width="14.85546875" customWidth="1"/>
    <col min="11020" max="11021" width="3.5703125" customWidth="1"/>
    <col min="11022" max="11022" width="12.42578125" customWidth="1"/>
    <col min="11023" max="11023" width="2.140625" customWidth="1"/>
    <col min="11024" max="11024" width="12.5703125" customWidth="1"/>
    <col min="11025" max="11025" width="2.140625" customWidth="1"/>
    <col min="11026" max="11026" width="12.5703125" customWidth="1"/>
    <col min="11027" max="11027" width="2.140625" customWidth="1"/>
    <col min="11028" max="11028" width="12.5703125" customWidth="1"/>
    <col min="11029" max="11029" width="2" customWidth="1"/>
    <col min="11030" max="11030" width="11.85546875" customWidth="1"/>
    <col min="11031" max="11031" width="11.42578125" customWidth="1"/>
    <col min="11032" max="11032" width="1.85546875" customWidth="1"/>
    <col min="11033" max="11033" width="11.5703125" customWidth="1"/>
    <col min="11034" max="11034" width="2.140625" customWidth="1"/>
    <col min="11035" max="11035" width="11.42578125" customWidth="1"/>
    <col min="11036" max="11036" width="0.5703125" customWidth="1"/>
    <col min="11037" max="11037" width="2.42578125" customWidth="1"/>
    <col min="11038" max="11038" width="10.5703125" customWidth="1"/>
    <col min="11039" max="11039" width="11.140625" customWidth="1"/>
    <col min="11040" max="11040" width="2.140625" customWidth="1"/>
    <col min="11041" max="11041" width="11.140625" customWidth="1"/>
    <col min="11042" max="11042" width="2.140625" customWidth="1"/>
    <col min="11043" max="11043" width="12.42578125" customWidth="1"/>
    <col min="11263" max="11263" width="51" customWidth="1"/>
    <col min="11264" max="11264" width="2.140625" customWidth="1"/>
    <col min="11265" max="11265" width="14.140625" customWidth="1"/>
    <col min="11266" max="11267" width="8.85546875" customWidth="1"/>
    <col min="11268" max="11268" width="2" customWidth="1"/>
    <col min="11269" max="11269" width="14.85546875" customWidth="1"/>
    <col min="11270" max="11270" width="2" customWidth="1"/>
    <col min="11271" max="11271" width="14.85546875" customWidth="1"/>
    <col min="11272" max="11272" width="2.140625" customWidth="1"/>
    <col min="11273" max="11273" width="14.85546875" customWidth="1"/>
    <col min="11274" max="11274" width="2.140625" customWidth="1"/>
    <col min="11275" max="11275" width="14.85546875" customWidth="1"/>
    <col min="11276" max="11277" width="3.5703125" customWidth="1"/>
    <col min="11278" max="11278" width="12.42578125" customWidth="1"/>
    <col min="11279" max="11279" width="2.140625" customWidth="1"/>
    <col min="11280" max="11280" width="12.5703125" customWidth="1"/>
    <col min="11281" max="11281" width="2.140625" customWidth="1"/>
    <col min="11282" max="11282" width="12.5703125" customWidth="1"/>
    <col min="11283" max="11283" width="2.140625" customWidth="1"/>
    <col min="11284" max="11284" width="12.5703125" customWidth="1"/>
    <col min="11285" max="11285" width="2" customWidth="1"/>
    <col min="11286" max="11286" width="11.85546875" customWidth="1"/>
    <col min="11287" max="11287" width="11.42578125" customWidth="1"/>
    <col min="11288" max="11288" width="1.85546875" customWidth="1"/>
    <col min="11289" max="11289" width="11.5703125" customWidth="1"/>
    <col min="11290" max="11290" width="2.140625" customWidth="1"/>
    <col min="11291" max="11291" width="11.42578125" customWidth="1"/>
    <col min="11292" max="11292" width="0.5703125" customWidth="1"/>
    <col min="11293" max="11293" width="2.42578125" customWidth="1"/>
    <col min="11294" max="11294" width="10.5703125" customWidth="1"/>
    <col min="11295" max="11295" width="11.140625" customWidth="1"/>
    <col min="11296" max="11296" width="2.140625" customWidth="1"/>
    <col min="11297" max="11297" width="11.140625" customWidth="1"/>
    <col min="11298" max="11298" width="2.140625" customWidth="1"/>
    <col min="11299" max="11299" width="12.42578125" customWidth="1"/>
    <col min="11519" max="11519" width="51" customWidth="1"/>
    <col min="11520" max="11520" width="2.140625" customWidth="1"/>
    <col min="11521" max="11521" width="14.140625" customWidth="1"/>
    <col min="11522" max="11523" width="8.85546875" customWidth="1"/>
    <col min="11524" max="11524" width="2" customWidth="1"/>
    <col min="11525" max="11525" width="14.85546875" customWidth="1"/>
    <col min="11526" max="11526" width="2" customWidth="1"/>
    <col min="11527" max="11527" width="14.85546875" customWidth="1"/>
    <col min="11528" max="11528" width="2.140625" customWidth="1"/>
    <col min="11529" max="11529" width="14.85546875" customWidth="1"/>
    <col min="11530" max="11530" width="2.140625" customWidth="1"/>
    <col min="11531" max="11531" width="14.85546875" customWidth="1"/>
    <col min="11532" max="11533" width="3.5703125" customWidth="1"/>
    <col min="11534" max="11534" width="12.42578125" customWidth="1"/>
    <col min="11535" max="11535" width="2.140625" customWidth="1"/>
    <col min="11536" max="11536" width="12.5703125" customWidth="1"/>
    <col min="11537" max="11537" width="2.140625" customWidth="1"/>
    <col min="11538" max="11538" width="12.5703125" customWidth="1"/>
    <col min="11539" max="11539" width="2.140625" customWidth="1"/>
    <col min="11540" max="11540" width="12.5703125" customWidth="1"/>
    <col min="11541" max="11541" width="2" customWidth="1"/>
    <col min="11542" max="11542" width="11.85546875" customWidth="1"/>
    <col min="11543" max="11543" width="11.42578125" customWidth="1"/>
    <col min="11544" max="11544" width="1.85546875" customWidth="1"/>
    <col min="11545" max="11545" width="11.5703125" customWidth="1"/>
    <col min="11546" max="11546" width="2.140625" customWidth="1"/>
    <col min="11547" max="11547" width="11.42578125" customWidth="1"/>
    <col min="11548" max="11548" width="0.5703125" customWidth="1"/>
    <col min="11549" max="11549" width="2.42578125" customWidth="1"/>
    <col min="11550" max="11550" width="10.5703125" customWidth="1"/>
    <col min="11551" max="11551" width="11.140625" customWidth="1"/>
    <col min="11552" max="11552" width="2.140625" customWidth="1"/>
    <col min="11553" max="11553" width="11.140625" customWidth="1"/>
    <col min="11554" max="11554" width="2.140625" customWidth="1"/>
    <col min="11555" max="11555" width="12.42578125" customWidth="1"/>
    <col min="11775" max="11775" width="51" customWidth="1"/>
    <col min="11776" max="11776" width="2.140625" customWidth="1"/>
    <col min="11777" max="11777" width="14.140625" customWidth="1"/>
    <col min="11778" max="11779" width="8.85546875" customWidth="1"/>
    <col min="11780" max="11780" width="2" customWidth="1"/>
    <col min="11781" max="11781" width="14.85546875" customWidth="1"/>
    <col min="11782" max="11782" width="2" customWidth="1"/>
    <col min="11783" max="11783" width="14.85546875" customWidth="1"/>
    <col min="11784" max="11784" width="2.140625" customWidth="1"/>
    <col min="11785" max="11785" width="14.85546875" customWidth="1"/>
    <col min="11786" max="11786" width="2.140625" customWidth="1"/>
    <col min="11787" max="11787" width="14.85546875" customWidth="1"/>
    <col min="11788" max="11789" width="3.5703125" customWidth="1"/>
    <col min="11790" max="11790" width="12.42578125" customWidth="1"/>
    <col min="11791" max="11791" width="2.140625" customWidth="1"/>
    <col min="11792" max="11792" width="12.5703125" customWidth="1"/>
    <col min="11793" max="11793" width="2.140625" customWidth="1"/>
    <col min="11794" max="11794" width="12.5703125" customWidth="1"/>
    <col min="11795" max="11795" width="2.140625" customWidth="1"/>
    <col min="11796" max="11796" width="12.5703125" customWidth="1"/>
    <col min="11797" max="11797" width="2" customWidth="1"/>
    <col min="11798" max="11798" width="11.85546875" customWidth="1"/>
    <col min="11799" max="11799" width="11.42578125" customWidth="1"/>
    <col min="11800" max="11800" width="1.85546875" customWidth="1"/>
    <col min="11801" max="11801" width="11.5703125" customWidth="1"/>
    <col min="11802" max="11802" width="2.140625" customWidth="1"/>
    <col min="11803" max="11803" width="11.42578125" customWidth="1"/>
    <col min="11804" max="11804" width="0.5703125" customWidth="1"/>
    <col min="11805" max="11805" width="2.42578125" customWidth="1"/>
    <col min="11806" max="11806" width="10.5703125" customWidth="1"/>
    <col min="11807" max="11807" width="11.140625" customWidth="1"/>
    <col min="11808" max="11808" width="2.140625" customWidth="1"/>
    <col min="11809" max="11809" width="11.140625" customWidth="1"/>
    <col min="11810" max="11810" width="2.140625" customWidth="1"/>
    <col min="11811" max="11811" width="12.42578125" customWidth="1"/>
    <col min="12031" max="12031" width="51" customWidth="1"/>
    <col min="12032" max="12032" width="2.140625" customWidth="1"/>
    <col min="12033" max="12033" width="14.140625" customWidth="1"/>
    <col min="12034" max="12035" width="8.85546875" customWidth="1"/>
    <col min="12036" max="12036" width="2" customWidth="1"/>
    <col min="12037" max="12037" width="14.85546875" customWidth="1"/>
    <col min="12038" max="12038" width="2" customWidth="1"/>
    <col min="12039" max="12039" width="14.85546875" customWidth="1"/>
    <col min="12040" max="12040" width="2.140625" customWidth="1"/>
    <col min="12041" max="12041" width="14.85546875" customWidth="1"/>
    <col min="12042" max="12042" width="2.140625" customWidth="1"/>
    <col min="12043" max="12043" width="14.85546875" customWidth="1"/>
    <col min="12044" max="12045" width="3.5703125" customWidth="1"/>
    <col min="12046" max="12046" width="12.42578125" customWidth="1"/>
    <col min="12047" max="12047" width="2.140625" customWidth="1"/>
    <col min="12048" max="12048" width="12.5703125" customWidth="1"/>
    <col min="12049" max="12049" width="2.140625" customWidth="1"/>
    <col min="12050" max="12050" width="12.5703125" customWidth="1"/>
    <col min="12051" max="12051" width="2.140625" customWidth="1"/>
    <col min="12052" max="12052" width="12.5703125" customWidth="1"/>
    <col min="12053" max="12053" width="2" customWidth="1"/>
    <col min="12054" max="12054" width="11.85546875" customWidth="1"/>
    <col min="12055" max="12055" width="11.42578125" customWidth="1"/>
    <col min="12056" max="12056" width="1.85546875" customWidth="1"/>
    <col min="12057" max="12057" width="11.5703125" customWidth="1"/>
    <col min="12058" max="12058" width="2.140625" customWidth="1"/>
    <col min="12059" max="12059" width="11.42578125" customWidth="1"/>
    <col min="12060" max="12060" width="0.5703125" customWidth="1"/>
    <col min="12061" max="12061" width="2.42578125" customWidth="1"/>
    <col min="12062" max="12062" width="10.5703125" customWidth="1"/>
    <col min="12063" max="12063" width="11.140625" customWidth="1"/>
    <col min="12064" max="12064" width="2.140625" customWidth="1"/>
    <col min="12065" max="12065" width="11.140625" customWidth="1"/>
    <col min="12066" max="12066" width="2.140625" customWidth="1"/>
    <col min="12067" max="12067" width="12.42578125" customWidth="1"/>
    <col min="12287" max="12287" width="51" customWidth="1"/>
    <col min="12288" max="12288" width="2.140625" customWidth="1"/>
    <col min="12289" max="12289" width="14.140625" customWidth="1"/>
    <col min="12290" max="12291" width="8.85546875" customWidth="1"/>
    <col min="12292" max="12292" width="2" customWidth="1"/>
    <col min="12293" max="12293" width="14.85546875" customWidth="1"/>
    <col min="12294" max="12294" width="2" customWidth="1"/>
    <col min="12295" max="12295" width="14.85546875" customWidth="1"/>
    <col min="12296" max="12296" width="2.140625" customWidth="1"/>
    <col min="12297" max="12297" width="14.85546875" customWidth="1"/>
    <col min="12298" max="12298" width="2.140625" customWidth="1"/>
    <col min="12299" max="12299" width="14.85546875" customWidth="1"/>
    <col min="12300" max="12301" width="3.5703125" customWidth="1"/>
    <col min="12302" max="12302" width="12.42578125" customWidth="1"/>
    <col min="12303" max="12303" width="2.140625" customWidth="1"/>
    <col min="12304" max="12304" width="12.5703125" customWidth="1"/>
    <col min="12305" max="12305" width="2.140625" customWidth="1"/>
    <col min="12306" max="12306" width="12.5703125" customWidth="1"/>
    <col min="12307" max="12307" width="2.140625" customWidth="1"/>
    <col min="12308" max="12308" width="12.5703125" customWidth="1"/>
    <col min="12309" max="12309" width="2" customWidth="1"/>
    <col min="12310" max="12310" width="11.85546875" customWidth="1"/>
    <col min="12311" max="12311" width="11.42578125" customWidth="1"/>
    <col min="12312" max="12312" width="1.85546875" customWidth="1"/>
    <col min="12313" max="12313" width="11.5703125" customWidth="1"/>
    <col min="12314" max="12314" width="2.140625" customWidth="1"/>
    <col min="12315" max="12315" width="11.42578125" customWidth="1"/>
    <col min="12316" max="12316" width="0.5703125" customWidth="1"/>
    <col min="12317" max="12317" width="2.42578125" customWidth="1"/>
    <col min="12318" max="12318" width="10.5703125" customWidth="1"/>
    <col min="12319" max="12319" width="11.140625" customWidth="1"/>
    <col min="12320" max="12320" width="2.140625" customWidth="1"/>
    <col min="12321" max="12321" width="11.140625" customWidth="1"/>
    <col min="12322" max="12322" width="2.140625" customWidth="1"/>
    <col min="12323" max="12323" width="12.42578125" customWidth="1"/>
    <col min="12543" max="12543" width="51" customWidth="1"/>
    <col min="12544" max="12544" width="2.140625" customWidth="1"/>
    <col min="12545" max="12545" width="14.140625" customWidth="1"/>
    <col min="12546" max="12547" width="8.85546875" customWidth="1"/>
    <col min="12548" max="12548" width="2" customWidth="1"/>
    <col min="12549" max="12549" width="14.85546875" customWidth="1"/>
    <col min="12550" max="12550" width="2" customWidth="1"/>
    <col min="12551" max="12551" width="14.85546875" customWidth="1"/>
    <col min="12552" max="12552" width="2.140625" customWidth="1"/>
    <col min="12553" max="12553" width="14.85546875" customWidth="1"/>
    <col min="12554" max="12554" width="2.140625" customWidth="1"/>
    <col min="12555" max="12555" width="14.85546875" customWidth="1"/>
    <col min="12556" max="12557" width="3.5703125" customWidth="1"/>
    <col min="12558" max="12558" width="12.42578125" customWidth="1"/>
    <col min="12559" max="12559" width="2.140625" customWidth="1"/>
    <col min="12560" max="12560" width="12.5703125" customWidth="1"/>
    <col min="12561" max="12561" width="2.140625" customWidth="1"/>
    <col min="12562" max="12562" width="12.5703125" customWidth="1"/>
    <col min="12563" max="12563" width="2.140625" customWidth="1"/>
    <col min="12564" max="12564" width="12.5703125" customWidth="1"/>
    <col min="12565" max="12565" width="2" customWidth="1"/>
    <col min="12566" max="12566" width="11.85546875" customWidth="1"/>
    <col min="12567" max="12567" width="11.42578125" customWidth="1"/>
    <col min="12568" max="12568" width="1.85546875" customWidth="1"/>
    <col min="12569" max="12569" width="11.5703125" customWidth="1"/>
    <col min="12570" max="12570" width="2.140625" customWidth="1"/>
    <col min="12571" max="12571" width="11.42578125" customWidth="1"/>
    <col min="12572" max="12572" width="0.5703125" customWidth="1"/>
    <col min="12573" max="12573" width="2.42578125" customWidth="1"/>
    <col min="12574" max="12574" width="10.5703125" customWidth="1"/>
    <col min="12575" max="12575" width="11.140625" customWidth="1"/>
    <col min="12576" max="12576" width="2.140625" customWidth="1"/>
    <col min="12577" max="12577" width="11.140625" customWidth="1"/>
    <col min="12578" max="12578" width="2.140625" customWidth="1"/>
    <col min="12579" max="12579" width="12.42578125" customWidth="1"/>
    <col min="12799" max="12799" width="51" customWidth="1"/>
    <col min="12800" max="12800" width="2.140625" customWidth="1"/>
    <col min="12801" max="12801" width="14.140625" customWidth="1"/>
    <col min="12802" max="12803" width="8.85546875" customWidth="1"/>
    <col min="12804" max="12804" width="2" customWidth="1"/>
    <col min="12805" max="12805" width="14.85546875" customWidth="1"/>
    <col min="12806" max="12806" width="2" customWidth="1"/>
    <col min="12807" max="12807" width="14.85546875" customWidth="1"/>
    <col min="12808" max="12808" width="2.140625" customWidth="1"/>
    <col min="12809" max="12809" width="14.85546875" customWidth="1"/>
    <col min="12810" max="12810" width="2.140625" customWidth="1"/>
    <col min="12811" max="12811" width="14.85546875" customWidth="1"/>
    <col min="12812" max="12813" width="3.5703125" customWidth="1"/>
    <col min="12814" max="12814" width="12.42578125" customWidth="1"/>
    <col min="12815" max="12815" width="2.140625" customWidth="1"/>
    <col min="12816" max="12816" width="12.5703125" customWidth="1"/>
    <col min="12817" max="12817" width="2.140625" customWidth="1"/>
    <col min="12818" max="12818" width="12.5703125" customWidth="1"/>
    <col min="12819" max="12819" width="2.140625" customWidth="1"/>
    <col min="12820" max="12820" width="12.5703125" customWidth="1"/>
    <col min="12821" max="12821" width="2" customWidth="1"/>
    <col min="12822" max="12822" width="11.85546875" customWidth="1"/>
    <col min="12823" max="12823" width="11.42578125" customWidth="1"/>
    <col min="12824" max="12824" width="1.85546875" customWidth="1"/>
    <col min="12825" max="12825" width="11.5703125" customWidth="1"/>
    <col min="12826" max="12826" width="2.140625" customWidth="1"/>
    <col min="12827" max="12827" width="11.42578125" customWidth="1"/>
    <col min="12828" max="12828" width="0.5703125" customWidth="1"/>
    <col min="12829" max="12829" width="2.42578125" customWidth="1"/>
    <col min="12830" max="12830" width="10.5703125" customWidth="1"/>
    <col min="12831" max="12831" width="11.140625" customWidth="1"/>
    <col min="12832" max="12832" width="2.140625" customWidth="1"/>
    <col min="12833" max="12833" width="11.140625" customWidth="1"/>
    <col min="12834" max="12834" width="2.140625" customWidth="1"/>
    <col min="12835" max="12835" width="12.42578125" customWidth="1"/>
    <col min="13055" max="13055" width="51" customWidth="1"/>
    <col min="13056" max="13056" width="2.140625" customWidth="1"/>
    <col min="13057" max="13057" width="14.140625" customWidth="1"/>
    <col min="13058" max="13059" width="8.85546875" customWidth="1"/>
    <col min="13060" max="13060" width="2" customWidth="1"/>
    <col min="13061" max="13061" width="14.85546875" customWidth="1"/>
    <col min="13062" max="13062" width="2" customWidth="1"/>
    <col min="13063" max="13063" width="14.85546875" customWidth="1"/>
    <col min="13064" max="13064" width="2.140625" customWidth="1"/>
    <col min="13065" max="13065" width="14.85546875" customWidth="1"/>
    <col min="13066" max="13066" width="2.140625" customWidth="1"/>
    <col min="13067" max="13067" width="14.85546875" customWidth="1"/>
    <col min="13068" max="13069" width="3.5703125" customWidth="1"/>
    <col min="13070" max="13070" width="12.42578125" customWidth="1"/>
    <col min="13071" max="13071" width="2.140625" customWidth="1"/>
    <col min="13072" max="13072" width="12.5703125" customWidth="1"/>
    <col min="13073" max="13073" width="2.140625" customWidth="1"/>
    <col min="13074" max="13074" width="12.5703125" customWidth="1"/>
    <col min="13075" max="13075" width="2.140625" customWidth="1"/>
    <col min="13076" max="13076" width="12.5703125" customWidth="1"/>
    <col min="13077" max="13077" width="2" customWidth="1"/>
    <col min="13078" max="13078" width="11.85546875" customWidth="1"/>
    <col min="13079" max="13079" width="11.42578125" customWidth="1"/>
    <col min="13080" max="13080" width="1.85546875" customWidth="1"/>
    <col min="13081" max="13081" width="11.5703125" customWidth="1"/>
    <col min="13082" max="13082" width="2.140625" customWidth="1"/>
    <col min="13083" max="13083" width="11.42578125" customWidth="1"/>
    <col min="13084" max="13084" width="0.5703125" customWidth="1"/>
    <col min="13085" max="13085" width="2.42578125" customWidth="1"/>
    <col min="13086" max="13086" width="10.5703125" customWidth="1"/>
    <col min="13087" max="13087" width="11.140625" customWidth="1"/>
    <col min="13088" max="13088" width="2.140625" customWidth="1"/>
    <col min="13089" max="13089" width="11.140625" customWidth="1"/>
    <col min="13090" max="13090" width="2.140625" customWidth="1"/>
    <col min="13091" max="13091" width="12.42578125" customWidth="1"/>
    <col min="13311" max="13311" width="51" customWidth="1"/>
    <col min="13312" max="13312" width="2.140625" customWidth="1"/>
    <col min="13313" max="13313" width="14.140625" customWidth="1"/>
    <col min="13314" max="13315" width="8.85546875" customWidth="1"/>
    <col min="13316" max="13316" width="2" customWidth="1"/>
    <col min="13317" max="13317" width="14.85546875" customWidth="1"/>
    <col min="13318" max="13318" width="2" customWidth="1"/>
    <col min="13319" max="13319" width="14.85546875" customWidth="1"/>
    <col min="13320" max="13320" width="2.140625" customWidth="1"/>
    <col min="13321" max="13321" width="14.85546875" customWidth="1"/>
    <col min="13322" max="13322" width="2.140625" customWidth="1"/>
    <col min="13323" max="13323" width="14.85546875" customWidth="1"/>
    <col min="13324" max="13325" width="3.5703125" customWidth="1"/>
    <col min="13326" max="13326" width="12.42578125" customWidth="1"/>
    <col min="13327" max="13327" width="2.140625" customWidth="1"/>
    <col min="13328" max="13328" width="12.5703125" customWidth="1"/>
    <col min="13329" max="13329" width="2.140625" customWidth="1"/>
    <col min="13330" max="13330" width="12.5703125" customWidth="1"/>
    <col min="13331" max="13331" width="2.140625" customWidth="1"/>
    <col min="13332" max="13332" width="12.5703125" customWidth="1"/>
    <col min="13333" max="13333" width="2" customWidth="1"/>
    <col min="13334" max="13334" width="11.85546875" customWidth="1"/>
    <col min="13335" max="13335" width="11.42578125" customWidth="1"/>
    <col min="13336" max="13336" width="1.85546875" customWidth="1"/>
    <col min="13337" max="13337" width="11.5703125" customWidth="1"/>
    <col min="13338" max="13338" width="2.140625" customWidth="1"/>
    <col min="13339" max="13339" width="11.42578125" customWidth="1"/>
    <col min="13340" max="13340" width="0.5703125" customWidth="1"/>
    <col min="13341" max="13341" width="2.42578125" customWidth="1"/>
    <col min="13342" max="13342" width="10.5703125" customWidth="1"/>
    <col min="13343" max="13343" width="11.140625" customWidth="1"/>
    <col min="13344" max="13344" width="2.140625" customWidth="1"/>
    <col min="13345" max="13345" width="11.140625" customWidth="1"/>
    <col min="13346" max="13346" width="2.140625" customWidth="1"/>
    <col min="13347" max="13347" width="12.42578125" customWidth="1"/>
    <col min="13567" max="13567" width="51" customWidth="1"/>
    <col min="13568" max="13568" width="2.140625" customWidth="1"/>
    <col min="13569" max="13569" width="14.140625" customWidth="1"/>
    <col min="13570" max="13571" width="8.85546875" customWidth="1"/>
    <col min="13572" max="13572" width="2" customWidth="1"/>
    <col min="13573" max="13573" width="14.85546875" customWidth="1"/>
    <col min="13574" max="13574" width="2" customWidth="1"/>
    <col min="13575" max="13575" width="14.85546875" customWidth="1"/>
    <col min="13576" max="13576" width="2.140625" customWidth="1"/>
    <col min="13577" max="13577" width="14.85546875" customWidth="1"/>
    <col min="13578" max="13578" width="2.140625" customWidth="1"/>
    <col min="13579" max="13579" width="14.85546875" customWidth="1"/>
    <col min="13580" max="13581" width="3.5703125" customWidth="1"/>
    <col min="13582" max="13582" width="12.42578125" customWidth="1"/>
    <col min="13583" max="13583" width="2.140625" customWidth="1"/>
    <col min="13584" max="13584" width="12.5703125" customWidth="1"/>
    <col min="13585" max="13585" width="2.140625" customWidth="1"/>
    <col min="13586" max="13586" width="12.5703125" customWidth="1"/>
    <col min="13587" max="13587" width="2.140625" customWidth="1"/>
    <col min="13588" max="13588" width="12.5703125" customWidth="1"/>
    <col min="13589" max="13589" width="2" customWidth="1"/>
    <col min="13590" max="13590" width="11.85546875" customWidth="1"/>
    <col min="13591" max="13591" width="11.42578125" customWidth="1"/>
    <col min="13592" max="13592" width="1.85546875" customWidth="1"/>
    <col min="13593" max="13593" width="11.5703125" customWidth="1"/>
    <col min="13594" max="13594" width="2.140625" customWidth="1"/>
    <col min="13595" max="13595" width="11.42578125" customWidth="1"/>
    <col min="13596" max="13596" width="0.5703125" customWidth="1"/>
    <col min="13597" max="13597" width="2.42578125" customWidth="1"/>
    <col min="13598" max="13598" width="10.5703125" customWidth="1"/>
    <col min="13599" max="13599" width="11.140625" customWidth="1"/>
    <col min="13600" max="13600" width="2.140625" customWidth="1"/>
    <col min="13601" max="13601" width="11.140625" customWidth="1"/>
    <col min="13602" max="13602" width="2.140625" customWidth="1"/>
    <col min="13603" max="13603" width="12.42578125" customWidth="1"/>
    <col min="13823" max="13823" width="51" customWidth="1"/>
    <col min="13824" max="13824" width="2.140625" customWidth="1"/>
    <col min="13825" max="13825" width="14.140625" customWidth="1"/>
    <col min="13826" max="13827" width="8.85546875" customWidth="1"/>
    <col min="13828" max="13828" width="2" customWidth="1"/>
    <col min="13829" max="13829" width="14.85546875" customWidth="1"/>
    <col min="13830" max="13830" width="2" customWidth="1"/>
    <col min="13831" max="13831" width="14.85546875" customWidth="1"/>
    <col min="13832" max="13832" width="2.140625" customWidth="1"/>
    <col min="13833" max="13833" width="14.85546875" customWidth="1"/>
    <col min="13834" max="13834" width="2.140625" customWidth="1"/>
    <col min="13835" max="13835" width="14.85546875" customWidth="1"/>
    <col min="13836" max="13837" width="3.5703125" customWidth="1"/>
    <col min="13838" max="13838" width="12.42578125" customWidth="1"/>
    <col min="13839" max="13839" width="2.140625" customWidth="1"/>
    <col min="13840" max="13840" width="12.5703125" customWidth="1"/>
    <col min="13841" max="13841" width="2.140625" customWidth="1"/>
    <col min="13842" max="13842" width="12.5703125" customWidth="1"/>
    <col min="13843" max="13843" width="2.140625" customWidth="1"/>
    <col min="13844" max="13844" width="12.5703125" customWidth="1"/>
    <col min="13845" max="13845" width="2" customWidth="1"/>
    <col min="13846" max="13846" width="11.85546875" customWidth="1"/>
    <col min="13847" max="13847" width="11.42578125" customWidth="1"/>
    <col min="13848" max="13848" width="1.85546875" customWidth="1"/>
    <col min="13849" max="13849" width="11.5703125" customWidth="1"/>
    <col min="13850" max="13850" width="2.140625" customWidth="1"/>
    <col min="13851" max="13851" width="11.42578125" customWidth="1"/>
    <col min="13852" max="13852" width="0.5703125" customWidth="1"/>
    <col min="13853" max="13853" width="2.42578125" customWidth="1"/>
    <col min="13854" max="13854" width="10.5703125" customWidth="1"/>
    <col min="13855" max="13855" width="11.140625" customWidth="1"/>
    <col min="13856" max="13856" width="2.140625" customWidth="1"/>
    <col min="13857" max="13857" width="11.140625" customWidth="1"/>
    <col min="13858" max="13858" width="2.140625" customWidth="1"/>
    <col min="13859" max="13859" width="12.42578125" customWidth="1"/>
    <col min="14079" max="14079" width="51" customWidth="1"/>
    <col min="14080" max="14080" width="2.140625" customWidth="1"/>
    <col min="14081" max="14081" width="14.140625" customWidth="1"/>
    <col min="14082" max="14083" width="8.85546875" customWidth="1"/>
    <col min="14084" max="14084" width="2" customWidth="1"/>
    <col min="14085" max="14085" width="14.85546875" customWidth="1"/>
    <col min="14086" max="14086" width="2" customWidth="1"/>
    <col min="14087" max="14087" width="14.85546875" customWidth="1"/>
    <col min="14088" max="14088" width="2.140625" customWidth="1"/>
    <col min="14089" max="14089" width="14.85546875" customWidth="1"/>
    <col min="14090" max="14090" width="2.140625" customWidth="1"/>
    <col min="14091" max="14091" width="14.85546875" customWidth="1"/>
    <col min="14092" max="14093" width="3.5703125" customWidth="1"/>
    <col min="14094" max="14094" width="12.42578125" customWidth="1"/>
    <col min="14095" max="14095" width="2.140625" customWidth="1"/>
    <col min="14096" max="14096" width="12.5703125" customWidth="1"/>
    <col min="14097" max="14097" width="2.140625" customWidth="1"/>
    <col min="14098" max="14098" width="12.5703125" customWidth="1"/>
    <col min="14099" max="14099" width="2.140625" customWidth="1"/>
    <col min="14100" max="14100" width="12.5703125" customWidth="1"/>
    <col min="14101" max="14101" width="2" customWidth="1"/>
    <col min="14102" max="14102" width="11.85546875" customWidth="1"/>
    <col min="14103" max="14103" width="11.42578125" customWidth="1"/>
    <col min="14104" max="14104" width="1.85546875" customWidth="1"/>
    <col min="14105" max="14105" width="11.5703125" customWidth="1"/>
    <col min="14106" max="14106" width="2.140625" customWidth="1"/>
    <col min="14107" max="14107" width="11.42578125" customWidth="1"/>
    <col min="14108" max="14108" width="0.5703125" customWidth="1"/>
    <col min="14109" max="14109" width="2.42578125" customWidth="1"/>
    <col min="14110" max="14110" width="10.5703125" customWidth="1"/>
    <col min="14111" max="14111" width="11.140625" customWidth="1"/>
    <col min="14112" max="14112" width="2.140625" customWidth="1"/>
    <col min="14113" max="14113" width="11.140625" customWidth="1"/>
    <col min="14114" max="14114" width="2.140625" customWidth="1"/>
    <col min="14115" max="14115" width="12.42578125" customWidth="1"/>
    <col min="14335" max="14335" width="51" customWidth="1"/>
    <col min="14336" max="14336" width="2.140625" customWidth="1"/>
    <col min="14337" max="14337" width="14.140625" customWidth="1"/>
    <col min="14338" max="14339" width="8.85546875" customWidth="1"/>
    <col min="14340" max="14340" width="2" customWidth="1"/>
    <col min="14341" max="14341" width="14.85546875" customWidth="1"/>
    <col min="14342" max="14342" width="2" customWidth="1"/>
    <col min="14343" max="14343" width="14.85546875" customWidth="1"/>
    <col min="14344" max="14344" width="2.140625" customWidth="1"/>
    <col min="14345" max="14345" width="14.85546875" customWidth="1"/>
    <col min="14346" max="14346" width="2.140625" customWidth="1"/>
    <col min="14347" max="14347" width="14.85546875" customWidth="1"/>
    <col min="14348" max="14349" width="3.5703125" customWidth="1"/>
    <col min="14350" max="14350" width="12.42578125" customWidth="1"/>
    <col min="14351" max="14351" width="2.140625" customWidth="1"/>
    <col min="14352" max="14352" width="12.5703125" customWidth="1"/>
    <col min="14353" max="14353" width="2.140625" customWidth="1"/>
    <col min="14354" max="14354" width="12.5703125" customWidth="1"/>
    <col min="14355" max="14355" width="2.140625" customWidth="1"/>
    <col min="14356" max="14356" width="12.5703125" customWidth="1"/>
    <col min="14357" max="14357" width="2" customWidth="1"/>
    <col min="14358" max="14358" width="11.85546875" customWidth="1"/>
    <col min="14359" max="14359" width="11.42578125" customWidth="1"/>
    <col min="14360" max="14360" width="1.85546875" customWidth="1"/>
    <col min="14361" max="14361" width="11.5703125" customWidth="1"/>
    <col min="14362" max="14362" width="2.140625" customWidth="1"/>
    <col min="14363" max="14363" width="11.42578125" customWidth="1"/>
    <col min="14364" max="14364" width="0.5703125" customWidth="1"/>
    <col min="14365" max="14365" width="2.42578125" customWidth="1"/>
    <col min="14366" max="14366" width="10.5703125" customWidth="1"/>
    <col min="14367" max="14367" width="11.140625" customWidth="1"/>
    <col min="14368" max="14368" width="2.140625" customWidth="1"/>
    <col min="14369" max="14369" width="11.140625" customWidth="1"/>
    <col min="14370" max="14370" width="2.140625" customWidth="1"/>
    <col min="14371" max="14371" width="12.42578125" customWidth="1"/>
    <col min="14591" max="14591" width="51" customWidth="1"/>
    <col min="14592" max="14592" width="2.140625" customWidth="1"/>
    <col min="14593" max="14593" width="14.140625" customWidth="1"/>
    <col min="14594" max="14595" width="8.85546875" customWidth="1"/>
    <col min="14596" max="14596" width="2" customWidth="1"/>
    <col min="14597" max="14597" width="14.85546875" customWidth="1"/>
    <col min="14598" max="14598" width="2" customWidth="1"/>
    <col min="14599" max="14599" width="14.85546875" customWidth="1"/>
    <col min="14600" max="14600" width="2.140625" customWidth="1"/>
    <col min="14601" max="14601" width="14.85546875" customWidth="1"/>
    <col min="14602" max="14602" width="2.140625" customWidth="1"/>
    <col min="14603" max="14603" width="14.85546875" customWidth="1"/>
    <col min="14604" max="14605" width="3.5703125" customWidth="1"/>
    <col min="14606" max="14606" width="12.42578125" customWidth="1"/>
    <col min="14607" max="14607" width="2.140625" customWidth="1"/>
    <col min="14608" max="14608" width="12.5703125" customWidth="1"/>
    <col min="14609" max="14609" width="2.140625" customWidth="1"/>
    <col min="14610" max="14610" width="12.5703125" customWidth="1"/>
    <col min="14611" max="14611" width="2.140625" customWidth="1"/>
    <col min="14612" max="14612" width="12.5703125" customWidth="1"/>
    <col min="14613" max="14613" width="2" customWidth="1"/>
    <col min="14614" max="14614" width="11.85546875" customWidth="1"/>
    <col min="14615" max="14615" width="11.42578125" customWidth="1"/>
    <col min="14616" max="14616" width="1.85546875" customWidth="1"/>
    <col min="14617" max="14617" width="11.5703125" customWidth="1"/>
    <col min="14618" max="14618" width="2.140625" customWidth="1"/>
    <col min="14619" max="14619" width="11.42578125" customWidth="1"/>
    <col min="14620" max="14620" width="0.5703125" customWidth="1"/>
    <col min="14621" max="14621" width="2.42578125" customWidth="1"/>
    <col min="14622" max="14622" width="10.5703125" customWidth="1"/>
    <col min="14623" max="14623" width="11.140625" customWidth="1"/>
    <col min="14624" max="14624" width="2.140625" customWidth="1"/>
    <col min="14625" max="14625" width="11.140625" customWidth="1"/>
    <col min="14626" max="14626" width="2.140625" customWidth="1"/>
    <col min="14627" max="14627" width="12.42578125" customWidth="1"/>
    <col min="14847" max="14847" width="51" customWidth="1"/>
    <col min="14848" max="14848" width="2.140625" customWidth="1"/>
    <col min="14849" max="14849" width="14.140625" customWidth="1"/>
    <col min="14850" max="14851" width="8.85546875" customWidth="1"/>
    <col min="14852" max="14852" width="2" customWidth="1"/>
    <col min="14853" max="14853" width="14.85546875" customWidth="1"/>
    <col min="14854" max="14854" width="2" customWidth="1"/>
    <col min="14855" max="14855" width="14.85546875" customWidth="1"/>
    <col min="14856" max="14856" width="2.140625" customWidth="1"/>
    <col min="14857" max="14857" width="14.85546875" customWidth="1"/>
    <col min="14858" max="14858" width="2.140625" customWidth="1"/>
    <col min="14859" max="14859" width="14.85546875" customWidth="1"/>
    <col min="14860" max="14861" width="3.5703125" customWidth="1"/>
    <col min="14862" max="14862" width="12.42578125" customWidth="1"/>
    <col min="14863" max="14863" width="2.140625" customWidth="1"/>
    <col min="14864" max="14864" width="12.5703125" customWidth="1"/>
    <col min="14865" max="14865" width="2.140625" customWidth="1"/>
    <col min="14866" max="14866" width="12.5703125" customWidth="1"/>
    <col min="14867" max="14867" width="2.140625" customWidth="1"/>
    <col min="14868" max="14868" width="12.5703125" customWidth="1"/>
    <col min="14869" max="14869" width="2" customWidth="1"/>
    <col min="14870" max="14870" width="11.85546875" customWidth="1"/>
    <col min="14871" max="14871" width="11.42578125" customWidth="1"/>
    <col min="14872" max="14872" width="1.85546875" customWidth="1"/>
    <col min="14873" max="14873" width="11.5703125" customWidth="1"/>
    <col min="14874" max="14874" width="2.140625" customWidth="1"/>
    <col min="14875" max="14875" width="11.42578125" customWidth="1"/>
    <col min="14876" max="14876" width="0.5703125" customWidth="1"/>
    <col min="14877" max="14877" width="2.42578125" customWidth="1"/>
    <col min="14878" max="14878" width="10.5703125" customWidth="1"/>
    <col min="14879" max="14879" width="11.140625" customWidth="1"/>
    <col min="14880" max="14880" width="2.140625" customWidth="1"/>
    <col min="14881" max="14881" width="11.140625" customWidth="1"/>
    <col min="14882" max="14882" width="2.140625" customWidth="1"/>
    <col min="14883" max="14883" width="12.42578125" customWidth="1"/>
    <col min="15103" max="15103" width="51" customWidth="1"/>
    <col min="15104" max="15104" width="2.140625" customWidth="1"/>
    <col min="15105" max="15105" width="14.140625" customWidth="1"/>
    <col min="15106" max="15107" width="8.85546875" customWidth="1"/>
    <col min="15108" max="15108" width="2" customWidth="1"/>
    <col min="15109" max="15109" width="14.85546875" customWidth="1"/>
    <col min="15110" max="15110" width="2" customWidth="1"/>
    <col min="15111" max="15111" width="14.85546875" customWidth="1"/>
    <col min="15112" max="15112" width="2.140625" customWidth="1"/>
    <col min="15113" max="15113" width="14.85546875" customWidth="1"/>
    <col min="15114" max="15114" width="2.140625" customWidth="1"/>
    <col min="15115" max="15115" width="14.85546875" customWidth="1"/>
    <col min="15116" max="15117" width="3.5703125" customWidth="1"/>
    <col min="15118" max="15118" width="12.42578125" customWidth="1"/>
    <col min="15119" max="15119" width="2.140625" customWidth="1"/>
    <col min="15120" max="15120" width="12.5703125" customWidth="1"/>
    <col min="15121" max="15121" width="2.140625" customWidth="1"/>
    <col min="15122" max="15122" width="12.5703125" customWidth="1"/>
    <col min="15123" max="15123" width="2.140625" customWidth="1"/>
    <col min="15124" max="15124" width="12.5703125" customWidth="1"/>
    <col min="15125" max="15125" width="2" customWidth="1"/>
    <col min="15126" max="15126" width="11.85546875" customWidth="1"/>
    <col min="15127" max="15127" width="11.42578125" customWidth="1"/>
    <col min="15128" max="15128" width="1.85546875" customWidth="1"/>
    <col min="15129" max="15129" width="11.5703125" customWidth="1"/>
    <col min="15130" max="15130" width="2.140625" customWidth="1"/>
    <col min="15131" max="15131" width="11.42578125" customWidth="1"/>
    <col min="15132" max="15132" width="0.5703125" customWidth="1"/>
    <col min="15133" max="15133" width="2.42578125" customWidth="1"/>
    <col min="15134" max="15134" width="10.5703125" customWidth="1"/>
    <col min="15135" max="15135" width="11.140625" customWidth="1"/>
    <col min="15136" max="15136" width="2.140625" customWidth="1"/>
    <col min="15137" max="15137" width="11.140625" customWidth="1"/>
    <col min="15138" max="15138" width="2.140625" customWidth="1"/>
    <col min="15139" max="15139" width="12.42578125" customWidth="1"/>
    <col min="15359" max="15359" width="51" customWidth="1"/>
    <col min="15360" max="15360" width="2.140625" customWidth="1"/>
    <col min="15361" max="15361" width="14.140625" customWidth="1"/>
    <col min="15362" max="15363" width="8.85546875" customWidth="1"/>
    <col min="15364" max="15364" width="2" customWidth="1"/>
    <col min="15365" max="15365" width="14.85546875" customWidth="1"/>
    <col min="15366" max="15366" width="2" customWidth="1"/>
    <col min="15367" max="15367" width="14.85546875" customWidth="1"/>
    <col min="15368" max="15368" width="2.140625" customWidth="1"/>
    <col min="15369" max="15369" width="14.85546875" customWidth="1"/>
    <col min="15370" max="15370" width="2.140625" customWidth="1"/>
    <col min="15371" max="15371" width="14.85546875" customWidth="1"/>
    <col min="15372" max="15373" width="3.5703125" customWidth="1"/>
    <col min="15374" max="15374" width="12.42578125" customWidth="1"/>
    <col min="15375" max="15375" width="2.140625" customWidth="1"/>
    <col min="15376" max="15376" width="12.5703125" customWidth="1"/>
    <col min="15377" max="15377" width="2.140625" customWidth="1"/>
    <col min="15378" max="15378" width="12.5703125" customWidth="1"/>
    <col min="15379" max="15379" width="2.140625" customWidth="1"/>
    <col min="15380" max="15380" width="12.5703125" customWidth="1"/>
    <col min="15381" max="15381" width="2" customWidth="1"/>
    <col min="15382" max="15382" width="11.85546875" customWidth="1"/>
    <col min="15383" max="15383" width="11.42578125" customWidth="1"/>
    <col min="15384" max="15384" width="1.85546875" customWidth="1"/>
    <col min="15385" max="15385" width="11.5703125" customWidth="1"/>
    <col min="15386" max="15386" width="2.140625" customWidth="1"/>
    <col min="15387" max="15387" width="11.42578125" customWidth="1"/>
    <col min="15388" max="15388" width="0.5703125" customWidth="1"/>
    <col min="15389" max="15389" width="2.42578125" customWidth="1"/>
    <col min="15390" max="15390" width="10.5703125" customWidth="1"/>
    <col min="15391" max="15391" width="11.140625" customWidth="1"/>
    <col min="15392" max="15392" width="2.140625" customWidth="1"/>
    <col min="15393" max="15393" width="11.140625" customWidth="1"/>
    <col min="15394" max="15394" width="2.140625" customWidth="1"/>
    <col min="15395" max="15395" width="12.42578125" customWidth="1"/>
    <col min="15615" max="15615" width="51" customWidth="1"/>
    <col min="15616" max="15616" width="2.140625" customWidth="1"/>
    <col min="15617" max="15617" width="14.140625" customWidth="1"/>
    <col min="15618" max="15619" width="8.85546875" customWidth="1"/>
    <col min="15620" max="15620" width="2" customWidth="1"/>
    <col min="15621" max="15621" width="14.85546875" customWidth="1"/>
    <col min="15622" max="15622" width="2" customWidth="1"/>
    <col min="15623" max="15623" width="14.85546875" customWidth="1"/>
    <col min="15624" max="15624" width="2.140625" customWidth="1"/>
    <col min="15625" max="15625" width="14.85546875" customWidth="1"/>
    <col min="15626" max="15626" width="2.140625" customWidth="1"/>
    <col min="15627" max="15627" width="14.85546875" customWidth="1"/>
    <col min="15628" max="15629" width="3.5703125" customWidth="1"/>
    <col min="15630" max="15630" width="12.42578125" customWidth="1"/>
    <col min="15631" max="15631" width="2.140625" customWidth="1"/>
    <col min="15632" max="15632" width="12.5703125" customWidth="1"/>
    <col min="15633" max="15633" width="2.140625" customWidth="1"/>
    <col min="15634" max="15634" width="12.5703125" customWidth="1"/>
    <col min="15635" max="15635" width="2.140625" customWidth="1"/>
    <col min="15636" max="15636" width="12.5703125" customWidth="1"/>
    <col min="15637" max="15637" width="2" customWidth="1"/>
    <col min="15638" max="15638" width="11.85546875" customWidth="1"/>
    <col min="15639" max="15639" width="11.42578125" customWidth="1"/>
    <col min="15640" max="15640" width="1.85546875" customWidth="1"/>
    <col min="15641" max="15641" width="11.5703125" customWidth="1"/>
    <col min="15642" max="15642" width="2.140625" customWidth="1"/>
    <col min="15643" max="15643" width="11.42578125" customWidth="1"/>
    <col min="15644" max="15644" width="0.5703125" customWidth="1"/>
    <col min="15645" max="15645" width="2.42578125" customWidth="1"/>
    <col min="15646" max="15646" width="10.5703125" customWidth="1"/>
    <col min="15647" max="15647" width="11.140625" customWidth="1"/>
    <col min="15648" max="15648" width="2.140625" customWidth="1"/>
    <col min="15649" max="15649" width="11.140625" customWidth="1"/>
    <col min="15650" max="15650" width="2.140625" customWidth="1"/>
    <col min="15651" max="15651" width="12.42578125" customWidth="1"/>
    <col min="15871" max="15871" width="51" customWidth="1"/>
    <col min="15872" max="15872" width="2.140625" customWidth="1"/>
    <col min="15873" max="15873" width="14.140625" customWidth="1"/>
    <col min="15874" max="15875" width="8.85546875" customWidth="1"/>
    <col min="15876" max="15876" width="2" customWidth="1"/>
    <col min="15877" max="15877" width="14.85546875" customWidth="1"/>
    <col min="15878" max="15878" width="2" customWidth="1"/>
    <col min="15879" max="15879" width="14.85546875" customWidth="1"/>
    <col min="15880" max="15880" width="2.140625" customWidth="1"/>
    <col min="15881" max="15881" width="14.85546875" customWidth="1"/>
    <col min="15882" max="15882" width="2.140625" customWidth="1"/>
    <col min="15883" max="15883" width="14.85546875" customWidth="1"/>
    <col min="15884" max="15885" width="3.5703125" customWidth="1"/>
    <col min="15886" max="15886" width="12.42578125" customWidth="1"/>
    <col min="15887" max="15887" width="2.140625" customWidth="1"/>
    <col min="15888" max="15888" width="12.5703125" customWidth="1"/>
    <col min="15889" max="15889" width="2.140625" customWidth="1"/>
    <col min="15890" max="15890" width="12.5703125" customWidth="1"/>
    <col min="15891" max="15891" width="2.140625" customWidth="1"/>
    <col min="15892" max="15892" width="12.5703125" customWidth="1"/>
    <col min="15893" max="15893" width="2" customWidth="1"/>
    <col min="15894" max="15894" width="11.85546875" customWidth="1"/>
    <col min="15895" max="15895" width="11.42578125" customWidth="1"/>
    <col min="15896" max="15896" width="1.85546875" customWidth="1"/>
    <col min="15897" max="15897" width="11.5703125" customWidth="1"/>
    <col min="15898" max="15898" width="2.140625" customWidth="1"/>
    <col min="15899" max="15899" width="11.42578125" customWidth="1"/>
    <col min="15900" max="15900" width="0.5703125" customWidth="1"/>
    <col min="15901" max="15901" width="2.42578125" customWidth="1"/>
    <col min="15902" max="15902" width="10.5703125" customWidth="1"/>
    <col min="15903" max="15903" width="11.140625" customWidth="1"/>
    <col min="15904" max="15904" width="2.140625" customWidth="1"/>
    <col min="15905" max="15905" width="11.140625" customWidth="1"/>
    <col min="15906" max="15906" width="2.140625" customWidth="1"/>
    <col min="15907" max="15907" width="12.42578125" customWidth="1"/>
    <col min="16127" max="16127" width="51" customWidth="1"/>
    <col min="16128" max="16128" width="2.140625" customWidth="1"/>
    <col min="16129" max="16129" width="14.140625" customWidth="1"/>
    <col min="16130" max="16131" width="8.85546875" customWidth="1"/>
    <col min="16132" max="16132" width="2" customWidth="1"/>
    <col min="16133" max="16133" width="14.85546875" customWidth="1"/>
    <col min="16134" max="16134" width="2" customWidth="1"/>
    <col min="16135" max="16135" width="14.85546875" customWidth="1"/>
    <col min="16136" max="16136" width="2.140625" customWidth="1"/>
    <col min="16137" max="16137" width="14.85546875" customWidth="1"/>
    <col min="16138" max="16138" width="2.140625" customWidth="1"/>
    <col min="16139" max="16139" width="14.85546875" customWidth="1"/>
    <col min="16140" max="16141" width="3.5703125" customWidth="1"/>
    <col min="16142" max="16142" width="12.42578125" customWidth="1"/>
    <col min="16143" max="16143" width="2.140625" customWidth="1"/>
    <col min="16144" max="16144" width="12.5703125" customWidth="1"/>
    <col min="16145" max="16145" width="2.140625" customWidth="1"/>
    <col min="16146" max="16146" width="12.5703125" customWidth="1"/>
    <col min="16147" max="16147" width="2.140625" customWidth="1"/>
    <col min="16148" max="16148" width="12.5703125" customWidth="1"/>
    <col min="16149" max="16149" width="2" customWidth="1"/>
    <col min="16150" max="16150" width="11.85546875" customWidth="1"/>
    <col min="16151" max="16151" width="11.42578125" customWidth="1"/>
    <col min="16152" max="16152" width="1.85546875" customWidth="1"/>
    <col min="16153" max="16153" width="11.5703125" customWidth="1"/>
    <col min="16154" max="16154" width="2.140625" customWidth="1"/>
    <col min="16155" max="16155" width="11.42578125" customWidth="1"/>
    <col min="16156" max="16156" width="0.5703125" customWidth="1"/>
    <col min="16157" max="16157" width="2.42578125" customWidth="1"/>
    <col min="16158" max="16158" width="10.5703125" customWidth="1"/>
    <col min="16159" max="16159" width="11.140625" customWidth="1"/>
    <col min="16160" max="16160" width="2.140625" customWidth="1"/>
    <col min="16161" max="16161" width="11.140625" customWidth="1"/>
    <col min="16162" max="16162" width="2.140625" customWidth="1"/>
    <col min="16163" max="16163" width="12.42578125" customWidth="1"/>
  </cols>
  <sheetData>
    <row r="1" spans="1:35">
      <c r="A1" s="772" t="s">
        <v>936</v>
      </c>
    </row>
    <row r="3" spans="1:35" ht="18" customHeight="1">
      <c r="A3" s="54" t="s">
        <v>60</v>
      </c>
      <c r="B3" s="53"/>
      <c r="C3" s="111"/>
      <c r="D3" s="411"/>
      <c r="E3" s="411"/>
      <c r="F3" s="411"/>
      <c r="G3" s="111"/>
      <c r="H3" s="111"/>
      <c r="I3" s="412"/>
      <c r="J3" s="111"/>
      <c r="K3" s="111"/>
      <c r="L3" s="111"/>
      <c r="M3" s="411"/>
      <c r="N3" s="411"/>
      <c r="O3" s="411"/>
      <c r="P3" s="411"/>
      <c r="Q3" s="411"/>
      <c r="R3" s="411"/>
      <c r="S3" s="411"/>
      <c r="T3" s="411"/>
      <c r="U3" s="111"/>
      <c r="V3" s="411"/>
      <c r="W3" s="411"/>
      <c r="X3" s="411"/>
      <c r="Y3" s="411"/>
      <c r="Z3" s="411"/>
      <c r="AA3" s="411"/>
      <c r="AB3" s="411"/>
      <c r="AC3" s="411"/>
      <c r="AD3" s="411"/>
      <c r="AE3" s="411"/>
      <c r="AF3" s="411"/>
      <c r="AG3" s="411"/>
      <c r="AH3" s="411"/>
      <c r="AI3" s="411"/>
    </row>
    <row r="4" spans="1:35" ht="18" customHeight="1">
      <c r="A4" s="54" t="s">
        <v>48</v>
      </c>
      <c r="B4" s="53"/>
      <c r="C4" s="111"/>
      <c r="D4" s="411"/>
      <c r="E4" s="411"/>
      <c r="F4" s="411"/>
      <c r="G4" s="111"/>
      <c r="H4" s="111"/>
      <c r="I4" s="412"/>
      <c r="J4" s="111"/>
      <c r="K4" s="111"/>
      <c r="L4" s="111"/>
      <c r="M4" s="411"/>
      <c r="N4" s="411"/>
      <c r="O4" s="411"/>
      <c r="P4" s="411"/>
      <c r="Q4" s="411"/>
      <c r="R4" s="414"/>
      <c r="S4" s="411"/>
      <c r="T4" s="411"/>
      <c r="U4" s="111"/>
      <c r="V4" s="411"/>
      <c r="W4" s="411"/>
      <c r="X4" s="411"/>
      <c r="Y4" s="411"/>
      <c r="Z4" s="411"/>
      <c r="AA4" s="411"/>
      <c r="AB4" s="411"/>
      <c r="AC4" s="411"/>
      <c r="AD4" s="411"/>
      <c r="AE4" s="411"/>
      <c r="AF4" s="411"/>
      <c r="AG4" s="411"/>
      <c r="AH4" s="411"/>
      <c r="AI4" s="411"/>
    </row>
    <row r="5" spans="1:35" ht="18" customHeight="1">
      <c r="A5" s="54" t="s">
        <v>1344</v>
      </c>
      <c r="B5" s="415"/>
      <c r="C5" s="416"/>
      <c r="D5" s="417"/>
      <c r="E5" s="417"/>
      <c r="F5" s="417"/>
      <c r="G5" s="416"/>
      <c r="H5" s="416"/>
      <c r="I5" s="418"/>
      <c r="J5" s="416"/>
      <c r="K5" s="545" t="s">
        <v>502</v>
      </c>
      <c r="L5" s="416"/>
      <c r="M5" s="417"/>
      <c r="N5" s="417"/>
      <c r="O5" s="417"/>
      <c r="P5" s="417"/>
      <c r="Q5" s="417"/>
      <c r="R5" s="417"/>
      <c r="S5" s="417"/>
      <c r="T5" s="419"/>
      <c r="U5" s="416"/>
      <c r="V5" s="417"/>
      <c r="W5" s="417"/>
      <c r="X5" s="417"/>
      <c r="Y5" s="417"/>
      <c r="Z5" s="417"/>
      <c r="AA5" s="417"/>
      <c r="AB5" s="417"/>
      <c r="AC5" s="417"/>
      <c r="AD5" s="417"/>
      <c r="AE5" s="417"/>
      <c r="AF5" s="417"/>
      <c r="AG5" s="417"/>
      <c r="AH5" s="417"/>
      <c r="AI5" s="420"/>
    </row>
    <row r="6" spans="1:35" ht="18" customHeight="1">
      <c r="A6" s="536" t="s">
        <v>572</v>
      </c>
      <c r="B6" s="415"/>
      <c r="C6" s="416"/>
      <c r="D6" s="417"/>
      <c r="E6" s="417"/>
      <c r="F6" s="417"/>
      <c r="G6" s="416"/>
      <c r="H6" s="416"/>
      <c r="I6" s="418"/>
      <c r="J6" s="416"/>
      <c r="K6" s="456" t="s">
        <v>503</v>
      </c>
      <c r="L6" s="416"/>
      <c r="M6" s="417"/>
      <c r="N6" s="417"/>
      <c r="O6" s="417"/>
      <c r="P6" s="417"/>
      <c r="Q6" s="417"/>
      <c r="R6" s="417"/>
      <c r="S6" s="417"/>
      <c r="T6" s="421"/>
      <c r="U6" s="416"/>
      <c r="V6" s="417"/>
      <c r="W6" s="417"/>
      <c r="X6" s="417"/>
      <c r="Y6" s="417"/>
      <c r="Z6" s="417"/>
      <c r="AA6" s="417"/>
      <c r="AB6" s="417"/>
      <c r="AC6" s="417"/>
      <c r="AD6" s="417"/>
      <c r="AE6" s="417"/>
      <c r="AF6" s="417"/>
      <c r="AG6" s="417"/>
      <c r="AH6" s="417"/>
      <c r="AI6" s="417"/>
    </row>
    <row r="7" spans="1:35" ht="18" customHeight="1">
      <c r="A7" s="536" t="s">
        <v>573</v>
      </c>
      <c r="B7" s="415"/>
      <c r="C7" s="416"/>
      <c r="D7" s="417"/>
      <c r="E7" s="417"/>
      <c r="F7" s="417"/>
      <c r="G7" s="416"/>
      <c r="H7" s="416"/>
      <c r="I7" s="418"/>
      <c r="J7" s="416"/>
      <c r="K7" s="456"/>
      <c r="L7" s="416"/>
      <c r="M7" s="417"/>
      <c r="N7" s="417"/>
      <c r="O7" s="417"/>
      <c r="P7" s="417"/>
      <c r="Q7" s="417"/>
      <c r="R7" s="417"/>
      <c r="S7" s="417"/>
      <c r="T7" s="421"/>
      <c r="U7" s="416"/>
      <c r="V7" s="417"/>
      <c r="W7" s="417"/>
      <c r="X7" s="417"/>
      <c r="Y7" s="417"/>
      <c r="Z7" s="417"/>
      <c r="AA7" s="417"/>
      <c r="AB7" s="417"/>
      <c r="AC7" s="417"/>
      <c r="AD7" s="417"/>
      <c r="AE7" s="417"/>
      <c r="AF7" s="417"/>
      <c r="AG7" s="417"/>
      <c r="AH7" s="417"/>
      <c r="AI7" s="417"/>
    </row>
    <row r="8" spans="1:35" ht="18" customHeight="1">
      <c r="A8" s="531" t="s">
        <v>1284</v>
      </c>
      <c r="B8" s="415"/>
      <c r="C8" s="416"/>
      <c r="D8" s="417"/>
      <c r="E8" s="417"/>
      <c r="F8" s="417"/>
      <c r="G8" s="416"/>
      <c r="H8" s="416"/>
      <c r="I8" s="418"/>
      <c r="J8" s="416"/>
      <c r="K8" s="416"/>
      <c r="L8" s="416"/>
      <c r="M8" s="417"/>
      <c r="N8" s="417"/>
      <c r="O8" s="417"/>
      <c r="P8" s="417"/>
      <c r="Q8" s="417"/>
      <c r="R8" s="417"/>
      <c r="S8" s="417"/>
      <c r="T8" s="417"/>
      <c r="U8" s="416"/>
      <c r="V8" s="417"/>
      <c r="W8" s="417"/>
      <c r="X8" s="417"/>
      <c r="Y8" s="417"/>
      <c r="Z8" s="417"/>
      <c r="AA8" s="417"/>
      <c r="AB8" s="417"/>
      <c r="AC8" s="417"/>
      <c r="AD8" s="417"/>
      <c r="AE8" s="417"/>
      <c r="AF8" s="417"/>
      <c r="AG8" s="417"/>
      <c r="AH8" s="417"/>
      <c r="AI8" s="417"/>
    </row>
    <row r="9" spans="1:35" ht="16" customHeight="1">
      <c r="A9" s="64" t="s">
        <v>362</v>
      </c>
      <c r="B9" s="1"/>
      <c r="C9" s="416"/>
      <c r="D9" s="417"/>
      <c r="E9" s="417"/>
      <c r="F9" s="417"/>
      <c r="G9" s="416"/>
      <c r="H9" s="416"/>
      <c r="I9" s="418"/>
      <c r="J9" s="416"/>
      <c r="K9" s="416"/>
      <c r="L9" s="416"/>
      <c r="M9" s="417"/>
      <c r="N9" s="417"/>
      <c r="O9" s="417"/>
      <c r="P9" s="417"/>
      <c r="Q9" s="417"/>
      <c r="R9" s="417"/>
      <c r="S9" s="417"/>
      <c r="T9" s="417"/>
      <c r="U9" s="416"/>
      <c r="V9" s="417"/>
      <c r="W9" s="417"/>
      <c r="X9" s="417"/>
      <c r="Y9" s="417"/>
      <c r="Z9" s="417"/>
      <c r="AA9" s="417"/>
      <c r="AB9" s="417"/>
      <c r="AC9" s="417"/>
      <c r="AD9" s="417"/>
      <c r="AE9" s="417"/>
      <c r="AF9" s="417"/>
      <c r="AG9" s="417"/>
      <c r="AH9" s="417"/>
      <c r="AI9" s="417"/>
    </row>
    <row r="10" spans="1:35" ht="17">
      <c r="A10" s="422"/>
      <c r="B10" s="415"/>
      <c r="C10" s="416"/>
      <c r="D10" s="417"/>
      <c r="E10" s="417"/>
      <c r="F10" s="417"/>
      <c r="G10" s="416"/>
      <c r="H10" s="416"/>
      <c r="I10" s="418"/>
      <c r="J10" s="416"/>
      <c r="K10" s="416"/>
      <c r="L10" s="416"/>
      <c r="M10" s="417"/>
      <c r="N10" s="417"/>
      <c r="O10" s="417"/>
      <c r="P10" s="417"/>
      <c r="Q10" s="417"/>
      <c r="R10" s="417"/>
      <c r="S10" s="417"/>
      <c r="T10" s="417"/>
      <c r="U10" s="416"/>
      <c r="V10" s="417"/>
      <c r="W10" s="417"/>
      <c r="X10" s="417"/>
      <c r="Y10" s="417"/>
      <c r="Z10" s="417"/>
      <c r="AA10" s="417"/>
      <c r="AB10" s="417"/>
      <c r="AC10" s="417"/>
      <c r="AD10" s="417"/>
      <c r="AE10" s="417"/>
      <c r="AF10" s="417"/>
      <c r="AG10" s="417"/>
      <c r="AH10" s="417"/>
      <c r="AI10" s="417"/>
    </row>
    <row r="11" spans="1:35">
      <c r="A11" s="423"/>
      <c r="B11" s="415"/>
      <c r="C11" s="416"/>
      <c r="D11" s="417"/>
      <c r="E11" s="417"/>
      <c r="F11" s="417"/>
      <c r="G11" s="416"/>
      <c r="H11" s="416"/>
      <c r="I11" s="418"/>
      <c r="J11" s="416"/>
      <c r="K11" s="416"/>
      <c r="L11" s="416"/>
      <c r="M11" s="417"/>
      <c r="N11" s="417"/>
      <c r="O11" s="417"/>
      <c r="P11" s="417"/>
      <c r="Q11" s="417"/>
      <c r="R11" s="417"/>
      <c r="S11" s="417"/>
      <c r="T11" s="417"/>
      <c r="U11" s="416"/>
      <c r="V11" s="417"/>
      <c r="W11" s="417"/>
      <c r="X11" s="417"/>
      <c r="Y11" s="417"/>
      <c r="Z11" s="417"/>
      <c r="AA11" s="417"/>
      <c r="AB11" s="417"/>
      <c r="AC11" s="417"/>
      <c r="AD11" s="417"/>
      <c r="AE11" s="417"/>
      <c r="AF11" s="417"/>
      <c r="AG11" s="417"/>
      <c r="AH11" s="417"/>
      <c r="AI11" s="417"/>
    </row>
    <row r="12" spans="1:35">
      <c r="A12" s="423"/>
      <c r="B12" s="415"/>
      <c r="C12" s="416"/>
      <c r="D12" s="417"/>
      <c r="E12" s="417"/>
      <c r="F12" s="417"/>
      <c r="G12" s="416"/>
      <c r="H12" s="416"/>
      <c r="I12" s="418"/>
      <c r="J12" s="416"/>
      <c r="K12" s="416"/>
      <c r="L12" s="416"/>
      <c r="M12" s="417"/>
      <c r="N12" s="417"/>
      <c r="O12" s="417"/>
      <c r="P12" s="417"/>
      <c r="Q12" s="417"/>
      <c r="R12" s="417"/>
      <c r="S12" s="417"/>
      <c r="T12" s="417"/>
      <c r="U12" s="416"/>
      <c r="V12" s="417"/>
      <c r="W12" s="417"/>
      <c r="X12" s="417"/>
      <c r="Y12" s="417"/>
      <c r="Z12" s="417"/>
      <c r="AA12" s="417"/>
      <c r="AB12" s="417"/>
      <c r="AC12" s="417"/>
      <c r="AD12" s="417"/>
      <c r="AE12" s="417"/>
      <c r="AF12" s="417"/>
      <c r="AG12" s="417"/>
      <c r="AH12" s="417"/>
      <c r="AI12" s="417"/>
    </row>
    <row r="13" spans="1:35">
      <c r="A13" s="60"/>
      <c r="B13" s="60"/>
      <c r="C13" s="1146"/>
      <c r="D13" s="1146"/>
      <c r="E13" s="1146"/>
      <c r="F13" s="1146"/>
      <c r="G13" s="1146"/>
      <c r="H13" s="1146"/>
      <c r="I13" s="1146"/>
      <c r="J13" s="1146"/>
      <c r="K13" s="1146"/>
      <c r="L13" s="424"/>
      <c r="M13" s="425"/>
      <c r="N13" s="424"/>
      <c r="O13" s="424"/>
      <c r="P13" s="424"/>
      <c r="Q13" s="424"/>
      <c r="R13" s="424"/>
      <c r="S13" s="424"/>
      <c r="T13" s="424"/>
      <c r="U13" s="425"/>
      <c r="V13" s="424"/>
      <c r="W13" s="424"/>
      <c r="X13" s="424"/>
      <c r="Y13" s="424"/>
      <c r="Z13" s="424"/>
      <c r="AA13" s="424"/>
      <c r="AB13" s="424"/>
      <c r="AC13" s="425"/>
      <c r="AD13" s="424"/>
      <c r="AE13" s="426"/>
      <c r="AF13" s="424"/>
      <c r="AG13" s="424"/>
      <c r="AH13" s="424"/>
      <c r="AI13" s="424"/>
    </row>
    <row r="14" spans="1:35">
      <c r="A14" s="60"/>
      <c r="B14" s="60"/>
      <c r="C14" s="425"/>
      <c r="D14" s="425"/>
      <c r="E14" s="425"/>
      <c r="F14" s="425"/>
      <c r="G14" s="425"/>
      <c r="H14" s="425"/>
      <c r="I14" s="149"/>
      <c r="J14" s="425"/>
      <c r="K14" s="427" t="s">
        <v>504</v>
      </c>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row>
    <row r="15" spans="1:35">
      <c r="A15" s="60"/>
      <c r="B15" s="60"/>
      <c r="C15" s="95"/>
      <c r="D15" s="425"/>
      <c r="E15" s="425"/>
      <c r="F15" s="425"/>
      <c r="G15" s="95"/>
      <c r="H15" s="95"/>
      <c r="I15" s="457"/>
      <c r="J15" s="95"/>
      <c r="K15" s="428" t="s">
        <v>536</v>
      </c>
      <c r="L15" s="160"/>
      <c r="M15" s="425"/>
      <c r="N15" s="425"/>
      <c r="O15" s="425"/>
      <c r="P15" s="425"/>
      <c r="Q15" s="425"/>
      <c r="R15" s="425"/>
      <c r="S15" s="425"/>
      <c r="T15" s="429"/>
      <c r="U15" s="425"/>
      <c r="V15" s="425"/>
      <c r="W15" s="425"/>
      <c r="X15" s="425"/>
      <c r="Y15" s="425"/>
      <c r="Z15" s="425"/>
      <c r="AA15" s="429"/>
      <c r="AB15" s="427"/>
      <c r="AC15" s="425"/>
      <c r="AD15" s="425"/>
      <c r="AE15" s="425"/>
      <c r="AF15" s="425"/>
      <c r="AG15" s="425"/>
      <c r="AH15" s="425"/>
      <c r="AI15" s="429"/>
    </row>
    <row r="16" spans="1:35">
      <c r="A16" s="60"/>
      <c r="B16" s="60"/>
      <c r="C16" s="1147" t="s">
        <v>505</v>
      </c>
      <c r="D16" s="1147"/>
      <c r="E16" s="1147"/>
      <c r="F16" s="1147"/>
      <c r="G16" s="1147"/>
      <c r="H16" s="425"/>
      <c r="I16" s="149"/>
      <c r="J16" s="95"/>
      <c r="K16" s="428" t="s">
        <v>506</v>
      </c>
      <c r="L16" s="160"/>
      <c r="M16" s="425"/>
      <c r="N16" s="430"/>
      <c r="O16" s="430"/>
      <c r="P16" s="431"/>
      <c r="Q16" s="425"/>
      <c r="R16" s="425"/>
      <c r="S16" s="425"/>
      <c r="T16" s="429"/>
      <c r="U16" s="425"/>
      <c r="V16" s="429"/>
      <c r="W16" s="427"/>
      <c r="X16" s="425"/>
      <c r="Y16" s="425"/>
      <c r="Z16" s="425"/>
      <c r="AA16" s="429"/>
      <c r="AB16" s="427"/>
      <c r="AC16" s="425"/>
      <c r="AD16" s="429"/>
      <c r="AE16" s="427"/>
      <c r="AF16" s="425"/>
      <c r="AG16" s="425"/>
      <c r="AH16" s="425"/>
      <c r="AI16" s="429"/>
    </row>
    <row r="17" spans="1:35">
      <c r="A17" s="60"/>
      <c r="B17" s="60"/>
      <c r="C17" s="458" t="s">
        <v>507</v>
      </c>
      <c r="D17" s="156"/>
      <c r="E17" s="432" t="s">
        <v>508</v>
      </c>
      <c r="F17" s="156"/>
      <c r="G17" s="433" t="s">
        <v>509</v>
      </c>
      <c r="H17" s="149"/>
      <c r="I17" s="434" t="s">
        <v>510</v>
      </c>
      <c r="J17" s="95"/>
      <c r="K17" s="428" t="s">
        <v>300</v>
      </c>
      <c r="L17" s="427"/>
      <c r="M17" s="425"/>
      <c r="N17" s="427"/>
      <c r="O17" s="427"/>
      <c r="P17" s="427"/>
      <c r="Q17" s="425"/>
      <c r="R17" s="429"/>
      <c r="S17" s="425"/>
      <c r="T17" s="429"/>
      <c r="U17" s="425"/>
      <c r="V17" s="427"/>
      <c r="W17" s="427"/>
      <c r="X17" s="425"/>
      <c r="Y17" s="429"/>
      <c r="Z17" s="425"/>
      <c r="AA17" s="429"/>
      <c r="AB17" s="427"/>
      <c r="AC17" s="425"/>
      <c r="AD17" s="427"/>
      <c r="AE17" s="427"/>
      <c r="AF17" s="425"/>
      <c r="AG17" s="429"/>
      <c r="AH17" s="425"/>
      <c r="AI17" s="429"/>
    </row>
    <row r="18" spans="1:35">
      <c r="A18" s="1"/>
      <c r="B18" s="415"/>
      <c r="C18" s="435"/>
      <c r="D18" s="417"/>
      <c r="E18" s="417"/>
      <c r="F18" s="417"/>
      <c r="G18" s="435"/>
      <c r="H18" s="416"/>
      <c r="I18" s="436"/>
      <c r="J18" s="416"/>
      <c r="K18" s="435"/>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row>
    <row r="19" spans="1:35">
      <c r="A19" s="344" t="s">
        <v>0</v>
      </c>
      <c r="B19" s="60"/>
      <c r="C19" s="58"/>
      <c r="D19" s="88"/>
      <c r="E19" s="88"/>
      <c r="F19" s="88"/>
      <c r="G19" s="58"/>
      <c r="H19" s="58"/>
      <c r="I19" s="144"/>
      <c r="J19" s="58"/>
      <c r="K19" s="58"/>
      <c r="L19" s="58"/>
      <c r="M19" s="88"/>
      <c r="N19" s="88"/>
      <c r="O19" s="88"/>
      <c r="P19" s="88"/>
      <c r="Q19" s="88"/>
      <c r="R19" s="88"/>
      <c r="S19" s="88"/>
      <c r="T19" s="88"/>
      <c r="U19" s="88"/>
      <c r="V19" s="88"/>
      <c r="W19" s="88"/>
      <c r="X19" s="88"/>
      <c r="Y19" s="88"/>
      <c r="Z19" s="88"/>
      <c r="AA19" s="88"/>
      <c r="AB19" s="88"/>
      <c r="AC19" s="88"/>
      <c r="AD19" s="88"/>
      <c r="AE19" s="88"/>
      <c r="AF19" s="88"/>
      <c r="AG19" s="88"/>
      <c r="AH19" s="88"/>
      <c r="AI19" s="88"/>
    </row>
    <row r="20" spans="1:35" ht="16">
      <c r="A20" s="391" t="s">
        <v>558</v>
      </c>
      <c r="B20" s="61" t="s">
        <v>22</v>
      </c>
      <c r="C20" s="473">
        <v>0</v>
      </c>
      <c r="D20" s="74"/>
      <c r="E20" s="475">
        <v>0</v>
      </c>
      <c r="F20" s="33"/>
      <c r="G20" s="473">
        <v>0</v>
      </c>
      <c r="H20" s="33"/>
      <c r="I20" s="494">
        <v>0</v>
      </c>
      <c r="J20" s="33"/>
      <c r="K20" s="473">
        <f>ROUND(SUM(I20)-SUM(G20),1)</f>
        <v>0</v>
      </c>
      <c r="L20" s="58"/>
      <c r="M20" s="83"/>
      <c r="N20" s="88"/>
      <c r="O20" s="83"/>
      <c r="P20" s="88"/>
      <c r="Q20" s="83"/>
      <c r="R20" s="88"/>
      <c r="S20" s="83"/>
      <c r="T20" s="88"/>
      <c r="U20" s="83"/>
      <c r="V20" s="88"/>
      <c r="W20" s="88"/>
      <c r="X20" s="83"/>
      <c r="Y20" s="88"/>
      <c r="Z20" s="83"/>
      <c r="AA20" s="88"/>
      <c r="AB20" s="88"/>
      <c r="AC20" s="83"/>
      <c r="AD20" s="88"/>
      <c r="AE20" s="88"/>
      <c r="AF20" s="83"/>
      <c r="AG20" s="437"/>
      <c r="AH20" s="83"/>
      <c r="AI20" s="88"/>
    </row>
    <row r="21" spans="1:35" ht="16">
      <c r="A21" s="391" t="s">
        <v>557</v>
      </c>
      <c r="B21" s="61" t="s">
        <v>22</v>
      </c>
      <c r="C21" s="23">
        <v>0</v>
      </c>
      <c r="D21" s="74"/>
      <c r="E21" s="33">
        <v>0</v>
      </c>
      <c r="F21" s="33"/>
      <c r="G21" s="23">
        <v>0</v>
      </c>
      <c r="H21" s="33"/>
      <c r="I21" s="470">
        <v>0</v>
      </c>
      <c r="J21" s="33"/>
      <c r="K21" s="23">
        <f>ROUND(SUM(I21)-SUM(G21),1)</f>
        <v>0</v>
      </c>
      <c r="L21" s="58"/>
      <c r="M21" s="83"/>
      <c r="N21" s="88"/>
      <c r="O21" s="83"/>
      <c r="P21" s="88"/>
      <c r="Q21" s="83"/>
      <c r="R21" s="88"/>
      <c r="S21" s="83"/>
      <c r="T21" s="88"/>
      <c r="U21" s="83"/>
      <c r="V21" s="88"/>
      <c r="W21" s="88"/>
      <c r="X21" s="83"/>
      <c r="Y21" s="88"/>
      <c r="Z21" s="83"/>
      <c r="AA21" s="88"/>
      <c r="AB21" s="88"/>
      <c r="AC21" s="83"/>
      <c r="AD21" s="88"/>
      <c r="AE21" s="88"/>
      <c r="AF21" s="83"/>
      <c r="AG21" s="437"/>
      <c r="AH21" s="83"/>
      <c r="AI21" s="88"/>
    </row>
    <row r="22" spans="1:35" ht="16">
      <c r="A22" s="391" t="s">
        <v>1184</v>
      </c>
      <c r="B22" s="61" t="s">
        <v>22</v>
      </c>
      <c r="C22" s="23">
        <v>0</v>
      </c>
      <c r="D22" s="74"/>
      <c r="E22" s="33">
        <v>0</v>
      </c>
      <c r="F22" s="33"/>
      <c r="G22" s="23">
        <v>0</v>
      </c>
      <c r="H22" s="33"/>
      <c r="I22" s="470">
        <v>0</v>
      </c>
      <c r="J22" s="33"/>
      <c r="K22" s="23">
        <f t="shared" ref="K22:K25" si="0">ROUND(SUM(I22)-SUM(G22),1)</f>
        <v>0</v>
      </c>
      <c r="L22" s="58"/>
      <c r="M22" s="83"/>
      <c r="N22" s="88"/>
      <c r="O22" s="83"/>
      <c r="P22" s="88"/>
      <c r="Q22" s="83"/>
      <c r="R22" s="88"/>
      <c r="S22" s="83"/>
      <c r="T22" s="88"/>
      <c r="U22" s="83"/>
      <c r="V22" s="88"/>
      <c r="W22" s="88"/>
      <c r="X22" s="83"/>
      <c r="Y22" s="88"/>
      <c r="Z22" s="83"/>
      <c r="AA22" s="88"/>
      <c r="AB22" s="88"/>
      <c r="AC22" s="83"/>
      <c r="AD22" s="88"/>
      <c r="AE22" s="88"/>
      <c r="AF22" s="83"/>
      <c r="AG22" s="437"/>
      <c r="AH22" s="83"/>
      <c r="AI22" s="88"/>
    </row>
    <row r="23" spans="1:35" ht="16">
      <c r="A23" s="391" t="s">
        <v>559</v>
      </c>
      <c r="B23" s="61" t="s">
        <v>22</v>
      </c>
      <c r="C23" s="23">
        <v>0</v>
      </c>
      <c r="D23" s="74"/>
      <c r="E23" s="33">
        <v>0</v>
      </c>
      <c r="F23" s="33"/>
      <c r="G23" s="23">
        <v>0</v>
      </c>
      <c r="H23" s="33"/>
      <c r="I23" s="470">
        <v>0</v>
      </c>
      <c r="J23" s="33"/>
      <c r="K23" s="23">
        <f t="shared" si="0"/>
        <v>0</v>
      </c>
      <c r="L23" s="58"/>
      <c r="M23" s="83"/>
      <c r="N23" s="88"/>
      <c r="O23" s="83"/>
      <c r="P23" s="88"/>
      <c r="Q23" s="83"/>
      <c r="R23" s="88"/>
      <c r="S23" s="83"/>
      <c r="T23" s="88"/>
      <c r="U23" s="83"/>
      <c r="V23" s="88"/>
      <c r="W23" s="88"/>
      <c r="X23" s="83"/>
      <c r="Y23" s="88"/>
      <c r="Z23" s="83"/>
      <c r="AA23" s="88"/>
      <c r="AB23" s="88"/>
      <c r="AC23" s="83"/>
      <c r="AD23" s="88"/>
      <c r="AE23" s="88"/>
      <c r="AF23" s="83"/>
      <c r="AG23" s="437"/>
      <c r="AH23" s="83"/>
      <c r="AI23" s="88"/>
    </row>
    <row r="24" spans="1:35">
      <c r="A24" s="347" t="s">
        <v>1185</v>
      </c>
      <c r="B24" s="60" t="s">
        <v>22</v>
      </c>
      <c r="C24" s="23">
        <v>97000</v>
      </c>
      <c r="D24" s="58"/>
      <c r="E24" s="37">
        <v>201000</v>
      </c>
      <c r="F24" s="23"/>
      <c r="G24" s="23">
        <v>201000</v>
      </c>
      <c r="H24" s="23"/>
      <c r="I24" s="470">
        <v>190800</v>
      </c>
      <c r="J24" s="23"/>
      <c r="K24" s="23">
        <f t="shared" si="0"/>
        <v>-10200</v>
      </c>
      <c r="L24" s="58"/>
      <c r="M24" s="88"/>
      <c r="N24" s="88"/>
      <c r="O24" s="88"/>
      <c r="P24" s="88"/>
      <c r="Q24" s="88"/>
      <c r="R24" s="88"/>
      <c r="S24" s="88"/>
      <c r="T24" s="88"/>
      <c r="U24" s="88"/>
      <c r="V24" s="88"/>
      <c r="W24" s="88"/>
      <c r="X24" s="88"/>
      <c r="Y24" s="88"/>
      <c r="Z24" s="88"/>
      <c r="AA24" s="88"/>
      <c r="AB24" s="88"/>
      <c r="AC24" s="88"/>
      <c r="AD24" s="88"/>
      <c r="AE24" s="88"/>
      <c r="AF24" s="88"/>
      <c r="AG24" s="88"/>
      <c r="AH24" s="88"/>
      <c r="AI24" s="88"/>
    </row>
    <row r="25" spans="1:35">
      <c r="A25" s="347" t="s">
        <v>553</v>
      </c>
      <c r="B25" s="60" t="s">
        <v>22</v>
      </c>
      <c r="C25" s="20">
        <v>49626000</v>
      </c>
      <c r="D25" s="58"/>
      <c r="E25" s="481">
        <v>50381000</v>
      </c>
      <c r="F25" s="23"/>
      <c r="G25" s="20">
        <v>49778000</v>
      </c>
      <c r="H25" s="23"/>
      <c r="I25" s="482">
        <v>49104600</v>
      </c>
      <c r="J25" s="23"/>
      <c r="K25" s="23">
        <f t="shared" si="0"/>
        <v>-673400</v>
      </c>
      <c r="L25" s="88"/>
      <c r="M25" s="425"/>
      <c r="N25" s="88"/>
      <c r="O25" s="88"/>
      <c r="P25" s="88"/>
      <c r="Q25" s="88"/>
      <c r="R25" s="88"/>
      <c r="S25" s="88"/>
      <c r="T25" s="88"/>
      <c r="U25" s="88"/>
      <c r="V25" s="438"/>
      <c r="W25" s="438"/>
      <c r="X25" s="88"/>
      <c r="Y25" s="438"/>
      <c r="Z25" s="88"/>
      <c r="AA25" s="438"/>
      <c r="AB25" s="158"/>
      <c r="AC25" s="88"/>
      <c r="AD25" s="88"/>
      <c r="AE25" s="88"/>
      <c r="AF25" s="88"/>
      <c r="AG25" s="88"/>
      <c r="AH25" s="88"/>
      <c r="AI25" s="88"/>
    </row>
    <row r="26" spans="1:35">
      <c r="A26" s="347" t="s">
        <v>512</v>
      </c>
      <c r="B26" s="60" t="s">
        <v>22</v>
      </c>
      <c r="C26" s="20">
        <v>36000</v>
      </c>
      <c r="D26" s="58"/>
      <c r="E26" s="481">
        <v>36000</v>
      </c>
      <c r="F26" s="23"/>
      <c r="G26" s="20">
        <v>36000</v>
      </c>
      <c r="H26" s="23"/>
      <c r="I26" s="482">
        <v>39400</v>
      </c>
      <c r="J26" s="23"/>
      <c r="K26" s="23">
        <f>ROUND(SUM(I26)-SUM(G26),1)</f>
        <v>3400</v>
      </c>
      <c r="L26" s="88"/>
      <c r="M26" s="425"/>
      <c r="N26" s="88"/>
      <c r="O26" s="88"/>
      <c r="P26" s="88"/>
      <c r="Q26" s="88"/>
      <c r="R26" s="88"/>
      <c r="S26" s="88"/>
      <c r="T26" s="88"/>
      <c r="U26" s="88"/>
      <c r="V26" s="438"/>
      <c r="W26" s="438"/>
      <c r="X26" s="88"/>
      <c r="Y26" s="438"/>
      <c r="Z26" s="88"/>
      <c r="AA26" s="438"/>
      <c r="AB26" s="158"/>
      <c r="AC26" s="88"/>
      <c r="AD26" s="88"/>
      <c r="AE26" s="88"/>
      <c r="AF26" s="88"/>
      <c r="AG26" s="88"/>
      <c r="AH26" s="88"/>
      <c r="AI26" s="88"/>
    </row>
    <row r="27" spans="1:35">
      <c r="A27" s="96" t="s">
        <v>513</v>
      </c>
      <c r="B27" s="60" t="s">
        <v>22</v>
      </c>
      <c r="C27" s="21">
        <f>ROUND(SUM(C20:C26),1)</f>
        <v>49759000</v>
      </c>
      <c r="D27" s="95"/>
      <c r="E27" s="483">
        <f>ROUND(SUM(E20:E26),1)</f>
        <v>50618000</v>
      </c>
      <c r="F27" s="26"/>
      <c r="G27" s="21">
        <f>ROUND(SUM(G20:G26),1)</f>
        <v>50015000</v>
      </c>
      <c r="H27" s="26"/>
      <c r="I27" s="469">
        <f>ROUND(SUM(I20:I26),1)</f>
        <v>49334800</v>
      </c>
      <c r="J27" s="26"/>
      <c r="K27" s="21">
        <f>ROUND(SUM(K20:K26),1)</f>
        <v>-680200</v>
      </c>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row>
    <row r="28" spans="1:35">
      <c r="A28" s="60"/>
      <c r="B28" s="60" t="s">
        <v>22</v>
      </c>
      <c r="C28" s="81"/>
      <c r="D28" s="58"/>
      <c r="E28" s="88"/>
      <c r="F28" s="58"/>
      <c r="G28" s="81"/>
      <c r="H28" s="58"/>
      <c r="I28" s="439"/>
      <c r="J28" s="58"/>
      <c r="K28" s="81"/>
      <c r="L28" s="88"/>
      <c r="M28" s="88"/>
      <c r="N28" s="88"/>
      <c r="O28" s="88"/>
      <c r="P28" s="88"/>
      <c r="Q28" s="88"/>
      <c r="R28" s="88"/>
      <c r="S28" s="88"/>
      <c r="T28" s="88"/>
      <c r="U28" s="88"/>
      <c r="V28" s="88"/>
      <c r="W28" s="88"/>
      <c r="X28" s="88"/>
      <c r="Y28" s="88"/>
      <c r="Z28" s="88"/>
      <c r="AA28" s="88"/>
      <c r="AB28" s="88"/>
      <c r="AC28" s="88"/>
      <c r="AD28" s="88"/>
      <c r="AE28" s="88"/>
      <c r="AF28" s="88"/>
      <c r="AG28" s="88"/>
      <c r="AH28" s="88"/>
      <c r="AI28" s="88"/>
    </row>
    <row r="29" spans="1:35">
      <c r="A29" s="64" t="s">
        <v>6</v>
      </c>
      <c r="B29" s="60" t="s">
        <v>22</v>
      </c>
      <c r="C29" s="58"/>
      <c r="D29" s="58"/>
      <c r="E29" s="88"/>
      <c r="F29" s="58"/>
      <c r="G29" s="58"/>
      <c r="H29" s="58"/>
      <c r="I29" s="144"/>
      <c r="J29" s="58"/>
      <c r="K29" s="58"/>
      <c r="L29" s="58"/>
      <c r="M29" s="88"/>
      <c r="N29" s="88"/>
      <c r="O29" s="88"/>
      <c r="P29" s="88"/>
      <c r="Q29" s="88"/>
      <c r="R29" s="88"/>
      <c r="S29" s="88"/>
      <c r="T29" s="88"/>
      <c r="U29" s="88"/>
      <c r="V29" s="88"/>
      <c r="W29" s="88"/>
      <c r="X29" s="88"/>
      <c r="Y29" s="88"/>
      <c r="Z29" s="88"/>
      <c r="AA29" s="88"/>
      <c r="AB29" s="88"/>
      <c r="AC29" s="88"/>
      <c r="AD29" s="88"/>
      <c r="AE29" s="88"/>
      <c r="AF29" s="88"/>
      <c r="AG29" s="88"/>
      <c r="AH29" s="88"/>
      <c r="AI29" s="88"/>
    </row>
    <row r="30" spans="1:35">
      <c r="A30" s="347" t="s">
        <v>521</v>
      </c>
      <c r="B30" s="60" t="s">
        <v>22</v>
      </c>
      <c r="C30" s="33">
        <v>45451000</v>
      </c>
      <c r="D30" s="23"/>
      <c r="E30" s="77">
        <v>46143000</v>
      </c>
      <c r="F30" s="23"/>
      <c r="G30" s="33">
        <v>45661000</v>
      </c>
      <c r="H30" s="23"/>
      <c r="I30" s="141">
        <v>45162800</v>
      </c>
      <c r="J30" s="23"/>
      <c r="K30" s="23">
        <f>ROUND(SUM(I30)-SUM(G30),1)</f>
        <v>-498200</v>
      </c>
      <c r="L30" s="58"/>
      <c r="M30" s="88"/>
      <c r="N30" s="83"/>
      <c r="O30" s="83"/>
      <c r="P30" s="83"/>
      <c r="Q30" s="88"/>
      <c r="R30" s="83"/>
      <c r="S30" s="88"/>
      <c r="T30" s="88"/>
      <c r="U30" s="88"/>
      <c r="V30" s="438"/>
      <c r="W30" s="438"/>
      <c r="X30" s="88"/>
      <c r="Y30" s="438"/>
      <c r="Z30" s="88"/>
      <c r="AA30" s="438"/>
      <c r="AB30" s="158"/>
      <c r="AC30" s="88"/>
      <c r="AD30" s="88"/>
      <c r="AE30" s="88"/>
      <c r="AF30" s="88"/>
      <c r="AG30" s="88"/>
      <c r="AH30" s="88"/>
      <c r="AI30" s="88"/>
    </row>
    <row r="31" spans="1:35">
      <c r="A31" s="347" t="s">
        <v>522</v>
      </c>
      <c r="B31" s="60" t="s">
        <v>22</v>
      </c>
      <c r="C31" s="33">
        <v>1830000</v>
      </c>
      <c r="D31" s="23"/>
      <c r="E31" s="77">
        <v>1830000</v>
      </c>
      <c r="F31" s="23"/>
      <c r="G31" s="33">
        <v>1812000</v>
      </c>
      <c r="H31" s="23"/>
      <c r="I31" s="141">
        <v>1989700</v>
      </c>
      <c r="J31" s="23"/>
      <c r="K31" s="23">
        <f t="shared" ref="K31:K33" si="1">ROUND(SUM(I31)-SUM(G31),1)</f>
        <v>177700</v>
      </c>
      <c r="L31" s="58"/>
      <c r="M31" s="88"/>
      <c r="N31" s="83"/>
      <c r="O31" s="83"/>
      <c r="P31" s="83"/>
      <c r="Q31" s="88"/>
      <c r="R31" s="83"/>
      <c r="S31" s="88"/>
      <c r="T31" s="88"/>
      <c r="U31" s="88"/>
      <c r="V31" s="83"/>
      <c r="W31" s="83"/>
      <c r="X31" s="88"/>
      <c r="Y31" s="83"/>
      <c r="Z31" s="88"/>
      <c r="AA31" s="438"/>
      <c r="AB31" s="88"/>
      <c r="AC31" s="88"/>
      <c r="AD31" s="438"/>
      <c r="AE31" s="438"/>
      <c r="AF31" s="88"/>
      <c r="AG31" s="438"/>
      <c r="AH31" s="88"/>
      <c r="AI31" s="438"/>
    </row>
    <row r="32" spans="1:35">
      <c r="A32" s="528" t="s">
        <v>531</v>
      </c>
      <c r="B32" s="60" t="s">
        <v>22</v>
      </c>
      <c r="C32" s="33">
        <v>306000</v>
      </c>
      <c r="D32" s="23"/>
      <c r="E32" s="77">
        <v>306000</v>
      </c>
      <c r="F32" s="23"/>
      <c r="G32" s="33">
        <v>306000</v>
      </c>
      <c r="H32" s="23"/>
      <c r="I32" s="141">
        <v>286700</v>
      </c>
      <c r="J32" s="23"/>
      <c r="K32" s="23">
        <f t="shared" si="1"/>
        <v>-19300</v>
      </c>
      <c r="L32" s="58"/>
      <c r="M32" s="88"/>
      <c r="N32" s="83"/>
      <c r="O32" s="83"/>
      <c r="P32" s="83"/>
      <c r="Q32" s="88"/>
      <c r="R32" s="83"/>
      <c r="S32" s="88"/>
      <c r="T32" s="88"/>
      <c r="U32" s="88"/>
      <c r="V32" s="438"/>
      <c r="W32" s="438"/>
      <c r="X32" s="88"/>
      <c r="Y32" s="438"/>
      <c r="Z32" s="88"/>
      <c r="AA32" s="438"/>
      <c r="AB32" s="158"/>
      <c r="AC32" s="88"/>
      <c r="AD32" s="438"/>
      <c r="AE32" s="438"/>
      <c r="AF32" s="88"/>
      <c r="AG32" s="438"/>
      <c r="AH32" s="88"/>
      <c r="AI32" s="438"/>
    </row>
    <row r="33" spans="1:35">
      <c r="A33" s="528" t="s">
        <v>523</v>
      </c>
      <c r="B33" s="60" t="s">
        <v>22</v>
      </c>
      <c r="C33" s="20">
        <v>0</v>
      </c>
      <c r="D33" s="23"/>
      <c r="E33" s="20">
        <v>0</v>
      </c>
      <c r="F33" s="23"/>
      <c r="G33" s="20">
        <v>0</v>
      </c>
      <c r="H33" s="23"/>
      <c r="I33" s="482">
        <v>0</v>
      </c>
      <c r="J33" s="23"/>
      <c r="K33" s="23">
        <f t="shared" si="1"/>
        <v>0</v>
      </c>
      <c r="L33" s="158"/>
      <c r="M33" s="425"/>
      <c r="N33" s="83"/>
      <c r="O33" s="83"/>
      <c r="P33" s="83"/>
      <c r="Q33" s="88"/>
      <c r="R33" s="83"/>
      <c r="S33" s="88"/>
      <c r="T33" s="88"/>
      <c r="U33" s="88"/>
      <c r="V33" s="438"/>
      <c r="W33" s="438"/>
      <c r="X33" s="88"/>
      <c r="Y33" s="438"/>
      <c r="Z33" s="88"/>
      <c r="AA33" s="438"/>
      <c r="AB33" s="158"/>
      <c r="AC33" s="88"/>
      <c r="AD33" s="88"/>
      <c r="AE33" s="88"/>
      <c r="AF33" s="88"/>
      <c r="AG33" s="88"/>
      <c r="AH33" s="88"/>
      <c r="AI33" s="88"/>
    </row>
    <row r="34" spans="1:35">
      <c r="A34" s="528" t="s">
        <v>1372</v>
      </c>
      <c r="B34" s="60" t="s">
        <v>22</v>
      </c>
      <c r="C34" s="20">
        <v>1678000</v>
      </c>
      <c r="D34" s="23"/>
      <c r="E34" s="20">
        <v>1678000</v>
      </c>
      <c r="F34" s="23"/>
      <c r="G34" s="20">
        <v>1560000</v>
      </c>
      <c r="H34" s="23"/>
      <c r="I34" s="482">
        <v>2025100</v>
      </c>
      <c r="J34" s="23"/>
      <c r="K34" s="23">
        <f>ROUND(SUM(I34)-SUM(G34),1)</f>
        <v>465100</v>
      </c>
      <c r="L34" s="158"/>
      <c r="M34" s="425"/>
      <c r="N34" s="83"/>
      <c r="O34" s="83"/>
      <c r="P34" s="83"/>
      <c r="Q34" s="88"/>
      <c r="R34" s="83"/>
      <c r="S34" s="88"/>
      <c r="T34" s="88"/>
      <c r="U34" s="88"/>
      <c r="V34" s="438"/>
      <c r="W34" s="438"/>
      <c r="X34" s="88"/>
      <c r="Y34" s="438"/>
      <c r="Z34" s="88"/>
      <c r="AA34" s="438"/>
      <c r="AB34" s="158"/>
      <c r="AC34" s="88"/>
      <c r="AD34" s="88"/>
      <c r="AE34" s="88"/>
      <c r="AF34" s="88"/>
      <c r="AG34" s="88"/>
      <c r="AH34" s="88"/>
      <c r="AI34" s="88"/>
    </row>
    <row r="35" spans="1:35">
      <c r="A35" s="96" t="s">
        <v>516</v>
      </c>
      <c r="B35" s="60" t="s">
        <v>22</v>
      </c>
      <c r="C35" s="21">
        <f>ROUND(SUM(C30:C34),1)</f>
        <v>49265000</v>
      </c>
      <c r="D35" s="26"/>
      <c r="E35" s="483">
        <f>ROUND(SUM(E30:E34),1)</f>
        <v>49957000</v>
      </c>
      <c r="F35" s="26"/>
      <c r="G35" s="21">
        <f>ROUND(SUM(G30:G34),1)</f>
        <v>49339000</v>
      </c>
      <c r="H35" s="26"/>
      <c r="I35" s="469">
        <f>ROUND(SUM(I30:I34),1)</f>
        <v>49464300</v>
      </c>
      <c r="J35" s="26"/>
      <c r="K35" s="21">
        <f>ROUND(SUM(K30:K34),1)</f>
        <v>125300</v>
      </c>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row>
    <row r="36" spans="1:35">
      <c r="A36" s="60"/>
      <c r="B36" s="60"/>
      <c r="C36" s="22"/>
      <c r="D36" s="23"/>
      <c r="E36" s="37"/>
      <c r="F36" s="23"/>
      <c r="G36" s="22"/>
      <c r="H36" s="23"/>
      <c r="I36" s="82"/>
      <c r="J36" s="23"/>
      <c r="K36" s="22"/>
      <c r="L36" s="88"/>
      <c r="M36" s="88"/>
      <c r="N36" s="88"/>
      <c r="O36" s="88"/>
      <c r="P36" s="88"/>
      <c r="Q36" s="88"/>
      <c r="R36" s="88"/>
      <c r="S36" s="88"/>
      <c r="T36" s="88"/>
      <c r="U36" s="88"/>
      <c r="V36" s="88"/>
      <c r="W36" s="88"/>
      <c r="X36" s="88"/>
      <c r="Y36" s="88"/>
      <c r="Z36" s="88"/>
      <c r="AA36" s="88"/>
      <c r="AB36" s="88"/>
      <c r="AC36" s="88"/>
      <c r="AD36" s="88"/>
      <c r="AE36" s="88"/>
      <c r="AF36" s="88"/>
      <c r="AG36" s="88"/>
      <c r="AH36" s="88"/>
      <c r="AI36" s="88"/>
    </row>
    <row r="37" spans="1:35">
      <c r="A37" s="64" t="s">
        <v>112</v>
      </c>
      <c r="B37" s="60"/>
      <c r="C37" s="23"/>
      <c r="D37" s="23"/>
      <c r="E37" s="37"/>
      <c r="F37" s="23"/>
      <c r="G37" s="23"/>
      <c r="H37" s="23"/>
      <c r="I37" s="470"/>
      <c r="J37" s="23"/>
      <c r="K37" s="23"/>
      <c r="L37" s="58"/>
      <c r="M37" s="88"/>
      <c r="N37" s="88"/>
      <c r="O37" s="88"/>
      <c r="P37" s="88"/>
      <c r="Q37" s="88"/>
      <c r="R37" s="88"/>
      <c r="S37" s="88"/>
      <c r="T37" s="88"/>
      <c r="U37" s="88"/>
      <c r="V37" s="88"/>
      <c r="W37" s="88"/>
      <c r="X37" s="88"/>
      <c r="Y37" s="88"/>
      <c r="Z37" s="88"/>
      <c r="AA37" s="88"/>
      <c r="AB37" s="88"/>
      <c r="AC37" s="88"/>
      <c r="AD37" s="88"/>
      <c r="AE37" s="88"/>
      <c r="AF37" s="88"/>
      <c r="AG37" s="88"/>
      <c r="AH37" s="88"/>
      <c r="AI37" s="88"/>
    </row>
    <row r="38" spans="1:35">
      <c r="A38" s="96" t="s">
        <v>527</v>
      </c>
      <c r="B38" s="60" t="s">
        <v>22</v>
      </c>
      <c r="C38" s="26">
        <f>ROUND(SUM(C27)-SUM(C35),1)</f>
        <v>494000</v>
      </c>
      <c r="D38" s="26"/>
      <c r="E38" s="484">
        <f>ROUND(SUM(E27)-SUM(E35),1)</f>
        <v>661000</v>
      </c>
      <c r="F38" s="26"/>
      <c r="G38" s="26">
        <f>ROUND(SUM(G27)-SUM(G35),1)</f>
        <v>676000</v>
      </c>
      <c r="H38" s="26"/>
      <c r="I38" s="41">
        <f>ROUND(SUM(I27)-SUM(I35),1)</f>
        <v>-129500</v>
      </c>
      <c r="J38" s="26"/>
      <c r="K38" s="41">
        <f>ROUND(SUM(K27)-SUM(K35),1)</f>
        <v>-805500</v>
      </c>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row>
    <row r="39" spans="1:35">
      <c r="A39" s="60"/>
      <c r="B39" s="60"/>
      <c r="C39" s="22"/>
      <c r="D39" s="23"/>
      <c r="E39" s="37"/>
      <c r="F39" s="23"/>
      <c r="G39" s="22"/>
      <c r="H39" s="23"/>
      <c r="I39" s="82"/>
      <c r="J39" s="23"/>
      <c r="K39" s="22"/>
      <c r="L39" s="88"/>
      <c r="M39" s="88"/>
      <c r="N39" s="88"/>
      <c r="O39" s="88"/>
      <c r="P39" s="88"/>
      <c r="Q39" s="88"/>
      <c r="R39" s="88"/>
      <c r="S39" s="88"/>
      <c r="T39" s="88"/>
      <c r="U39" s="88"/>
      <c r="V39" s="88"/>
      <c r="W39" s="88"/>
      <c r="X39" s="88"/>
      <c r="Y39" s="88"/>
      <c r="Z39" s="88"/>
      <c r="AA39" s="88"/>
      <c r="AB39" s="88"/>
      <c r="AC39" s="88"/>
      <c r="AD39" s="88"/>
      <c r="AE39" s="88"/>
      <c r="AF39" s="88"/>
      <c r="AG39" s="88"/>
      <c r="AH39" s="88"/>
      <c r="AI39" s="88"/>
    </row>
    <row r="40" spans="1:35" ht="24" customHeight="1">
      <c r="A40" s="96" t="s">
        <v>1201</v>
      </c>
      <c r="B40" s="2" t="s">
        <v>22</v>
      </c>
      <c r="C40" s="28">
        <v>189000</v>
      </c>
      <c r="D40" s="487"/>
      <c r="E40" s="489">
        <v>189000</v>
      </c>
      <c r="F40" s="487"/>
      <c r="G40" s="28">
        <v>189000</v>
      </c>
      <c r="H40" s="487"/>
      <c r="I40" s="29">
        <v>189200</v>
      </c>
      <c r="J40" s="487"/>
      <c r="K40" s="26">
        <f>ROUND(SUM(I40)-SUM(G40),1)</f>
        <v>200</v>
      </c>
      <c r="L40" s="425"/>
      <c r="M40" s="13"/>
      <c r="N40" s="425"/>
      <c r="P40" s="425"/>
      <c r="Q40" s="413"/>
      <c r="R40" s="425"/>
      <c r="S40" s="413"/>
      <c r="T40" s="425"/>
    </row>
    <row r="41" spans="1:35" ht="24.75" customHeight="1" thickBot="1">
      <c r="A41" s="96" t="s">
        <v>1202</v>
      </c>
      <c r="B41" s="60" t="s">
        <v>22</v>
      </c>
      <c r="C41" s="492">
        <f>ROUND(SUM(C37:C40),1)</f>
        <v>683000</v>
      </c>
      <c r="D41" s="461"/>
      <c r="E41" s="492">
        <f>ROUND(SUM(E37:E40),1)</f>
        <v>850000</v>
      </c>
      <c r="F41" s="461"/>
      <c r="G41" s="492">
        <f>ROUND(SUM(G37:G40),1)</f>
        <v>865000</v>
      </c>
      <c r="H41" s="461"/>
      <c r="I41" s="493">
        <f>ROUND(SUM(I38:I40),1)</f>
        <v>59700</v>
      </c>
      <c r="J41" s="461"/>
      <c r="K41" s="492">
        <f>ROUND(SUM(K38:K40),1)</f>
        <v>-805300</v>
      </c>
      <c r="L41" s="425"/>
      <c r="M41" s="171"/>
      <c r="N41" s="425"/>
      <c r="O41" s="98"/>
      <c r="P41" s="425"/>
      <c r="Q41" s="98"/>
      <c r="R41" s="425"/>
      <c r="S41" s="98"/>
      <c r="T41" s="425"/>
    </row>
    <row r="42" spans="1:35" ht="16" thickTop="1">
      <c r="A42" s="1"/>
      <c r="B42" s="2"/>
      <c r="C42" s="490"/>
      <c r="D42" s="486"/>
      <c r="E42" s="486"/>
      <c r="F42" s="486"/>
      <c r="G42" s="486"/>
      <c r="H42" s="487"/>
      <c r="I42" s="488"/>
      <c r="J42" s="487"/>
      <c r="K42" s="487"/>
      <c r="L42" s="413"/>
      <c r="M42" s="413"/>
      <c r="Q42" s="413"/>
      <c r="R42" s="413"/>
      <c r="S42" s="413"/>
      <c r="T42" s="413"/>
    </row>
    <row r="43" spans="1:35">
      <c r="A43" s="1141"/>
      <c r="B43" s="2"/>
      <c r="C43" s="37"/>
      <c r="D43" s="486"/>
      <c r="E43" s="486"/>
      <c r="F43" s="486"/>
      <c r="G43" s="486"/>
      <c r="H43" s="487"/>
      <c r="I43" s="488"/>
      <c r="J43" s="487"/>
      <c r="K43" s="487"/>
      <c r="L43" s="413"/>
      <c r="M43" s="413"/>
      <c r="Q43" s="413"/>
      <c r="R43" s="413"/>
      <c r="S43" s="413"/>
      <c r="T43" s="413"/>
    </row>
    <row r="44" spans="1:35">
      <c r="A44" s="1"/>
      <c r="B44" s="2"/>
      <c r="C44" s="37"/>
      <c r="D44" s="486"/>
      <c r="E44" s="486"/>
      <c r="F44" s="486"/>
      <c r="G44" s="486"/>
      <c r="H44" s="487"/>
      <c r="I44" s="488"/>
      <c r="J44" s="487"/>
      <c r="K44" s="487"/>
      <c r="L44" s="413"/>
      <c r="M44" s="413"/>
      <c r="Q44" s="413"/>
      <c r="R44" s="413"/>
      <c r="S44" s="413"/>
      <c r="T44" s="413"/>
    </row>
    <row r="45" spans="1:35">
      <c r="A45" s="841"/>
      <c r="C45" s="486"/>
      <c r="D45" s="486"/>
      <c r="E45" s="486"/>
      <c r="F45" s="486"/>
      <c r="G45" s="486"/>
      <c r="H45" s="487"/>
      <c r="I45" s="491"/>
      <c r="J45" s="487"/>
      <c r="K45" s="487"/>
      <c r="L45" s="413"/>
      <c r="M45" s="413"/>
      <c r="Q45" s="413"/>
      <c r="R45" s="413"/>
      <c r="S45" s="413"/>
      <c r="T45" s="413"/>
    </row>
    <row r="46" spans="1:35">
      <c r="A46" s="841"/>
      <c r="C46" s="486"/>
      <c r="D46" s="486"/>
      <c r="E46" s="486"/>
      <c r="F46" s="486"/>
      <c r="G46" s="486"/>
      <c r="H46" s="487"/>
      <c r="I46" s="491"/>
      <c r="J46" s="487"/>
      <c r="K46" s="487"/>
      <c r="L46" s="413"/>
      <c r="M46" s="413"/>
    </row>
    <row r="47" spans="1:35">
      <c r="C47" s="486"/>
      <c r="D47" s="486"/>
      <c r="E47" s="486"/>
      <c r="F47" s="486"/>
      <c r="G47" s="486"/>
      <c r="H47" s="487"/>
      <c r="I47" s="491"/>
      <c r="J47" s="487"/>
      <c r="K47" s="487"/>
      <c r="L47" s="413"/>
      <c r="M47" s="413"/>
    </row>
    <row r="48" spans="1:35">
      <c r="C48" s="486"/>
      <c r="D48" s="486"/>
      <c r="E48" s="486"/>
      <c r="F48" s="486"/>
      <c r="G48" s="486"/>
      <c r="H48" s="487"/>
      <c r="I48" s="491"/>
      <c r="J48" s="487"/>
      <c r="K48" s="487"/>
      <c r="L48" s="413"/>
      <c r="M48" s="413"/>
    </row>
    <row r="49" spans="3:13">
      <c r="C49" s="486"/>
      <c r="D49" s="486"/>
      <c r="E49" s="486"/>
      <c r="F49" s="486"/>
      <c r="G49" s="486"/>
      <c r="H49" s="487"/>
      <c r="I49" s="491"/>
      <c r="J49" s="487"/>
      <c r="K49" s="487"/>
      <c r="L49" s="413"/>
      <c r="M49" s="413"/>
    </row>
    <row r="50" spans="3:13">
      <c r="C50" s="486"/>
      <c r="D50" s="486"/>
      <c r="E50" s="486"/>
      <c r="F50" s="486"/>
      <c r="G50" s="486"/>
      <c r="H50" s="487"/>
      <c r="I50" s="491"/>
      <c r="J50" s="487"/>
      <c r="K50" s="487"/>
      <c r="L50" s="413"/>
      <c r="M50" s="413"/>
    </row>
    <row r="51" spans="3:13">
      <c r="L51" s="413"/>
      <c r="M51" s="413"/>
    </row>
    <row r="52" spans="3:13">
      <c r="M52" s="413"/>
    </row>
  </sheetData>
  <mergeCells count="2">
    <mergeCell ref="C13:K13"/>
    <mergeCell ref="C16:G16"/>
  </mergeCells>
  <pageMargins left="1" right="0.46" top="0.65" bottom="0.25" header="0.5" footer="0.25"/>
  <pageSetup scale="75" orientation="landscape"/>
  <headerFooter scaleWithDoc="0">
    <oddFooter>&amp;R&amp;8 15</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Exhibit A</vt:lpstr>
      <vt:lpstr>Exhibit A Supplemental</vt:lpstr>
      <vt:lpstr>Exhibit B</vt:lpstr>
      <vt:lpstr>Exhibit C</vt:lpstr>
      <vt:lpstr>Exhibit D General</vt:lpstr>
      <vt:lpstr>Exhibit D Special</vt:lpstr>
      <vt:lpstr>Exhibit D Special State</vt:lpstr>
      <vt:lpstr>Exhibit D Special Federal</vt:lpstr>
      <vt:lpstr>Exhibit D Debt</vt:lpstr>
      <vt:lpstr>Exhibit D Capital</vt:lpstr>
      <vt:lpstr>Exhibit D Capital State</vt:lpstr>
      <vt:lpstr>Exhibit D- Capital Federal</vt:lpstr>
      <vt:lpstr>Footnotes 1 - 11</vt:lpstr>
      <vt:lpstr>Footnote 12</vt:lpstr>
      <vt:lpstr>Footnote 13</vt:lpstr>
      <vt:lpstr>Footnote 14</vt:lpstr>
      <vt:lpstr>Exhibit A-1</vt:lpstr>
      <vt:lpstr>Exhibit A-2 State</vt:lpstr>
      <vt:lpstr>Exhibit A-2 Federal</vt:lpstr>
      <vt:lpstr>Exhibit A-2 Summary</vt:lpstr>
      <vt:lpstr>Exhibit A-3</vt:lpstr>
      <vt:lpstr>Exhibit A-4 </vt:lpstr>
      <vt:lpstr>Exhibit A-4  State - Federal</vt:lpstr>
      <vt:lpstr>Exhibit B-1</vt:lpstr>
      <vt:lpstr>Exhibit B-2</vt:lpstr>
      <vt:lpstr>Exhibit C-1</vt:lpstr>
      <vt:lpstr>Exhibit C-2</vt:lpstr>
      <vt:lpstr>Exhibit C-3</vt:lpstr>
      <vt:lpstr>Exhibit 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2016-07-20T11:23:13Z</dcterms:created>
  <dcterms:modified xsi:type="dcterms:W3CDTF">2016-07-20T18:35:50Z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