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M:\PAYOPS\DEDUCTIONS\Off Cycle Processing\Off Cycle Processing\New Reversal Process\2026 New Ac230\New Worksheet 4-13-26\2026 Earnings Recovery Request\"/>
    </mc:Choice>
  </mc:AlternateContent>
  <xr:revisionPtr revIDLastSave="0" documentId="13_ncr:1_{5F5E03E6-BD37-441D-9AA6-018F0B8192BD}" xr6:coauthVersionLast="47" xr6:coauthVersionMax="47" xr10:uidLastSave="{00000000-0000-0000-0000-000000000000}"/>
  <workbookProtection lockStructure="1"/>
  <bookViews>
    <workbookView xWindow="28680" yWindow="-885" windowWidth="29040" windowHeight="15720" xr2:uid="{A967F6B0-4E65-452A-B94D-E4F6FA9CB522}"/>
  </bookViews>
  <sheets>
    <sheet name="Instructions" sheetId="5" r:id="rId1"/>
    <sheet name="Agency Request" sheetId="1" r:id="rId2"/>
    <sheet name="OSC AUDIT" sheetId="7" state="hidden" r:id="rId3"/>
    <sheet name="ForDeposit " sheetId="4" r:id="rId4"/>
    <sheet name="LOOKUPS" sheetId="2" state="hidden" r:id="rId5"/>
    <sheet name="Lookup SQL" sheetId="8" state="hidden" r:id="rId6"/>
  </sheets>
  <definedNames>
    <definedName name="FED">LOOKUPS!$G$4:$H$170</definedName>
    <definedName name="FedDed">LOOKUPS!$P$4:$Q$210</definedName>
    <definedName name="NoGross">LOOKUPS!$D$4:$E$120</definedName>
    <definedName name="NoSS">LOOKUPS!$J$4:$K$178</definedName>
    <definedName name="NoSSDed">LOOKUPS!$S$4:$T$157</definedName>
    <definedName name="_xlnm.Print_Area" localSheetId="1">'Agency Request'!$A$1:$P$67</definedName>
    <definedName name="_xlnm.Print_Area" localSheetId="3">'ForDeposit '!$A$1:$B$18</definedName>
    <definedName name="_xlnm.Print_Titles" localSheetId="1">'Agency Request'!$1:$10</definedName>
    <definedName name="sc">'Agency Request'!$SCR$7</definedName>
    <definedName name="State">LOOKUPS!$M$4:$N$177</definedName>
    <definedName name="State_Ded">LOOKUPS!$V$4:$W$42</definedName>
    <definedName name="unrecoverable">LOOKUPS!$A$21:$B$28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1" l="1"/>
  <c r="F50" i="1"/>
  <c r="E50" i="1"/>
  <c r="D50" i="1"/>
  <c r="G17" i="1"/>
  <c r="G18" i="1"/>
  <c r="G19" i="1"/>
  <c r="F17" i="1"/>
  <c r="F18" i="1"/>
  <c r="F19" i="1"/>
  <c r="E17" i="1"/>
  <c r="E18" i="1"/>
  <c r="E19" i="1"/>
  <c r="D17" i="1"/>
  <c r="D18" i="1"/>
  <c r="D19" i="1"/>
  <c r="C40" i="7"/>
  <c r="I43" i="7"/>
  <c r="I42" i="7"/>
  <c r="I41" i="7"/>
  <c r="E43" i="7"/>
  <c r="G43" i="7"/>
  <c r="E42" i="7"/>
  <c r="G42" i="7"/>
  <c r="E41" i="7"/>
  <c r="G41" i="7"/>
  <c r="I40" i="7"/>
  <c r="G40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18" i="7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50" i="1"/>
  <c r="Y51" i="1"/>
  <c r="Y52" i="1"/>
  <c r="E52" i="1" s="1"/>
  <c r="Y53" i="1"/>
  <c r="E53" i="1" s="1"/>
  <c r="Y54" i="1"/>
  <c r="E54" i="1" s="1"/>
  <c r="Y55" i="1"/>
  <c r="Y56" i="1"/>
  <c r="Y57" i="1"/>
  <c r="Y58" i="1"/>
  <c r="Y59" i="1"/>
  <c r="Y60" i="1"/>
  <c r="Y61" i="1"/>
  <c r="Y62" i="1"/>
  <c r="Y63" i="1"/>
  <c r="Y64" i="1"/>
  <c r="Y65" i="1"/>
  <c r="Y66" i="1"/>
  <c r="Y50" i="1"/>
  <c r="Z50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51" i="1"/>
  <c r="E51" i="1"/>
  <c r="E55" i="1"/>
  <c r="E56" i="1"/>
  <c r="E57" i="1"/>
  <c r="E58" i="1"/>
  <c r="E59" i="1"/>
  <c r="E60" i="1"/>
  <c r="E61" i="1"/>
  <c r="E62" i="1"/>
  <c r="E63" i="1"/>
  <c r="E64" i="1"/>
  <c r="E65" i="1"/>
  <c r="E66" i="1"/>
  <c r="N18" i="1"/>
  <c r="J18" i="1" s="1"/>
  <c r="N19" i="1"/>
  <c r="J19" i="1" s="1"/>
  <c r="N20" i="1"/>
  <c r="J20" i="1" s="1"/>
  <c r="N21" i="1"/>
  <c r="D21" i="1" s="1"/>
  <c r="N22" i="1"/>
  <c r="D22" i="1" s="1"/>
  <c r="N23" i="1"/>
  <c r="D23" i="1" s="1"/>
  <c r="N24" i="1"/>
  <c r="D24" i="1" s="1"/>
  <c r="N25" i="1"/>
  <c r="D25" i="1" s="1"/>
  <c r="N26" i="1"/>
  <c r="D26" i="1" s="1"/>
  <c r="N27" i="1"/>
  <c r="J27" i="1" s="1"/>
  <c r="N28" i="1"/>
  <c r="J28" i="1" s="1"/>
  <c r="N29" i="1"/>
  <c r="J29" i="1" s="1"/>
  <c r="N30" i="1"/>
  <c r="J30" i="1" s="1"/>
  <c r="N31" i="1"/>
  <c r="J31" i="1" s="1"/>
  <c r="N32" i="1"/>
  <c r="J32" i="1" s="1"/>
  <c r="N33" i="1"/>
  <c r="J33" i="1" s="1"/>
  <c r="N34" i="1"/>
  <c r="D34" i="1" s="1"/>
  <c r="N35" i="1"/>
  <c r="D35" i="1" s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N17" i="1"/>
  <c r="M17" i="1"/>
  <c r="L17" i="1"/>
  <c r="J21" i="1"/>
  <c r="J22" i="1"/>
  <c r="K17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D20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A2" i="8" a="1"/>
  <c r="A2" i="8" s="1"/>
  <c r="A11" i="8" a="1"/>
  <c r="A11" i="8" s="1"/>
  <c r="A20" i="8" a="1"/>
  <c r="A20" i="8" s="1"/>
  <c r="A29" i="8" a="1"/>
  <c r="A29" i="8" s="1"/>
  <c r="A41" i="8" a="1"/>
  <c r="A41" i="8" s="1"/>
  <c r="A42" i="8" a="1"/>
  <c r="A42" i="8" s="1"/>
  <c r="P51" i="1"/>
  <c r="P52" i="1"/>
  <c r="P53" i="1"/>
  <c r="P55" i="1"/>
  <c r="P56" i="1"/>
  <c r="P57" i="1"/>
  <c r="P58" i="1"/>
  <c r="P60" i="1"/>
  <c r="P61" i="1"/>
  <c r="P62" i="1"/>
  <c r="P63" i="1"/>
  <c r="P64" i="1"/>
  <c r="P65" i="1"/>
  <c r="P66" i="1"/>
  <c r="P50" i="1"/>
  <c r="C10" i="7"/>
  <c r="D30" i="1" l="1"/>
  <c r="J24" i="1"/>
  <c r="J23" i="1"/>
  <c r="D33" i="1"/>
  <c r="J34" i="1"/>
  <c r="D32" i="1"/>
  <c r="D31" i="1"/>
  <c r="J26" i="1"/>
  <c r="J35" i="1"/>
  <c r="D28" i="1"/>
  <c r="J25" i="1"/>
  <c r="D29" i="1"/>
  <c r="D27" i="1"/>
  <c r="O2" i="1"/>
  <c r="G51" i="1"/>
  <c r="F51" i="1"/>
  <c r="D51" i="1"/>
  <c r="C18" i="7"/>
  <c r="O42" i="1"/>
  <c r="O41" i="1"/>
  <c r="C41" i="7"/>
  <c r="C42" i="7"/>
  <c r="C43" i="7"/>
  <c r="C44" i="7"/>
  <c r="C45" i="7"/>
  <c r="C46" i="7"/>
  <c r="B42" i="7"/>
  <c r="I67" i="7" l="1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B67" i="7"/>
  <c r="L67" i="7" s="1"/>
  <c r="B66" i="7"/>
  <c r="N66" i="7" s="1"/>
  <c r="B65" i="7"/>
  <c r="G65" i="7" s="1"/>
  <c r="B64" i="7"/>
  <c r="F64" i="7" s="1"/>
  <c r="B63" i="7"/>
  <c r="H63" i="7" s="1"/>
  <c r="B62" i="7"/>
  <c r="G62" i="7" s="1"/>
  <c r="B61" i="7"/>
  <c r="G61" i="7" s="1"/>
  <c r="B60" i="7"/>
  <c r="K60" i="7" s="1"/>
  <c r="B59" i="7"/>
  <c r="H59" i="7" s="1"/>
  <c r="B58" i="7"/>
  <c r="G58" i="7" s="1"/>
  <c r="B57" i="7"/>
  <c r="F57" i="7" s="1"/>
  <c r="B56" i="7"/>
  <c r="F56" i="7" s="1"/>
  <c r="B55" i="7"/>
  <c r="B54" i="7"/>
  <c r="K54" i="7" s="1"/>
  <c r="B53" i="7"/>
  <c r="B52" i="7"/>
  <c r="K52" i="7" s="1"/>
  <c r="B51" i="7"/>
  <c r="A67" i="7"/>
  <c r="AB67" i="7" s="1"/>
  <c r="A66" i="7"/>
  <c r="AA66" i="7" s="1"/>
  <c r="A65" i="7"/>
  <c r="Z65" i="7" s="1"/>
  <c r="A64" i="7"/>
  <c r="AB64" i="7" s="1"/>
  <c r="A63" i="7"/>
  <c r="AB63" i="7" s="1"/>
  <c r="A62" i="7"/>
  <c r="AA62" i="7" s="1"/>
  <c r="A61" i="7"/>
  <c r="Z61" i="7" s="1"/>
  <c r="A60" i="7"/>
  <c r="AB60" i="7" s="1"/>
  <c r="A59" i="7"/>
  <c r="AB59" i="7" s="1"/>
  <c r="A58" i="7"/>
  <c r="AB58" i="7" s="1"/>
  <c r="A57" i="7"/>
  <c r="X57" i="7" s="1"/>
  <c r="O57" i="7" s="1"/>
  <c r="A56" i="7"/>
  <c r="AB56" i="7" s="1"/>
  <c r="A55" i="7"/>
  <c r="AA55" i="7" s="1"/>
  <c r="A54" i="7"/>
  <c r="AA54" i="7" s="1"/>
  <c r="A53" i="7"/>
  <c r="Z53" i="7" s="1"/>
  <c r="A52" i="7"/>
  <c r="AA52" i="7" s="1"/>
  <c r="A51" i="7"/>
  <c r="AB51" i="7" s="1"/>
  <c r="B43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O36" i="7"/>
  <c r="O35" i="7"/>
  <c r="O34" i="7"/>
  <c r="O33" i="7"/>
  <c r="O32" i="7"/>
  <c r="O29" i="7"/>
  <c r="O28" i="7"/>
  <c r="O27" i="7"/>
  <c r="O25" i="7"/>
  <c r="O24" i="7"/>
  <c r="O23" i="7"/>
  <c r="O22" i="7"/>
  <c r="O21" i="7"/>
  <c r="O20" i="7"/>
  <c r="O19" i="7"/>
  <c r="P14" i="7"/>
  <c r="P13" i="7"/>
  <c r="P12" i="7"/>
  <c r="C14" i="7"/>
  <c r="C13" i="7"/>
  <c r="C12" i="7"/>
  <c r="D9" i="7"/>
  <c r="C8" i="7"/>
  <c r="P9" i="7"/>
  <c r="P8" i="7"/>
  <c r="P4" i="7"/>
  <c r="P5" i="7"/>
  <c r="P6" i="7"/>
  <c r="P3" i="7"/>
  <c r="C4" i="7"/>
  <c r="C5" i="7"/>
  <c r="C6" i="7"/>
  <c r="C3" i="7"/>
  <c r="B2" i="4"/>
  <c r="A2" i="4"/>
  <c r="K51" i="7" l="1"/>
  <c r="P21" i="7"/>
  <c r="J61" i="7"/>
  <c r="L65" i="7"/>
  <c r="M65" i="7"/>
  <c r="E53" i="7"/>
  <c r="X67" i="7"/>
  <c r="O67" i="7" s="1"/>
  <c r="L66" i="7"/>
  <c r="M20" i="7"/>
  <c r="M66" i="7"/>
  <c r="E54" i="7"/>
  <c r="F30" i="7"/>
  <c r="F19" i="7"/>
  <c r="H31" i="7"/>
  <c r="P36" i="7"/>
  <c r="K67" i="7"/>
  <c r="M63" i="7"/>
  <c r="M67" i="7"/>
  <c r="AB61" i="7"/>
  <c r="M34" i="7"/>
  <c r="X64" i="7"/>
  <c r="O64" i="7" s="1"/>
  <c r="N35" i="7"/>
  <c r="P63" i="7"/>
  <c r="F22" i="7"/>
  <c r="H34" i="7"/>
  <c r="AB53" i="7"/>
  <c r="N53" i="7" s="1"/>
  <c r="J67" i="7"/>
  <c r="K32" i="7"/>
  <c r="X61" i="7"/>
  <c r="O61" i="7" s="1"/>
  <c r="N22" i="7"/>
  <c r="P20" i="7"/>
  <c r="P32" i="7"/>
  <c r="H22" i="7"/>
  <c r="M23" i="7"/>
  <c r="E55" i="7"/>
  <c r="E27" i="7"/>
  <c r="K19" i="7"/>
  <c r="M31" i="7"/>
  <c r="N60" i="7"/>
  <c r="O31" i="7"/>
  <c r="E31" i="7" s="1"/>
  <c r="L62" i="7"/>
  <c r="M62" i="7"/>
  <c r="K63" i="7"/>
  <c r="AA53" i="7"/>
  <c r="M53" i="7" s="1"/>
  <c r="L63" i="7"/>
  <c r="E23" i="7"/>
  <c r="Z64" i="7"/>
  <c r="M60" i="7"/>
  <c r="H61" i="7"/>
  <c r="Z54" i="7"/>
  <c r="F54" i="7" s="1"/>
  <c r="N62" i="7"/>
  <c r="P22" i="7"/>
  <c r="F32" i="7"/>
  <c r="F35" i="7"/>
  <c r="X63" i="7"/>
  <c r="O63" i="7" s="1"/>
  <c r="G32" i="7"/>
  <c r="AB55" i="7"/>
  <c r="N55" i="7" s="1"/>
  <c r="X54" i="7"/>
  <c r="O54" i="7" s="1"/>
  <c r="J63" i="7"/>
  <c r="K22" i="7"/>
  <c r="AB66" i="7"/>
  <c r="L34" i="7"/>
  <c r="L60" i="7"/>
  <c r="L64" i="7"/>
  <c r="G57" i="7"/>
  <c r="N34" i="7"/>
  <c r="H57" i="7"/>
  <c r="K34" i="7"/>
  <c r="H58" i="7"/>
  <c r="M21" i="7"/>
  <c r="M61" i="7"/>
  <c r="N63" i="7"/>
  <c r="AA67" i="7"/>
  <c r="G34" i="7"/>
  <c r="Q63" i="7"/>
  <c r="P24" i="7"/>
  <c r="Z63" i="7"/>
  <c r="H20" i="7"/>
  <c r="N23" i="7"/>
  <c r="L33" i="7"/>
  <c r="Z55" i="7"/>
  <c r="L55" i="7" s="1"/>
  <c r="M59" i="7"/>
  <c r="H62" i="7"/>
  <c r="AA63" i="7"/>
  <c r="X66" i="7"/>
  <c r="O66" i="7" s="1"/>
  <c r="AA56" i="7"/>
  <c r="M19" i="7"/>
  <c r="P31" i="7"/>
  <c r="E67" i="7"/>
  <c r="P62" i="7"/>
  <c r="H30" i="7"/>
  <c r="H19" i="7"/>
  <c r="L22" i="7"/>
  <c r="H32" i="7"/>
  <c r="AB54" i="7"/>
  <c r="H54" i="7" s="1"/>
  <c r="J58" i="7"/>
  <c r="K61" i="7"/>
  <c r="AA65" i="7"/>
  <c r="N19" i="7"/>
  <c r="M22" i="7"/>
  <c r="L32" i="7"/>
  <c r="P35" i="7"/>
  <c r="K58" i="7"/>
  <c r="L61" i="7"/>
  <c r="AB65" i="7"/>
  <c r="Z67" i="7"/>
  <c r="P34" i="7"/>
  <c r="M32" i="7"/>
  <c r="J59" i="7"/>
  <c r="G22" i="7"/>
  <c r="P23" i="7"/>
  <c r="F20" i="7"/>
  <c r="G33" i="7"/>
  <c r="J51" i="7"/>
  <c r="Q51" i="7" s="1"/>
  <c r="K59" i="7"/>
  <c r="N61" i="7"/>
  <c r="N29" i="7"/>
  <c r="G20" i="7"/>
  <c r="H33" i="7"/>
  <c r="X55" i="7"/>
  <c r="O55" i="7" s="1"/>
  <c r="L59" i="7"/>
  <c r="L20" i="7"/>
  <c r="F34" i="7"/>
  <c r="K62" i="7"/>
  <c r="Z66" i="7"/>
  <c r="X51" i="7"/>
  <c r="O51" i="7" s="1"/>
  <c r="Z51" i="7"/>
  <c r="L51" i="7" s="1"/>
  <c r="AA51" i="7"/>
  <c r="M51" i="7" s="1"/>
  <c r="X52" i="7"/>
  <c r="O52" i="7" s="1"/>
  <c r="Z52" i="7"/>
  <c r="P2" i="7"/>
  <c r="E20" i="7"/>
  <c r="K20" i="7"/>
  <c r="AB57" i="7"/>
  <c r="N65" i="7"/>
  <c r="P66" i="7"/>
  <c r="P29" i="7"/>
  <c r="J53" i="7"/>
  <c r="L53" i="7"/>
  <c r="M54" i="7"/>
  <c r="K55" i="7"/>
  <c r="X60" i="7"/>
  <c r="O60" i="7" s="1"/>
  <c r="E64" i="7"/>
  <c r="F65" i="7"/>
  <c r="F66" i="7"/>
  <c r="N20" i="7"/>
  <c r="G23" i="7"/>
  <c r="L30" i="7"/>
  <c r="N32" i="7"/>
  <c r="G35" i="7"/>
  <c r="H23" i="7"/>
  <c r="M30" i="7"/>
  <c r="H35" i="7"/>
  <c r="L52" i="7"/>
  <c r="P54" i="7"/>
  <c r="M55" i="7"/>
  <c r="AA60" i="7"/>
  <c r="H64" i="7"/>
  <c r="H65" i="7"/>
  <c r="H66" i="7"/>
  <c r="F67" i="7"/>
  <c r="L23" i="7"/>
  <c r="N30" i="7"/>
  <c r="L35" i="7"/>
  <c r="Q52" i="7"/>
  <c r="P53" i="7"/>
  <c r="Q54" i="7"/>
  <c r="J64" i="7"/>
  <c r="J65" i="7"/>
  <c r="J66" i="7"/>
  <c r="G67" i="7"/>
  <c r="O30" i="7"/>
  <c r="K30" i="7" s="1"/>
  <c r="K35" i="7"/>
  <c r="Q53" i="7"/>
  <c r="P55" i="7"/>
  <c r="K64" i="7"/>
  <c r="K65" i="7"/>
  <c r="K66" i="7"/>
  <c r="H67" i="7"/>
  <c r="N27" i="7"/>
  <c r="P65" i="7"/>
  <c r="G54" i="7"/>
  <c r="G55" i="7"/>
  <c r="N67" i="7"/>
  <c r="E51" i="7"/>
  <c r="P67" i="7"/>
  <c r="L21" i="7"/>
  <c r="P33" i="7"/>
  <c r="E52" i="7"/>
  <c r="K53" i="7"/>
  <c r="J55" i="7"/>
  <c r="Q55" i="7" s="1"/>
  <c r="E65" i="7"/>
  <c r="E66" i="7"/>
  <c r="Q67" i="7"/>
  <c r="G19" i="7"/>
  <c r="H29" i="7"/>
  <c r="P60" i="7"/>
  <c r="N64" i="7"/>
  <c r="Q64" i="7"/>
  <c r="J54" i="7"/>
  <c r="F23" i="7"/>
  <c r="P18" i="7"/>
  <c r="F53" i="7"/>
  <c r="Q65" i="7"/>
  <c r="Z60" i="7"/>
  <c r="G64" i="7"/>
  <c r="G66" i="7"/>
  <c r="P19" i="7"/>
  <c r="J62" i="7"/>
  <c r="Q66" i="7"/>
  <c r="M64" i="7"/>
  <c r="H21" i="7"/>
  <c r="F33" i="7"/>
  <c r="L26" i="7"/>
  <c r="P64" i="7"/>
  <c r="C47" i="7"/>
  <c r="P52" i="7"/>
  <c r="J60" i="7"/>
  <c r="E56" i="7"/>
  <c r="H51" i="7"/>
  <c r="P51" i="7"/>
  <c r="G56" i="7"/>
  <c r="J56" i="7"/>
  <c r="L58" i="7"/>
  <c r="K56" i="7"/>
  <c r="L57" i="7"/>
  <c r="N59" i="7"/>
  <c r="M57" i="7"/>
  <c r="N58" i="7"/>
  <c r="M56" i="7"/>
  <c r="P58" i="7"/>
  <c r="N56" i="7"/>
  <c r="Q58" i="7"/>
  <c r="Q61" i="7"/>
  <c r="P56" i="7"/>
  <c r="E59" i="7"/>
  <c r="F60" i="7"/>
  <c r="E63" i="7"/>
  <c r="F52" i="7"/>
  <c r="Q56" i="7"/>
  <c r="E58" i="7"/>
  <c r="F59" i="7"/>
  <c r="G60" i="7"/>
  <c r="E61" i="7"/>
  <c r="E62" i="7"/>
  <c r="F63" i="7"/>
  <c r="H56" i="7"/>
  <c r="J57" i="7"/>
  <c r="K57" i="7"/>
  <c r="M58" i="7"/>
  <c r="L56" i="7"/>
  <c r="P59" i="7"/>
  <c r="Q60" i="7"/>
  <c r="N57" i="7"/>
  <c r="Q59" i="7"/>
  <c r="P61" i="7"/>
  <c r="P57" i="7"/>
  <c r="E60" i="7"/>
  <c r="Q62" i="7"/>
  <c r="Q57" i="7"/>
  <c r="J52" i="7"/>
  <c r="E57" i="7"/>
  <c r="F58" i="7"/>
  <c r="G59" i="7"/>
  <c r="H60" i="7"/>
  <c r="F61" i="7"/>
  <c r="F62" i="7"/>
  <c r="G63" i="7"/>
  <c r="M52" i="7"/>
  <c r="G52" i="7"/>
  <c r="AA64" i="7"/>
  <c r="X65" i="7"/>
  <c r="O65" i="7" s="1"/>
  <c r="N51" i="7"/>
  <c r="K28" i="7"/>
  <c r="M27" i="7"/>
  <c r="N31" i="7"/>
  <c r="L31" i="7"/>
  <c r="P27" i="7"/>
  <c r="L29" i="7"/>
  <c r="M35" i="7"/>
  <c r="P28" i="7"/>
  <c r="L19" i="7"/>
  <c r="M29" i="7"/>
  <c r="L27" i="7"/>
  <c r="K29" i="7"/>
  <c r="P25" i="7"/>
  <c r="P26" i="7"/>
  <c r="P30" i="7"/>
  <c r="F29" i="7"/>
  <c r="F25" i="7"/>
  <c r="F31" i="7"/>
  <c r="F28" i="7"/>
  <c r="G29" i="7"/>
  <c r="F21" i="7"/>
  <c r="H26" i="7"/>
  <c r="E32" i="7"/>
  <c r="G26" i="7"/>
  <c r="G21" i="7"/>
  <c r="AA57" i="7"/>
  <c r="X58" i="7"/>
  <c r="O58" i="7" s="1"/>
  <c r="AB52" i="7"/>
  <c r="X53" i="7"/>
  <c r="O53" i="7" s="1"/>
  <c r="Z56" i="7"/>
  <c r="AA59" i="7"/>
  <c r="AB62" i="7"/>
  <c r="Z57" i="7"/>
  <c r="Z58" i="7"/>
  <c r="AA61" i="7"/>
  <c r="AA58" i="7"/>
  <c r="X62" i="7"/>
  <c r="O62" i="7" s="1"/>
  <c r="X59" i="7"/>
  <c r="O59" i="7" s="1"/>
  <c r="Z62" i="7"/>
  <c r="X56" i="7"/>
  <c r="O56" i="7" s="1"/>
  <c r="Z59" i="7"/>
  <c r="K24" i="7"/>
  <c r="E24" i="7"/>
  <c r="K36" i="7"/>
  <c r="E36" i="7"/>
  <c r="E25" i="7"/>
  <c r="K25" i="7"/>
  <c r="E21" i="7"/>
  <c r="K21" i="7"/>
  <c r="E33" i="7"/>
  <c r="K33" i="7"/>
  <c r="G25" i="7"/>
  <c r="H25" i="7"/>
  <c r="F36" i="7"/>
  <c r="G24" i="7"/>
  <c r="N26" i="7"/>
  <c r="L25" i="7"/>
  <c r="O26" i="7"/>
  <c r="G28" i="7"/>
  <c r="H36" i="7"/>
  <c r="E19" i="7"/>
  <c r="M25" i="7"/>
  <c r="H28" i="7"/>
  <c r="M33" i="7"/>
  <c r="N21" i="7"/>
  <c r="L24" i="7"/>
  <c r="N25" i="7"/>
  <c r="F27" i="7"/>
  <c r="L28" i="7"/>
  <c r="N33" i="7"/>
  <c r="L36" i="7"/>
  <c r="M24" i="7"/>
  <c r="G27" i="7"/>
  <c r="M28" i="7"/>
  <c r="G31" i="7"/>
  <c r="M36" i="7"/>
  <c r="F24" i="7"/>
  <c r="M26" i="7"/>
  <c r="G36" i="7"/>
  <c r="H24" i="7"/>
  <c r="N24" i="7"/>
  <c r="H27" i="7"/>
  <c r="N28" i="7"/>
  <c r="N36" i="7"/>
  <c r="F26" i="7"/>
  <c r="K27" i="7"/>
  <c r="G30" i="7"/>
  <c r="O18" i="7"/>
  <c r="N18" i="7"/>
  <c r="M18" i="7"/>
  <c r="L18" i="7"/>
  <c r="H18" i="7"/>
  <c r="G18" i="7"/>
  <c r="F18" i="7"/>
  <c r="E29" i="7"/>
  <c r="E35" i="7"/>
  <c r="K23" i="7"/>
  <c r="E22" i="7"/>
  <c r="E28" i="7"/>
  <c r="E34" i="7"/>
  <c r="G23" i="1"/>
  <c r="G22" i="1"/>
  <c r="G21" i="1"/>
  <c r="G2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50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17" i="1"/>
  <c r="J51" i="1"/>
  <c r="J52" i="1"/>
  <c r="J53" i="1"/>
  <c r="J54" i="1"/>
  <c r="P54" i="1" s="1"/>
  <c r="J55" i="1"/>
  <c r="J56" i="1"/>
  <c r="J57" i="1"/>
  <c r="J58" i="1"/>
  <c r="J59" i="1"/>
  <c r="P59" i="1" s="1"/>
  <c r="J60" i="1"/>
  <c r="J61" i="1"/>
  <c r="J62" i="1"/>
  <c r="J63" i="1"/>
  <c r="J64" i="1"/>
  <c r="J65" i="1"/>
  <c r="J66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J50" i="1"/>
  <c r="I50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C46" i="1"/>
  <c r="K55" i="1"/>
  <c r="L55" i="1"/>
  <c r="M55" i="1"/>
  <c r="K56" i="1"/>
  <c r="L56" i="1"/>
  <c r="M56" i="1"/>
  <c r="K57" i="1"/>
  <c r="L57" i="1"/>
  <c r="M57" i="1"/>
  <c r="K58" i="1"/>
  <c r="L58" i="1"/>
  <c r="M58" i="1"/>
  <c r="K59" i="1"/>
  <c r="L59" i="1"/>
  <c r="M59" i="1"/>
  <c r="K60" i="1"/>
  <c r="L60" i="1"/>
  <c r="M60" i="1"/>
  <c r="K61" i="1"/>
  <c r="L61" i="1"/>
  <c r="M61" i="1"/>
  <c r="K62" i="1"/>
  <c r="L62" i="1"/>
  <c r="M62" i="1"/>
  <c r="K63" i="1"/>
  <c r="L63" i="1"/>
  <c r="M63" i="1"/>
  <c r="K64" i="1"/>
  <c r="L64" i="1"/>
  <c r="M64" i="1"/>
  <c r="K65" i="1"/>
  <c r="L65" i="1"/>
  <c r="M65" i="1"/>
  <c r="K66" i="1"/>
  <c r="L66" i="1"/>
  <c r="M66" i="1"/>
  <c r="G55" i="1"/>
  <c r="G56" i="1"/>
  <c r="G57" i="1"/>
  <c r="G58" i="1"/>
  <c r="G59" i="1"/>
  <c r="G60" i="1"/>
  <c r="G61" i="1"/>
  <c r="G62" i="1"/>
  <c r="G63" i="1"/>
  <c r="G64" i="1"/>
  <c r="G65" i="1"/>
  <c r="G66" i="1"/>
  <c r="F55" i="1"/>
  <c r="F56" i="1"/>
  <c r="F57" i="1"/>
  <c r="F58" i="1"/>
  <c r="F59" i="1"/>
  <c r="F60" i="1"/>
  <c r="F61" i="1"/>
  <c r="F62" i="1"/>
  <c r="F63" i="1"/>
  <c r="F64" i="1"/>
  <c r="F65" i="1"/>
  <c r="F66" i="1"/>
  <c r="M52" i="1"/>
  <c r="M53" i="1"/>
  <c r="G54" i="1"/>
  <c r="F52" i="1"/>
  <c r="F53" i="1"/>
  <c r="L54" i="1"/>
  <c r="K52" i="1"/>
  <c r="K53" i="1"/>
  <c r="L54" i="7" l="1"/>
  <c r="L68" i="7" s="1"/>
  <c r="F51" i="7"/>
  <c r="F55" i="7"/>
  <c r="N54" i="7"/>
  <c r="H55" i="7"/>
  <c r="G53" i="7"/>
  <c r="H53" i="7"/>
  <c r="K50" i="1"/>
  <c r="L50" i="1"/>
  <c r="G51" i="7"/>
  <c r="K31" i="7"/>
  <c r="J68" i="7"/>
  <c r="E30" i="7"/>
  <c r="E68" i="7"/>
  <c r="M50" i="1"/>
  <c r="N37" i="7"/>
  <c r="Q68" i="7"/>
  <c r="M68" i="7"/>
  <c r="N52" i="7"/>
  <c r="H52" i="7"/>
  <c r="F37" i="7"/>
  <c r="G37" i="7"/>
  <c r="E26" i="7"/>
  <c r="K26" i="7"/>
  <c r="H37" i="7"/>
  <c r="L37" i="7"/>
  <c r="M37" i="7"/>
  <c r="K18" i="7"/>
  <c r="E18" i="7"/>
  <c r="K54" i="1"/>
  <c r="M51" i="1"/>
  <c r="L51" i="1"/>
  <c r="K51" i="1"/>
  <c r="L53" i="1"/>
  <c r="L52" i="1"/>
  <c r="M54" i="1"/>
  <c r="E36" i="1"/>
  <c r="F36" i="1"/>
  <c r="F54" i="1"/>
  <c r="G53" i="1"/>
  <c r="G52" i="1"/>
  <c r="K36" i="1"/>
  <c r="L36" i="1"/>
  <c r="F68" i="7" l="1"/>
  <c r="T40" i="7" s="1"/>
  <c r="N68" i="7"/>
  <c r="N44" i="7" s="1"/>
  <c r="I44" i="7" s="1"/>
  <c r="P44" i="7" s="1"/>
  <c r="G68" i="7"/>
  <c r="T42" i="7" s="1"/>
  <c r="K37" i="7"/>
  <c r="I46" i="7" s="1"/>
  <c r="P46" i="7" s="1"/>
  <c r="F67" i="1"/>
  <c r="H68" i="7"/>
  <c r="H44" i="7" s="1"/>
  <c r="M41" i="7"/>
  <c r="L40" i="7"/>
  <c r="E37" i="7"/>
  <c r="M67" i="1"/>
  <c r="E67" i="1"/>
  <c r="K67" i="1"/>
  <c r="K39" i="1" s="1"/>
  <c r="G67" i="1"/>
  <c r="L67" i="1"/>
  <c r="L40" i="1" s="1"/>
  <c r="S39" i="1" l="1"/>
  <c r="E40" i="7"/>
  <c r="N45" i="7"/>
  <c r="I45" i="7" s="1"/>
  <c r="P45" i="7" s="1"/>
  <c r="I37" i="7"/>
  <c r="P37" i="7"/>
  <c r="H45" i="7"/>
  <c r="P40" i="7"/>
  <c r="T41" i="7"/>
  <c r="T43" i="7"/>
  <c r="O39" i="1"/>
  <c r="C37" i="7"/>
  <c r="C68" i="7" s="1"/>
  <c r="S41" i="1"/>
  <c r="S42" i="1"/>
  <c r="P43" i="7" s="1"/>
  <c r="S40" i="1"/>
  <c r="P41" i="7" l="1"/>
  <c r="O40" i="1"/>
  <c r="P42" i="7"/>
  <c r="W51" i="1"/>
  <c r="N51" i="1" s="1"/>
  <c r="W52" i="1"/>
  <c r="N52" i="1" s="1"/>
  <c r="W53" i="1"/>
  <c r="N53" i="1" s="1"/>
  <c r="W54" i="1"/>
  <c r="N54" i="1" s="1"/>
  <c r="W55" i="1"/>
  <c r="N55" i="1" s="1"/>
  <c r="W56" i="1"/>
  <c r="N56" i="1" s="1"/>
  <c r="W57" i="1"/>
  <c r="N57" i="1" s="1"/>
  <c r="W58" i="1"/>
  <c r="N58" i="1" s="1"/>
  <c r="W59" i="1"/>
  <c r="N59" i="1" s="1"/>
  <c r="W60" i="1"/>
  <c r="N60" i="1" s="1"/>
  <c r="W61" i="1"/>
  <c r="N61" i="1" s="1"/>
  <c r="W62" i="1"/>
  <c r="N62" i="1" s="1"/>
  <c r="W63" i="1"/>
  <c r="N63" i="1" s="1"/>
  <c r="W64" i="1"/>
  <c r="N64" i="1" s="1"/>
  <c r="W65" i="1"/>
  <c r="N65" i="1" s="1"/>
  <c r="W66" i="1"/>
  <c r="N66" i="1" s="1"/>
  <c r="W50" i="1"/>
  <c r="G24" i="1"/>
  <c r="G25" i="1"/>
  <c r="G26" i="1"/>
  <c r="G27" i="1"/>
  <c r="G28" i="1"/>
  <c r="G29" i="1"/>
  <c r="G30" i="1"/>
  <c r="G31" i="1"/>
  <c r="G32" i="1"/>
  <c r="G33" i="1"/>
  <c r="G34" i="1"/>
  <c r="G35" i="1"/>
  <c r="P47" i="7" l="1"/>
  <c r="P68" i="7" s="1"/>
  <c r="I47" i="7"/>
  <c r="I68" i="7" s="1"/>
  <c r="N50" i="1"/>
  <c r="I67" i="1"/>
  <c r="M36" i="1"/>
  <c r="G36" i="1"/>
  <c r="J17" i="1"/>
  <c r="G44" i="1" l="1"/>
  <c r="G43" i="1"/>
  <c r="M44" i="1"/>
  <c r="H44" i="1" s="1"/>
  <c r="O44" i="1" s="1"/>
  <c r="M43" i="1"/>
  <c r="D36" i="1"/>
  <c r="J36" i="1"/>
  <c r="H43" i="1" l="1"/>
  <c r="O43" i="1" s="1"/>
  <c r="H36" i="1"/>
  <c r="H45" i="1"/>
  <c r="O45" i="1" s="1"/>
  <c r="O36" i="1"/>
  <c r="C36" i="1"/>
  <c r="D67" i="1"/>
  <c r="O46" i="1" l="1"/>
  <c r="O67" i="1" s="1"/>
  <c r="C67" i="1"/>
  <c r="H46" i="1" l="1"/>
  <c r="H67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5C3AF2F-80B9-4B8A-818A-C70380AEBDDF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<sst xmlns="http://schemas.openxmlformats.org/spreadsheetml/2006/main" count="2214" uniqueCount="581">
  <si>
    <t>Employee ID</t>
  </si>
  <si>
    <t>Dept ID</t>
  </si>
  <si>
    <t>YES</t>
  </si>
  <si>
    <t>NO</t>
  </si>
  <si>
    <t>Column1</t>
  </si>
  <si>
    <t>Reason for Request</t>
  </si>
  <si>
    <t>GROSS</t>
  </si>
  <si>
    <t>FED TAX</t>
  </si>
  <si>
    <t>Fed</t>
  </si>
  <si>
    <t>NYS TAX</t>
  </si>
  <si>
    <t>State</t>
  </si>
  <si>
    <t>Local Tax</t>
  </si>
  <si>
    <t>SS TAX (FICA) 6.2%</t>
  </si>
  <si>
    <t>SS</t>
  </si>
  <si>
    <t>MEDICARE 1.45%</t>
  </si>
  <si>
    <t>Med</t>
  </si>
  <si>
    <t>PayCheck Number</t>
  </si>
  <si>
    <t>PFL (FLI)</t>
  </si>
  <si>
    <t xml:space="preserve">Company </t>
  </si>
  <si>
    <t>Empl Record</t>
  </si>
  <si>
    <t>FED</t>
  </si>
  <si>
    <t>P0001</t>
  </si>
  <si>
    <t>N</t>
  </si>
  <si>
    <t>OTHER TAX</t>
  </si>
  <si>
    <t>LOCAL</t>
  </si>
  <si>
    <t>Local Taxes</t>
  </si>
  <si>
    <t xml:space="preserve">Tax Class </t>
  </si>
  <si>
    <t>GARNSH</t>
  </si>
  <si>
    <t>Original EE</t>
  </si>
  <si>
    <t>Y</t>
  </si>
  <si>
    <t>Should be EE</t>
  </si>
  <si>
    <t>Should be Unrecoverable</t>
  </si>
  <si>
    <t>EE</t>
  </si>
  <si>
    <t>ER</t>
  </si>
  <si>
    <t>AMS</t>
  </si>
  <si>
    <t>MSP</t>
  </si>
  <si>
    <t>TPE</t>
  </si>
  <si>
    <t>WCA</t>
  </si>
  <si>
    <t>WPS</t>
  </si>
  <si>
    <t>WSM</t>
  </si>
  <si>
    <t>No SS Ded</t>
  </si>
  <si>
    <t>HIBTRG</t>
  </si>
  <si>
    <t>HIBTSP</t>
  </si>
  <si>
    <t>HIBSCU</t>
  </si>
  <si>
    <t>HIBTCU</t>
  </si>
  <si>
    <t>Earn No Gross</t>
  </si>
  <si>
    <t>0XX</t>
  </si>
  <si>
    <t>5XX</t>
  </si>
  <si>
    <t>6XX</t>
  </si>
  <si>
    <t>7XX</t>
  </si>
  <si>
    <t>8XX</t>
  </si>
  <si>
    <t>9XX</t>
  </si>
  <si>
    <t>CFR</t>
  </si>
  <si>
    <t>EDA</t>
  </si>
  <si>
    <t>EDF</t>
  </si>
  <si>
    <t>FRB</t>
  </si>
  <si>
    <t>GIR</t>
  </si>
  <si>
    <t>GIS</t>
  </si>
  <si>
    <t>HAS</t>
  </si>
  <si>
    <t>HCR</t>
  </si>
  <si>
    <t>HXX</t>
  </si>
  <si>
    <t>ICR</t>
  </si>
  <si>
    <t>ICS</t>
  </si>
  <si>
    <t>IIQ</t>
  </si>
  <si>
    <t>IIR</t>
  </si>
  <si>
    <t>IIS</t>
  </si>
  <si>
    <t>IRM</t>
  </si>
  <si>
    <t>ISM</t>
  </si>
  <si>
    <t>MVE</t>
  </si>
  <si>
    <t>OXX</t>
  </si>
  <si>
    <t>PEV</t>
  </si>
  <si>
    <t>PL1</t>
  </si>
  <si>
    <t>PL2</t>
  </si>
  <si>
    <t>PL3</t>
  </si>
  <si>
    <t>PL4</t>
  </si>
  <si>
    <t>PL5</t>
  </si>
  <si>
    <t>RSA</t>
  </si>
  <si>
    <t>SIF</t>
  </si>
  <si>
    <t>SSA</t>
  </si>
  <si>
    <t>TBA</t>
  </si>
  <si>
    <t>TF8</t>
  </si>
  <si>
    <t>TF9</t>
  </si>
  <si>
    <t>TMV</t>
  </si>
  <si>
    <t>TXA</t>
  </si>
  <si>
    <t>TXE</t>
  </si>
  <si>
    <t>TXP</t>
  </si>
  <si>
    <t>V01</t>
  </si>
  <si>
    <t>V02</t>
  </si>
  <si>
    <t>V03</t>
  </si>
  <si>
    <t>V04</t>
  </si>
  <si>
    <t>V05</t>
  </si>
  <si>
    <t>V06</t>
  </si>
  <si>
    <t>V07</t>
  </si>
  <si>
    <t>V08</t>
  </si>
  <si>
    <t>V09</t>
  </si>
  <si>
    <t>V10</t>
  </si>
  <si>
    <t>V11</t>
  </si>
  <si>
    <t>V12</t>
  </si>
  <si>
    <t>V13</t>
  </si>
  <si>
    <t>V14</t>
  </si>
  <si>
    <t>V15</t>
  </si>
  <si>
    <t>V16</t>
  </si>
  <si>
    <t>V17</t>
  </si>
  <si>
    <t>WFA</t>
  </si>
  <si>
    <t>WSA</t>
  </si>
  <si>
    <t>WWC</t>
  </si>
  <si>
    <t>WWX</t>
  </si>
  <si>
    <t>WWY</t>
  </si>
  <si>
    <t>WWZ</t>
  </si>
  <si>
    <t>X06</t>
  </si>
  <si>
    <t>X11</t>
  </si>
  <si>
    <t>X12</t>
  </si>
  <si>
    <t>X13</t>
  </si>
  <si>
    <t>X41</t>
  </si>
  <si>
    <t>X42</t>
  </si>
  <si>
    <t>X47</t>
  </si>
  <si>
    <t>X51</t>
  </si>
  <si>
    <t>X52</t>
  </si>
  <si>
    <t>X53</t>
  </si>
  <si>
    <t>X71</t>
  </si>
  <si>
    <t>XPL</t>
  </si>
  <si>
    <t>Y06</t>
  </si>
  <si>
    <t>Y11</t>
  </si>
  <si>
    <t>Y12</t>
  </si>
  <si>
    <t>Y13</t>
  </si>
  <si>
    <t>Y41</t>
  </si>
  <si>
    <t>Y42</t>
  </si>
  <si>
    <t>Y47</t>
  </si>
  <si>
    <t>Y51</t>
  </si>
  <si>
    <t>Y52</t>
  </si>
  <si>
    <t>Y53</t>
  </si>
  <si>
    <t>Y71</t>
  </si>
  <si>
    <t>YPL</t>
  </si>
  <si>
    <t>Z06</t>
  </si>
  <si>
    <t>Z11</t>
  </si>
  <si>
    <t>Z12</t>
  </si>
  <si>
    <t>Z13</t>
  </si>
  <si>
    <t>Z41</t>
  </si>
  <si>
    <t>Z42</t>
  </si>
  <si>
    <t>Z47</t>
  </si>
  <si>
    <t>Z51</t>
  </si>
  <si>
    <t>Z52</t>
  </si>
  <si>
    <t>Z53</t>
  </si>
  <si>
    <t>Z71</t>
  </si>
  <si>
    <t>ZPL</t>
  </si>
  <si>
    <t>Adds to Gross</t>
  </si>
  <si>
    <t>Adds to SS</t>
  </si>
  <si>
    <t>Add to Gross</t>
  </si>
  <si>
    <t>Should be ER</t>
  </si>
  <si>
    <t>Gross Amount</t>
  </si>
  <si>
    <t>Unrecoverable</t>
  </si>
  <si>
    <t>Add to Fed</t>
  </si>
  <si>
    <t>Add to State</t>
  </si>
  <si>
    <t>BT FED</t>
  </si>
  <si>
    <t>BT State</t>
  </si>
  <si>
    <t>BT SS/MED</t>
  </si>
  <si>
    <t>Adds to SS/Med</t>
  </si>
  <si>
    <t>No Fed Earning</t>
  </si>
  <si>
    <t>10X</t>
  </si>
  <si>
    <t>10Y</t>
  </si>
  <si>
    <t>10Z</t>
  </si>
  <si>
    <t>11X</t>
  </si>
  <si>
    <t>11Y</t>
  </si>
  <si>
    <t>11Z</t>
  </si>
  <si>
    <t>12X</t>
  </si>
  <si>
    <t>12Y</t>
  </si>
  <si>
    <t>12Z</t>
  </si>
  <si>
    <t>13X</t>
  </si>
  <si>
    <t>13Y</t>
  </si>
  <si>
    <t>13Z</t>
  </si>
  <si>
    <t>14X</t>
  </si>
  <si>
    <t>14Y</t>
  </si>
  <si>
    <t>14Z</t>
  </si>
  <si>
    <t>15X</t>
  </si>
  <si>
    <t>15Y</t>
  </si>
  <si>
    <t>15Z</t>
  </si>
  <si>
    <t>16X</t>
  </si>
  <si>
    <t>16Y</t>
  </si>
  <si>
    <t>16Z</t>
  </si>
  <si>
    <t>17X</t>
  </si>
  <si>
    <t>17Y</t>
  </si>
  <si>
    <t>17Z</t>
  </si>
  <si>
    <t>18X</t>
  </si>
  <si>
    <t>18Y</t>
  </si>
  <si>
    <t>18Z</t>
  </si>
  <si>
    <t>19X</t>
  </si>
  <si>
    <t>19Y</t>
  </si>
  <si>
    <t>19Z</t>
  </si>
  <si>
    <t>20X</t>
  </si>
  <si>
    <t>20Y</t>
  </si>
  <si>
    <t>20Z</t>
  </si>
  <si>
    <t>21X</t>
  </si>
  <si>
    <t>21Y</t>
  </si>
  <si>
    <t>21Z</t>
  </si>
  <si>
    <t>22X</t>
  </si>
  <si>
    <t>22Y</t>
  </si>
  <si>
    <t>22Z</t>
  </si>
  <si>
    <t>23X</t>
  </si>
  <si>
    <t>23Y</t>
  </si>
  <si>
    <t>23Z</t>
  </si>
  <si>
    <t>AA3</t>
  </si>
  <si>
    <t>AC3</t>
  </si>
  <si>
    <t>AJN</t>
  </si>
  <si>
    <t>CH1</t>
  </si>
  <si>
    <t>CH2</t>
  </si>
  <si>
    <t>CH3</t>
  </si>
  <si>
    <t>CHH</t>
  </si>
  <si>
    <t>CHO</t>
  </si>
  <si>
    <t>LEP</t>
  </si>
  <si>
    <t>MCR</t>
  </si>
  <si>
    <t>OVP</t>
  </si>
  <si>
    <t>Q06</t>
  </si>
  <si>
    <t>Q07</t>
  </si>
  <si>
    <t>Q08</t>
  </si>
  <si>
    <t>Q09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</si>
  <si>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</si>
  <si>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</si>
  <si>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</si>
  <si>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</si>
  <si>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</si>
  <si>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</si>
  <si>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</si>
  <si>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</si>
  <si>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</si>
  <si>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</si>
  <si>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</si>
  <si>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</si>
  <si>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</si>
  <si>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</si>
  <si>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QC0</t>
  </si>
  <si>
    <t>QC1</t>
  </si>
  <si>
    <t>RAM</t>
  </si>
  <si>
    <t>RGN</t>
  </si>
  <si>
    <t>RLX</t>
  </si>
  <si>
    <t>RTO</t>
  </si>
  <si>
    <t>TF1</t>
  </si>
  <si>
    <t>TF2</t>
  </si>
  <si>
    <t>TF3</t>
  </si>
  <si>
    <t>TF4</t>
  </si>
  <si>
    <t>TF5</t>
  </si>
  <si>
    <t>TF6</t>
  </si>
  <si>
    <t>TF7</t>
  </si>
  <si>
    <t>TFW</t>
  </si>
  <si>
    <t>X29</t>
  </si>
  <si>
    <t>XC0</t>
  </si>
  <si>
    <t>XC1</t>
  </si>
  <si>
    <t>Y29</t>
  </si>
  <si>
    <t>YC0</t>
  </si>
  <si>
    <t>YC1</t>
  </si>
  <si>
    <t>Z29</t>
  </si>
  <si>
    <t>ZC0</t>
  </si>
  <si>
    <t>ZC1</t>
  </si>
  <si>
    <t>CSR</t>
  </si>
  <si>
    <t>SVS</t>
  </si>
  <si>
    <t>VVV</t>
  </si>
  <si>
    <t>No Fed Tax Ded</t>
  </si>
  <si>
    <t>No State Ded</t>
  </si>
  <si>
    <t>ACX</t>
  </si>
  <si>
    <t>AFN</t>
  </si>
  <si>
    <t>CMX</t>
  </si>
  <si>
    <t>FNT</t>
  </si>
  <si>
    <t>HBP</t>
  </si>
  <si>
    <t>HCB</t>
  </si>
  <si>
    <t>TME</t>
  </si>
  <si>
    <t>UME</t>
  </si>
  <si>
    <t>No State Earnings</t>
  </si>
  <si>
    <t>Other</t>
  </si>
  <si>
    <t>STATE</t>
  </si>
  <si>
    <t>SS/MED</t>
  </si>
  <si>
    <t>B (EE)</t>
  </si>
  <si>
    <t>A (EE)</t>
  </si>
  <si>
    <t>N/P (ER)</t>
  </si>
  <si>
    <t>BTX011</t>
  </si>
  <si>
    <t>BTX013</t>
  </si>
  <si>
    <t>BTX01A</t>
  </si>
  <si>
    <t>BTX01C</t>
  </si>
  <si>
    <t>BTX01G</t>
  </si>
  <si>
    <t>BTX01H</t>
  </si>
  <si>
    <t>BTX01K</t>
  </si>
  <si>
    <t>BTX01N</t>
  </si>
  <si>
    <t>BTX01Q</t>
  </si>
  <si>
    <t>BTX021</t>
  </si>
  <si>
    <t>BTX023</t>
  </si>
  <si>
    <t>BTX02N</t>
  </si>
  <si>
    <t>BTX02Q</t>
  </si>
  <si>
    <t>BTX031</t>
  </si>
  <si>
    <t>BTX033</t>
  </si>
  <si>
    <t>BTX03G</t>
  </si>
  <si>
    <t>BTX03H</t>
  </si>
  <si>
    <t>BTX03K</t>
  </si>
  <si>
    <t>BTX03N</t>
  </si>
  <si>
    <t>BTX03Q</t>
  </si>
  <si>
    <t>BTX041</t>
  </si>
  <si>
    <t>BTX043</t>
  </si>
  <si>
    <t>BTX04A</t>
  </si>
  <si>
    <t>BTX04N</t>
  </si>
  <si>
    <t>BTX04Q</t>
  </si>
  <si>
    <t>BTX05A</t>
  </si>
  <si>
    <t>BTX05F</t>
  </si>
  <si>
    <t>BTX06B</t>
  </si>
  <si>
    <t>BTX06C</t>
  </si>
  <si>
    <t>BTX06G</t>
  </si>
  <si>
    <t>BTX06H</t>
  </si>
  <si>
    <t>BTX06J</t>
  </si>
  <si>
    <t>BTX06M</t>
  </si>
  <si>
    <t>BTX06N</t>
  </si>
  <si>
    <t>BTX07A</t>
  </si>
  <si>
    <t>BTX08B</t>
  </si>
  <si>
    <t>BTX08C</t>
  </si>
  <si>
    <t>BTX08G</t>
  </si>
  <si>
    <t>BTX08H</t>
  </si>
  <si>
    <t>BTX08J</t>
  </si>
  <si>
    <t>BTX08M</t>
  </si>
  <si>
    <t>BTX08N</t>
  </si>
  <si>
    <t>BTX091</t>
  </si>
  <si>
    <t>BTX092</t>
  </si>
  <si>
    <t>BTX093</t>
  </si>
  <si>
    <t>BTX094</t>
  </si>
  <si>
    <t>BTX095</t>
  </si>
  <si>
    <t>BTX096</t>
  </si>
  <si>
    <t>BTX097</t>
  </si>
  <si>
    <t>BTX098</t>
  </si>
  <si>
    <t>BTX0A1</t>
  </si>
  <si>
    <t>BTX0A3</t>
  </si>
  <si>
    <t>BTX0A6</t>
  </si>
  <si>
    <t>BTX0A8</t>
  </si>
  <si>
    <t>BTX0AA</t>
  </si>
  <si>
    <t>BTX0AC</t>
  </si>
  <si>
    <t>BTX0AF</t>
  </si>
  <si>
    <t>BTX0AH</t>
  </si>
  <si>
    <t>BTX0BA</t>
  </si>
  <si>
    <t>BTX0BC</t>
  </si>
  <si>
    <t>BTX0CA</t>
  </si>
  <si>
    <t>BTX0CC</t>
  </si>
  <si>
    <t>BTX0DA</t>
  </si>
  <si>
    <t>BTX0E1</t>
  </si>
  <si>
    <t>BTX0E3</t>
  </si>
  <si>
    <t>BTX0E6</t>
  </si>
  <si>
    <t>BTX0E8</t>
  </si>
  <si>
    <t>BTX0GA</t>
  </si>
  <si>
    <t>BTX0JA</t>
  </si>
  <si>
    <t>BTX0JC</t>
  </si>
  <si>
    <t>BTX0KA</t>
  </si>
  <si>
    <t>BTX0NA</t>
  </si>
  <si>
    <t>BTX0NF</t>
  </si>
  <si>
    <t>BTX0NH</t>
  </si>
  <si>
    <t>BTX0NX</t>
  </si>
  <si>
    <t>BTX0QA</t>
  </si>
  <si>
    <t>BTX0QC</t>
  </si>
  <si>
    <t>BTX0QF</t>
  </si>
  <si>
    <t>BTX0QX</t>
  </si>
  <si>
    <t>BTX0R6</t>
  </si>
  <si>
    <t>BTX0R8</t>
  </si>
  <si>
    <t>BTX0RF</t>
  </si>
  <si>
    <t>BTX0S6</t>
  </si>
  <si>
    <t>BTX0S8</t>
  </si>
  <si>
    <t>BTX0TA</t>
  </si>
  <si>
    <t>BTX0TF</t>
  </si>
  <si>
    <t>BTX0UA</t>
  </si>
  <si>
    <t>BTX0UF</t>
  </si>
  <si>
    <t>BTX0W6</t>
  </si>
  <si>
    <t>BTX0W8</t>
  </si>
  <si>
    <t>BTX0WA</t>
  </si>
  <si>
    <t>BTX0WF</t>
  </si>
  <si>
    <t>BTX0WH</t>
  </si>
  <si>
    <t>BTX0X6</t>
  </si>
  <si>
    <t>BTX0X8</t>
  </si>
  <si>
    <t>BTX0XF</t>
  </si>
  <si>
    <t>BTX17D</t>
  </si>
  <si>
    <t>BTX19D</t>
  </si>
  <si>
    <t>BTXAB1</t>
  </si>
  <si>
    <t>BTXAB3</t>
  </si>
  <si>
    <t>BTXAB6</t>
  </si>
  <si>
    <t>BTXAB8</t>
  </si>
  <si>
    <t>BTXADJ</t>
  </si>
  <si>
    <t>BTXEB1</t>
  </si>
  <si>
    <t>BTXEB3</t>
  </si>
  <si>
    <t>BTXEB6</t>
  </si>
  <si>
    <t>BTXEB8</t>
  </si>
  <si>
    <t>BTXEC6</t>
  </si>
  <si>
    <t>BTXEC8</t>
  </si>
  <si>
    <t>BTXECA</t>
  </si>
  <si>
    <t>BTXECC</t>
  </si>
  <si>
    <t>BTXGA1</t>
  </si>
  <si>
    <t>BTXGA3</t>
  </si>
  <si>
    <t>BTXGA6</t>
  </si>
  <si>
    <t>BTXGA8</t>
  </si>
  <si>
    <t>BTXUF1</t>
  </si>
  <si>
    <t>BTXUF3</t>
  </si>
  <si>
    <t>BTXUF6</t>
  </si>
  <si>
    <t>BTXUF8</t>
  </si>
  <si>
    <t>BTXUFA</t>
  </si>
  <si>
    <t>BTXUFC</t>
  </si>
  <si>
    <t>BTXUFF</t>
  </si>
  <si>
    <t>BTXUFH</t>
  </si>
  <si>
    <t>BTXPYR</t>
  </si>
  <si>
    <t>Entitled To Tax</t>
  </si>
  <si>
    <t xml:space="preserve">Return Tax </t>
  </si>
  <si>
    <t>Earnings Code</t>
  </si>
  <si>
    <t>Original Earnings</t>
  </si>
  <si>
    <t>Entitled To Earnings</t>
  </si>
  <si>
    <t>Return Earnings</t>
  </si>
  <si>
    <t>Deduction Code</t>
  </si>
  <si>
    <t>Tax Class</t>
  </si>
  <si>
    <t>Original Ded</t>
  </si>
  <si>
    <t xml:space="preserve">Entitled To Ded </t>
  </si>
  <si>
    <t>Return Ded</t>
  </si>
  <si>
    <t>Empl at SS Max</t>
  </si>
  <si>
    <t>Original Tax</t>
  </si>
  <si>
    <t xml:space="preserve"> </t>
  </si>
  <si>
    <t>EARNINGS</t>
  </si>
  <si>
    <t>TAXES</t>
  </si>
  <si>
    <t>Tax Type</t>
  </si>
  <si>
    <t>DEDUCTIONS</t>
  </si>
  <si>
    <t>NET PAY</t>
  </si>
  <si>
    <t>Total Days Overpaid</t>
  </si>
  <si>
    <t>Earnings Recovery Request</t>
  </si>
  <si>
    <t>PayCheck Date</t>
  </si>
  <si>
    <t>PayGroup</t>
  </si>
  <si>
    <t>Begin Date of OVP</t>
  </si>
  <si>
    <t>End Date of OVP</t>
  </si>
  <si>
    <t>Current EMPL Status</t>
  </si>
  <si>
    <t>EMPL STATUS</t>
  </si>
  <si>
    <t>Active</t>
  </si>
  <si>
    <t>Leave w/o Pay</t>
  </si>
  <si>
    <t>Paid Leave</t>
  </si>
  <si>
    <t>Terminated</t>
  </si>
  <si>
    <t xml:space="preserve">Retired </t>
  </si>
  <si>
    <t>Deceased</t>
  </si>
  <si>
    <t>OSC Request ID</t>
  </si>
  <si>
    <t>Cause of OVP</t>
  </si>
  <si>
    <t>Contract Pay Change</t>
  </si>
  <si>
    <t>Incorrect Transaction (Amount or Action)</t>
  </si>
  <si>
    <t>Retro Transaction (Amount or Action)</t>
  </si>
  <si>
    <t>Repayment of Previous Q-Code</t>
  </si>
  <si>
    <t>Accruals - Non PayServ OVP</t>
  </si>
  <si>
    <t>Lost Time from last check</t>
  </si>
  <si>
    <t>Agency Contact Name</t>
  </si>
  <si>
    <t>Agency Contact Email</t>
  </si>
  <si>
    <t>Date Form Created</t>
  </si>
  <si>
    <t>Repayment Type</t>
  </si>
  <si>
    <t>Certified Bank Check</t>
  </si>
  <si>
    <t>Money Order</t>
  </si>
  <si>
    <t xml:space="preserve">Date Sent </t>
  </si>
  <si>
    <t>Repayment Method</t>
  </si>
  <si>
    <t xml:space="preserve">Stop Check </t>
  </si>
  <si>
    <t>DD Reversal</t>
  </si>
  <si>
    <t>Bank Check</t>
  </si>
  <si>
    <t>Does OVH or Q Code Exist</t>
  </si>
  <si>
    <t>OVH</t>
  </si>
  <si>
    <t>Q24</t>
  </si>
  <si>
    <t>Q25</t>
  </si>
  <si>
    <t>PFL</t>
  </si>
  <si>
    <t>HNY</t>
  </si>
  <si>
    <t>State (withholding)</t>
  </si>
  <si>
    <t>7$U</t>
  </si>
  <si>
    <t>Additional Medicare</t>
  </si>
  <si>
    <t>F$U</t>
  </si>
  <si>
    <r>
      <t xml:space="preserve">Medicare </t>
    </r>
    <r>
      <rPr>
        <sz val="9"/>
        <color theme="1"/>
        <rFont val="Aptos Narrow"/>
        <family val="2"/>
        <scheme val="minor"/>
      </rPr>
      <t>(FICA MED)</t>
    </r>
  </si>
  <si>
    <t>D$U</t>
  </si>
  <si>
    <r>
      <rPr>
        <sz val="12"/>
        <color theme="1"/>
        <rFont val="Aptos Narrow"/>
        <family val="2"/>
        <scheme val="minor"/>
      </rPr>
      <t>Social Security</t>
    </r>
    <r>
      <rPr>
        <sz val="9"/>
        <color theme="1"/>
        <rFont val="Aptos Narrow"/>
        <family val="2"/>
        <scheme val="minor"/>
      </rPr>
      <t xml:space="preserve"> (OASDI/Dis)</t>
    </r>
  </si>
  <si>
    <t>H$U</t>
  </si>
  <si>
    <r>
      <t xml:space="preserve">Federal </t>
    </r>
    <r>
      <rPr>
        <sz val="9"/>
        <color theme="1"/>
        <rFont val="Aptos Narrow"/>
        <family val="2"/>
        <scheme val="minor"/>
      </rPr>
      <t>(Withholding)</t>
    </r>
  </si>
  <si>
    <t>AGENCY RECOVERY REQUEST INSTRUCTIONS</t>
  </si>
  <si>
    <t>If the employee is overpaid and the agency is requesting a payroll check stop payment or a direct deposit reversal.</t>
  </si>
  <si>
    <t xml:space="preserve">If the employee is overpaid and the agency is requesting a bank check.  </t>
  </si>
  <si>
    <t xml:space="preserve">1. Complete the Agency Request tab and email to PayrollReversalandExchange@osc.ny.gov before requesting anything from the employee.  </t>
  </si>
  <si>
    <t xml:space="preserve">2. OSC will review the request and respond to the agency with the proper recovery method and the verified amount. </t>
  </si>
  <si>
    <t xml:space="preserve">3. The agency should request the verified amount from the employee via bank check. </t>
  </si>
  <si>
    <t>Bank Check Number</t>
  </si>
  <si>
    <t>Bank Check Amount</t>
  </si>
  <si>
    <t>Bank Check Date</t>
  </si>
  <si>
    <t>2026 Earnings Recovery Request</t>
  </si>
  <si>
    <t>Auditor</t>
  </si>
  <si>
    <t>Audit Date</t>
  </si>
  <si>
    <t xml:space="preserve">1. Complete the Agency Request tab form and email to PayrollReversalandExchange@osc.ny.gov within 24 hours of requesting the stop payment or direct deposit reversal.  </t>
  </si>
  <si>
    <t xml:space="preserve">5. Mail the Printed ForDeposit tab to the below address with the bank check. </t>
  </si>
  <si>
    <t>4. Complete the ForDeposit tab and print.</t>
  </si>
  <si>
    <t>110 State Street</t>
  </si>
  <si>
    <t>Albany, NY 12236</t>
  </si>
  <si>
    <t>Note: If bank check pertains to more than one Agency Recovery Request worksheet provide the OSC Request ID for each worksheet on the ForDeposit tab.</t>
  </si>
  <si>
    <t>Office of the State Comptroller</t>
  </si>
  <si>
    <t>Note: OSC only accepts bank checks from the employee.</t>
  </si>
  <si>
    <t>No FICA Earnings</t>
  </si>
  <si>
    <t>NOT</t>
  </si>
  <si>
    <t>CN2</t>
  </si>
  <si>
    <t>CN1</t>
  </si>
  <si>
    <t>ATT</t>
  </si>
  <si>
    <t>RVP</t>
  </si>
  <si>
    <t>RVC</t>
  </si>
  <si>
    <t>CN3</t>
  </si>
  <si>
    <t>24X</t>
  </si>
  <si>
    <t>24Y</t>
  </si>
  <si>
    <t>24Z</t>
  </si>
  <si>
    <t>25X</t>
  </si>
  <si>
    <t>25Y</t>
  </si>
  <si>
    <t>25Z</t>
  </si>
  <si>
    <t>AC4</t>
  </si>
  <si>
    <t>AC5</t>
  </si>
  <si>
    <t>AC6</t>
  </si>
  <si>
    <t>AC7</t>
  </si>
  <si>
    <t>APY</t>
  </si>
  <si>
    <t>LOO</t>
  </si>
  <si>
    <t>LP1</t>
  </si>
  <si>
    <t>LP2</t>
  </si>
  <si>
    <t>LP3</t>
  </si>
  <si>
    <t>LP4</t>
  </si>
  <si>
    <t>LP5</t>
  </si>
  <si>
    <t>LP6</t>
  </si>
  <si>
    <t>PAR</t>
  </si>
  <si>
    <t>POA</t>
  </si>
  <si>
    <t>R1Y</t>
  </si>
  <si>
    <t>R2Y</t>
  </si>
  <si>
    <t>R3Y</t>
  </si>
  <si>
    <t>R4Y</t>
  </si>
  <si>
    <t>R5Y</t>
  </si>
  <si>
    <t>R6Y</t>
  </si>
  <si>
    <t>TRN</t>
  </si>
  <si>
    <t>Select E.ERNCD, E.ADD_GROSS</t>
  </si>
  <si>
    <t>from PS_EARNINGS_TBL E</t>
  </si>
  <si>
    <t>Where E.EFFDT = (Select Max (ED.EFFDT) From PS_EARNINGS_TBL ED</t>
  </si>
  <si>
    <t xml:space="preserve">                 Where E.ERNCD = ED.ERNCD and E.EFFDT &lt;= SYSDATE)</t>
  </si>
  <si>
    <t>AND E.ADD_GROSS = 'N'</t>
  </si>
  <si>
    <t>AND E.EFF_STATUS = 'A'</t>
  </si>
  <si>
    <t>;</t>
  </si>
  <si>
    <t>Select E.ERNCD, E.SUBJECT_FWT</t>
  </si>
  <si>
    <t>AND</t>
  </si>
  <si>
    <t>E.SUBJECT_FWT = 'N'</t>
  </si>
  <si>
    <t>Select E.ERNCD, E.SUBJECT_FICA</t>
  </si>
  <si>
    <t>E.SUBJECT_FICA = 'N'</t>
  </si>
  <si>
    <t xml:space="preserve">-- PUll all then filter everything where Subject_FWT = N with no Tax Gross Component should be N (not subject to State Tax. </t>
  </si>
  <si>
    <t xml:space="preserve">-- Anything with a Suject_FWT = Y and a Tax Gross Component should also be N (Not subject to State Tax.  </t>
  </si>
  <si>
    <t xml:space="preserve">--If there is an N for Subject_FWT and a Tax Gross Component they are subject to state&gt; </t>
  </si>
  <si>
    <t>Select E.ERNCD, E.SUBJECT_FWT, E.TAX_GRS_COMPNT</t>
  </si>
  <si>
    <t xml:space="preserve"> -- Deduction Verification  Review the results of this query to identify if any tax_grs_compnt need to be added to the queires below.  </t>
  </si>
  <si>
    <t xml:space="preserve"> Select D.DEDCD, D.DED_CLASS, D.TAX_GRS_COMPNT, D.WITHHOLD_FWT,D.FICA_EFFECT, D.PLAN_TYPE, A.DESCRSHORT, D.DED_YTD_MAX, A.DESCR</t>
  </si>
  <si>
    <t>From PS_DEDUCTION_CLASS D, PS_Deduction_TBL A</t>
  </si>
  <si>
    <t>Where D.PLAN_TYPE = A.PLAN_TYPE</t>
  </si>
  <si>
    <t xml:space="preserve">and D.DEDCD = A.DEDCD </t>
  </si>
  <si>
    <t>and A.DESCRSHORT &lt;&gt; 'OBSOLETE92'</t>
  </si>
  <si>
    <t>--and D.DED_CLASS = 'B'</t>
  </si>
  <si>
    <t xml:space="preserve">and (D.EFFDT = </t>
  </si>
  <si>
    <t xml:space="preserve">  (Select Max (D_ED.EFFDT) From PS_DEDUCTION_CLASS D_ED</t>
  </si>
  <si>
    <t xml:space="preserve">   Where D.PLAN_TYPE = D_ED.PLAN_TYPE</t>
  </si>
  <si>
    <t xml:space="preserve">    And D.DEDCD = D_ED.DEDCD</t>
  </si>
  <si>
    <t xml:space="preserve">    And D_ED.EFFDT &lt;= SYSDATE))</t>
  </si>
  <si>
    <t xml:space="preserve">and (A.EFFDT = </t>
  </si>
  <si>
    <t xml:space="preserve">  (Select Max (A_ED.EFFDT) From PS_DEDUCTION_TBL A_ED</t>
  </si>
  <si>
    <t xml:space="preserve">   Where A.PLAN_TYPE = A_ED.PLAN_TYPE</t>
  </si>
  <si>
    <t xml:space="preserve">   and A.DEDCD = A_ED.DEDCD</t>
  </si>
  <si>
    <t xml:space="preserve">   and A_ED.EFFDT &lt;= SYSDATE))</t>
  </si>
  <si>
    <t xml:space="preserve"> ;</t>
  </si>
  <si>
    <t xml:space="preserve"> -- No Federal Tax Deduction</t>
  </si>
  <si>
    <t xml:space="preserve">  </t>
  </si>
  <si>
    <t>Select D.DEDCD,  'N' as No_Federal</t>
  </si>
  <si>
    <t>and D.DED_CLASS = 'B'</t>
  </si>
  <si>
    <t xml:space="preserve"> -- No Fica Deduction</t>
  </si>
  <si>
    <t>Select D.DEDCD, 'N' as No_FICA</t>
  </si>
  <si>
    <t>and D.FICA_EFFECT = 'S'</t>
  </si>
  <si>
    <t xml:space="preserve">   ;</t>
  </si>
  <si>
    <t xml:space="preserve">   </t>
  </si>
  <si>
    <t xml:space="preserve">  --No State Deduction </t>
  </si>
  <si>
    <t xml:space="preserve">  Select D.DEDCD, 'N' as No_State</t>
  </si>
  <si>
    <t>And D.TAX_GRS_COMPNT Not In ('125', '414H', 'MDC')</t>
  </si>
  <si>
    <t>--MUST VERIFY There are no new Tax Gross Components to be added to the next query EACH YEAR</t>
  </si>
  <si>
    <t>Select E.ERNCD, 'N' as No_State</t>
  </si>
  <si>
    <t>Where E.EFFDT = (Select Max (ED.EFFDT) From PS_EARNINGS_TBL ED Where E.ERNCD = ED.ERNCD and E.EFFDT &lt;= SYSDATE)</t>
  </si>
  <si>
    <t>And((E.SUBJECT_FWT = 'N' and E.TAX_GRS_COMPNT &lt;&gt; 'WCSTX')</t>
  </si>
  <si>
    <t xml:space="preserve">OR </t>
  </si>
  <si>
    <t>(E.SUBJECT_FWT = 'Y' and E.TAX_GRS_COMPNT in ('MNA','XMT','DPB','WCFTX','RVC','TMV')))</t>
  </si>
  <si>
    <t>DON"T FORGET TO FORMAT DED CODES AS # OR LOOKUP WON"T WORK</t>
  </si>
  <si>
    <t>Employee</t>
  </si>
  <si>
    <t>Employer</t>
  </si>
  <si>
    <t>Auto Tax Calc Worksheet</t>
  </si>
  <si>
    <t xml:space="preserve">                     For Deposit to Payroll Reversal and Exchange</t>
  </si>
  <si>
    <t xml:space="preserve">                 If bank check is to be applied to multipled payroll reversals   </t>
  </si>
  <si>
    <t xml:space="preserve">                                                list the other OSC Request ID's below.</t>
  </si>
  <si>
    <t>* This form should be used when submitting a certified bank check.</t>
  </si>
  <si>
    <t xml:space="preserve">  If the employee is paying with a payroll check or direct deposit reversal  </t>
  </si>
  <si>
    <t xml:space="preserve">  this form is not necessary.</t>
  </si>
  <si>
    <t>Attn: Remittance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</si>
</sst>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9" tint="-0.499984740745262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 val="singleAccounting"/>
      <sz val="12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0">
    <xf numFmtId="0" fontId="0" fillId="0" borderId="0" xfId="0"/>
    <xf numFmtId="0" fontId="2" fillId="0" borderId="4" xfId="0" applyFont="1" applyBorder="1"/>
    <xf numFmtId="0" fontId="3" fillId="0" borderId="0" xfId="0" applyFont="1" applyAlignment="1">
      <alignment vertical="top"/>
    </xf>
    <xf numFmtId="0" fontId="3" fillId="0" borderId="0" xfId="0" applyFont="1"/>
    <xf numFmtId="0" fontId="0" fillId="7" borderId="0" xfId="0" applyFill="1"/>
    <xf numFmtId="0" fontId="2" fillId="0" borderId="0" xfId="0" applyFont="1"/>
    <xf numFmtId="0" fontId="0" fillId="0" borderId="4" xfId="0" applyBorder="1"/>
    <xf numFmtId="0" fontId="0" fillId="2" borderId="4" xfId="0" applyFill="1" applyBorder="1"/>
    <xf numFmtId="49" fontId="0" fillId="0" borderId="0" xfId="0" applyNumberFormat="1"/>
    <xf numFmtId="0" fontId="3" fillId="9" borderId="0" xfId="0" applyFont="1" applyFill="1"/>
    <xf numFmtId="44" fontId="4" fillId="0" borderId="0" xfId="0" applyNumberFormat="1" applyFont="1"/>
    <xf numFmtId="0" fontId="3" fillId="13" borderId="0" xfId="0" applyFont="1" applyFill="1" applyAlignment="1">
      <alignment vertical="top"/>
    </xf>
    <xf numFmtId="0" fontId="3" fillId="13" borderId="0" xfId="0" applyFont="1" applyFill="1"/>
    <xf numFmtId="0" fontId="0" fillId="13" borderId="0" xfId="0" applyFill="1"/>
    <xf numFmtId="0" fontId="0" fillId="0" borderId="1" xfId="0" applyBorder="1" applyAlignment="1" applyProtection="1">
      <alignment horizontal="left"/>
      <protection locked="0"/>
    </xf>
    <xf numFmtId="0" fontId="0" fillId="0" borderId="6" xfId="0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8" borderId="0" xfId="0" applyFill="1"/>
    <xf numFmtId="0" fontId="0" fillId="9" borderId="0" xfId="0" applyFill="1"/>
    <xf numFmtId="0" fontId="2" fillId="3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Protection="1">
      <protection locked="0"/>
    </xf>
    <xf numFmtId="0" fontId="7" fillId="0" borderId="0" xfId="0" applyFont="1" applyAlignment="1">
      <alignment horizontal="center" vertical="top" wrapText="1"/>
    </xf>
    <xf numFmtId="2" fontId="7" fillId="0" borderId="0" xfId="0" applyNumberFormat="1" applyFont="1" applyAlignment="1">
      <alignment horizontal="center" vertical="top" wrapText="1"/>
    </xf>
    <xf numFmtId="0" fontId="0" fillId="0" borderId="0" xfId="0" applyAlignment="1" applyProtection="1">
      <alignment horizontal="left"/>
      <protection locked="0"/>
    </xf>
    <xf numFmtId="44" fontId="0" fillId="0" borderId="0" xfId="1" applyFont="1" applyFill="1" applyBorder="1" applyAlignment="1" applyProtection="1">
      <alignment horizontal="center" wrapText="1"/>
      <protection locked="0"/>
    </xf>
    <xf numFmtId="44" fontId="0" fillId="0" borderId="0" xfId="1" applyFont="1" applyFill="1" applyBorder="1" applyAlignment="1" applyProtection="1">
      <alignment horizontal="center" wrapText="1"/>
    </xf>
    <xf numFmtId="44" fontId="4" fillId="0" borderId="0" xfId="1" applyFont="1" applyFill="1" applyBorder="1" applyAlignment="1" applyProtection="1">
      <alignment horizontal="center"/>
    </xf>
    <xf numFmtId="44" fontId="2" fillId="0" borderId="0" xfId="1" applyFont="1" applyFill="1" applyBorder="1" applyAlignment="1" applyProtection="1">
      <alignment horizontal="center" wrapText="1"/>
    </xf>
    <xf numFmtId="0" fontId="0" fillId="0" borderId="0" xfId="0" applyAlignment="1">
      <alignment horizontal="left"/>
    </xf>
    <xf numFmtId="44" fontId="0" fillId="0" borderId="0" xfId="1" applyFont="1" applyFill="1" applyBorder="1" applyAlignment="1" applyProtection="1">
      <alignment horizontal="center"/>
      <protection locked="0"/>
    </xf>
    <xf numFmtId="44" fontId="0" fillId="0" borderId="0" xfId="1" applyFont="1" applyFill="1" applyBorder="1" applyAlignment="1" applyProtection="1">
      <alignment horizontal="center"/>
    </xf>
    <xf numFmtId="44" fontId="3" fillId="0" borderId="0" xfId="1" applyFont="1" applyFill="1" applyBorder="1" applyAlignment="1" applyProtection="1">
      <alignment horizontal="center" wrapText="1"/>
    </xf>
    <xf numFmtId="44" fontId="5" fillId="0" borderId="0" xfId="1" applyFont="1" applyFill="1" applyBorder="1" applyAlignment="1" applyProtection="1">
      <alignment horizontal="center"/>
    </xf>
    <xf numFmtId="0" fontId="0" fillId="0" borderId="0" xfId="0" applyAlignment="1" applyProtection="1">
      <alignment wrapText="1"/>
      <protection locked="0"/>
    </xf>
    <xf numFmtId="0" fontId="8" fillId="0" borderId="6" xfId="0" applyFont="1" applyBorder="1"/>
    <xf numFmtId="0" fontId="9" fillId="0" borderId="6" xfId="0" applyFont="1" applyBorder="1" applyProtection="1">
      <protection locked="0"/>
    </xf>
    <xf numFmtId="14" fontId="9" fillId="0" borderId="6" xfId="0" applyNumberFormat="1" applyFont="1" applyBorder="1" applyProtection="1">
      <protection locked="0"/>
    </xf>
    <xf numFmtId="49" fontId="0" fillId="0" borderId="2" xfId="0" applyNumberFormat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2" fillId="0" borderId="5" xfId="0" applyFont="1" applyBorder="1" applyAlignment="1" applyProtection="1">
      <alignment horizontal="left" vertical="top"/>
      <protection locked="0"/>
    </xf>
    <xf numFmtId="0" fontId="2" fillId="6" borderId="6" xfId="0" applyFont="1" applyFill="1" applyBorder="1" applyAlignment="1">
      <alignment horizontal="left"/>
    </xf>
    <xf numFmtId="0" fontId="7" fillId="7" borderId="8" xfId="0" applyFont="1" applyFill="1" applyBorder="1" applyAlignment="1">
      <alignment horizontal="left" vertical="top" wrapText="1"/>
    </xf>
    <xf numFmtId="0" fontId="7" fillId="7" borderId="6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3" fillId="12" borderId="0" xfId="0" applyFont="1" applyFill="1" applyAlignment="1">
      <alignment horizontal="left" vertical="top"/>
    </xf>
    <xf numFmtId="44" fontId="0" fillId="7" borderId="2" xfId="1" applyFont="1" applyFill="1" applyBorder="1" applyAlignment="1" applyProtection="1">
      <alignment horizontal="left" wrapText="1"/>
    </xf>
    <xf numFmtId="44" fontId="0" fillId="0" borderId="2" xfId="1" applyFont="1" applyBorder="1" applyAlignment="1" applyProtection="1">
      <alignment horizontal="left" wrapText="1"/>
      <protection locked="0"/>
    </xf>
    <xf numFmtId="0" fontId="0" fillId="12" borderId="0" xfId="0" applyFill="1" applyAlignment="1">
      <alignment horizontal="left"/>
    </xf>
    <xf numFmtId="44" fontId="4" fillId="5" borderId="2" xfId="1" applyFont="1" applyFill="1" applyBorder="1" applyAlignment="1" applyProtection="1">
      <alignment horizontal="left"/>
    </xf>
    <xf numFmtId="44" fontId="2" fillId="5" borderId="2" xfId="1" applyFont="1" applyFill="1" applyBorder="1" applyAlignment="1" applyProtection="1">
      <alignment horizontal="left" wrapText="1"/>
    </xf>
    <xf numFmtId="0" fontId="3" fillId="5" borderId="0" xfId="0" applyFont="1" applyFill="1" applyAlignment="1">
      <alignment horizontal="left"/>
    </xf>
    <xf numFmtId="0" fontId="7" fillId="5" borderId="6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/>
    </xf>
    <xf numFmtId="44" fontId="0" fillId="7" borderId="2" xfId="1" applyFont="1" applyFill="1" applyBorder="1" applyAlignment="1" applyProtection="1">
      <alignment horizontal="left"/>
    </xf>
    <xf numFmtId="44" fontId="0" fillId="5" borderId="2" xfId="1" applyFont="1" applyFill="1" applyBorder="1" applyAlignment="1" applyProtection="1">
      <alignment horizontal="left"/>
    </xf>
    <xf numFmtId="44" fontId="0" fillId="0" borderId="2" xfId="1" applyFont="1" applyBorder="1" applyAlignment="1" applyProtection="1">
      <alignment horizontal="left"/>
      <protection locked="0"/>
    </xf>
    <xf numFmtId="44" fontId="0" fillId="3" borderId="2" xfId="1" applyFont="1" applyFill="1" applyBorder="1" applyAlignment="1" applyProtection="1">
      <alignment horizontal="left"/>
    </xf>
    <xf numFmtId="2" fontId="7" fillId="5" borderId="6" xfId="0" applyNumberFormat="1" applyFont="1" applyFill="1" applyBorder="1" applyAlignment="1">
      <alignment horizontal="left" vertical="top" wrapText="1"/>
    </xf>
    <xf numFmtId="0" fontId="0" fillId="0" borderId="6" xfId="0" applyBorder="1" applyAlignment="1" applyProtection="1">
      <alignment horizontal="left"/>
      <protection locked="0"/>
    </xf>
    <xf numFmtId="44" fontId="0" fillId="8" borderId="2" xfId="1" applyFont="1" applyFill="1" applyBorder="1" applyAlignment="1" applyProtection="1">
      <alignment horizontal="left"/>
    </xf>
    <xf numFmtId="44" fontId="0" fillId="11" borderId="2" xfId="1" applyFont="1" applyFill="1" applyBorder="1" applyAlignment="1" applyProtection="1">
      <alignment horizontal="left"/>
    </xf>
    <xf numFmtId="44" fontId="3" fillId="5" borderId="6" xfId="1" applyFont="1" applyFill="1" applyBorder="1" applyAlignment="1" applyProtection="1">
      <alignment horizontal="left" wrapText="1"/>
    </xf>
    <xf numFmtId="44" fontId="5" fillId="5" borderId="2" xfId="1" applyFont="1" applyFill="1" applyBorder="1" applyAlignment="1" applyProtection="1">
      <alignment horizontal="left"/>
    </xf>
    <xf numFmtId="0" fontId="0" fillId="0" borderId="6" xfId="0" applyBorder="1" applyAlignment="1" applyProtection="1">
      <alignment horizontal="left" wrapText="1"/>
      <protection locked="0"/>
    </xf>
    <xf numFmtId="44" fontId="4" fillId="4" borderId="2" xfId="1" applyFont="1" applyFill="1" applyBorder="1" applyAlignment="1" applyProtection="1">
      <alignment horizontal="left"/>
    </xf>
    <xf numFmtId="44" fontId="4" fillId="0" borderId="3" xfId="0" applyNumberFormat="1" applyFont="1" applyBorder="1" applyAlignment="1">
      <alignment horizontal="left"/>
    </xf>
    <xf numFmtId="0" fontId="6" fillId="0" borderId="0" xfId="0" applyFont="1" applyAlignment="1">
      <alignment wrapText="1"/>
    </xf>
    <xf numFmtId="0" fontId="0" fillId="0" borderId="6" xfId="0" applyBorder="1"/>
    <xf numFmtId="0" fontId="11" fillId="0" borderId="6" xfId="0" applyFont="1" applyBorder="1"/>
    <xf numFmtId="0" fontId="0" fillId="10" borderId="0" xfId="0" applyFill="1"/>
    <xf numFmtId="44" fontId="9" fillId="0" borderId="6" xfId="1" applyFont="1" applyBorder="1" applyProtection="1">
      <protection locked="0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" fillId="0" borderId="6" xfId="0" applyFont="1" applyBorder="1" applyAlignment="1" applyProtection="1">
      <alignment horizontal="left"/>
      <protection locked="0"/>
    </xf>
    <xf numFmtId="14" fontId="2" fillId="0" borderId="6" xfId="0" applyNumberFormat="1" applyFont="1" applyBorder="1" applyAlignment="1" applyProtection="1">
      <alignment horizontal="left"/>
      <protection locked="0"/>
    </xf>
    <xf numFmtId="1" fontId="0" fillId="0" borderId="0" xfId="0" applyNumberFormat="1"/>
    <xf numFmtId="2" fontId="0" fillId="0" borderId="0" xfId="0" applyNumberFormat="1"/>
    <xf numFmtId="2" fontId="0" fillId="7" borderId="0" xfId="0" applyNumberFormat="1" applyFill="1"/>
    <xf numFmtId="2" fontId="4" fillId="5" borderId="0" xfId="1" applyNumberFormat="1" applyFont="1" applyFill="1" applyBorder="1" applyAlignment="1" applyProtection="1">
      <alignment horizontal="center"/>
    </xf>
    <xf numFmtId="1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44" fontId="4" fillId="8" borderId="11" xfId="1" applyFont="1" applyFill="1" applyBorder="1" applyAlignment="1" applyProtection="1">
      <alignment wrapText="1"/>
    </xf>
    <xf numFmtId="44" fontId="4" fillId="8" borderId="12" xfId="1" applyFont="1" applyFill="1" applyBorder="1" applyAlignment="1" applyProtection="1">
      <alignment wrapText="1"/>
    </xf>
    <xf numFmtId="44" fontId="4" fillId="0" borderId="0" xfId="1" applyFont="1" applyFill="1" applyBorder="1" applyAlignment="1" applyProtection="1">
      <alignment wrapText="1"/>
    </xf>
    <xf numFmtId="44" fontId="4" fillId="0" borderId="0" xfId="1" applyFont="1" applyFill="1" applyBorder="1" applyAlignment="1" applyProtection="1"/>
    <xf numFmtId="44" fontId="4" fillId="3" borderId="11" xfId="1" applyFont="1" applyFill="1" applyBorder="1" applyAlignment="1" applyProtection="1"/>
    <xf numFmtId="44" fontId="4" fillId="3" borderId="12" xfId="1" applyFont="1" applyFill="1" applyBorder="1" applyAlignment="1" applyProtection="1"/>
    <xf numFmtId="44" fontId="4" fillId="11" borderId="11" xfId="1" applyFont="1" applyFill="1" applyBorder="1" applyAlignment="1" applyProtection="1"/>
    <xf numFmtId="44" fontId="4" fillId="11" borderId="12" xfId="1" applyFont="1" applyFill="1" applyBorder="1" applyAlignment="1" applyProtection="1"/>
    <xf numFmtId="44" fontId="4" fillId="11" borderId="11" xfId="1" applyFont="1" applyFill="1" applyBorder="1" applyAlignment="1" applyProtection="1">
      <alignment wrapText="1"/>
    </xf>
    <xf numFmtId="44" fontId="4" fillId="11" borderId="12" xfId="1" applyFont="1" applyFill="1" applyBorder="1" applyAlignment="1" applyProtection="1">
      <alignment wrapText="1"/>
    </xf>
    <xf numFmtId="44" fontId="3" fillId="0" borderId="0" xfId="1" applyFont="1" applyFill="1" applyBorder="1" applyAlignment="1" applyProtection="1">
      <alignment wrapText="1"/>
    </xf>
    <xf numFmtId="44" fontId="0" fillId="0" borderId="0" xfId="1" applyFont="1" applyFill="1" applyBorder="1" applyAlignment="1" applyProtection="1">
      <alignment wrapText="1"/>
    </xf>
    <xf numFmtId="44" fontId="0" fillId="0" borderId="6" xfId="1" applyFont="1" applyBorder="1" applyAlignment="1" applyProtection="1">
      <protection locked="0"/>
    </xf>
    <xf numFmtId="44" fontId="0" fillId="0" borderId="0" xfId="1" applyFont="1" applyFill="1" applyBorder="1" applyAlignment="1" applyProtection="1">
      <protection locked="0"/>
    </xf>
    <xf numFmtId="44" fontId="0" fillId="0" borderId="0" xfId="1" applyFont="1" applyFill="1" applyBorder="1" applyAlignment="1" applyProtection="1"/>
    <xf numFmtId="44" fontId="0" fillId="0" borderId="0" xfId="1" applyFont="1" applyFill="1" applyBorder="1" applyAlignment="1" applyProtection="1">
      <alignment wrapText="1"/>
      <protection locked="0"/>
    </xf>
    <xf numFmtId="44" fontId="0" fillId="0" borderId="6" xfId="1" applyFont="1" applyBorder="1" applyAlignment="1" applyProtection="1">
      <alignment wrapText="1"/>
      <protection locked="0"/>
    </xf>
    <xf numFmtId="44" fontId="0" fillId="3" borderId="2" xfId="1" applyFont="1" applyFill="1" applyBorder="1" applyAlignment="1" applyProtection="1"/>
    <xf numFmtId="0" fontId="0" fillId="0" borderId="8" xfId="0" applyBorder="1" applyProtection="1">
      <protection locked="0"/>
    </xf>
    <xf numFmtId="0" fontId="0" fillId="13" borderId="1" xfId="0" applyFill="1" applyBorder="1" applyProtection="1">
      <protection locked="0"/>
    </xf>
    <xf numFmtId="0" fontId="2" fillId="13" borderId="1" xfId="0" applyFont="1" applyFill="1" applyBorder="1" applyProtection="1">
      <protection locked="0"/>
    </xf>
    <xf numFmtId="0" fontId="14" fillId="13" borderId="1" xfId="0" applyFont="1" applyFill="1" applyBorder="1" applyAlignment="1" applyProtection="1">
      <alignment vertical="top"/>
      <protection locked="0"/>
    </xf>
    <xf numFmtId="0" fontId="0" fillId="13" borderId="6" xfId="0" applyFill="1" applyBorder="1" applyProtection="1">
      <protection locked="0"/>
    </xf>
    <xf numFmtId="0" fontId="2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2" fillId="3" borderId="13" xfId="0" applyFont="1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2" fillId="0" borderId="1" xfId="0" applyFont="1" applyBorder="1"/>
    <xf numFmtId="0" fontId="2" fillId="0" borderId="3" xfId="0" applyFont="1" applyBorder="1"/>
    <xf numFmtId="0" fontId="2" fillId="3" borderId="1" xfId="0" applyFont="1" applyFill="1" applyBorder="1"/>
    <xf numFmtId="0" fontId="2" fillId="3" borderId="3" xfId="0" applyFont="1" applyFill="1" applyBorder="1"/>
    <xf numFmtId="0" fontId="2" fillId="3" borderId="2" xfId="0" applyFont="1" applyFill="1" applyBorder="1"/>
    <xf numFmtId="0" fontId="7" fillId="0" borderId="7" xfId="0" applyFont="1" applyBorder="1" applyAlignment="1">
      <alignment vertical="top" wrapText="1"/>
    </xf>
    <xf numFmtId="2" fontId="7" fillId="5" borderId="1" xfId="0" applyNumberFormat="1" applyFont="1" applyFill="1" applyBorder="1" applyAlignment="1">
      <alignment vertical="top" wrapText="1"/>
    </xf>
    <xf numFmtId="0" fontId="4" fillId="5" borderId="1" xfId="0" applyFont="1" applyFill="1" applyBorder="1"/>
    <xf numFmtId="0" fontId="4" fillId="5" borderId="2" xfId="0" applyFont="1" applyFill="1" applyBorder="1"/>
    <xf numFmtId="0" fontId="7" fillId="0" borderId="1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4" fillId="0" borderId="0" xfId="0" applyFont="1"/>
    <xf numFmtId="0" fontId="7" fillId="0" borderId="0" xfId="0" applyFont="1" applyAlignment="1">
      <alignment vertical="top" wrapText="1"/>
    </xf>
    <xf numFmtId="2" fontId="7" fillId="0" borderId="0" xfId="0" applyNumberFormat="1" applyFont="1" applyAlignment="1">
      <alignment vertical="top" wrapText="1"/>
    </xf>
    <xf numFmtId="14" fontId="2" fillId="0" borderId="2" xfId="0" applyNumberFormat="1" applyFont="1" applyBorder="1"/>
    <xf numFmtId="14" fontId="2" fillId="13" borderId="1" xfId="0" applyNumberFormat="1" applyFont="1" applyFill="1" applyBorder="1" applyProtection="1">
      <protection locked="0"/>
    </xf>
    <xf numFmtId="49" fontId="2" fillId="13" borderId="1" xfId="0" applyNumberFormat="1" applyFont="1" applyFill="1" applyBorder="1" applyProtection="1">
      <protection locked="0"/>
    </xf>
    <xf numFmtId="0" fontId="2" fillId="13" borderId="2" xfId="0" applyFont="1" applyFill="1" applyBorder="1"/>
    <xf numFmtId="2" fontId="7" fillId="5" borderId="6" xfId="0" applyNumberFormat="1" applyFont="1" applyFill="1" applyBorder="1" applyAlignment="1">
      <alignment vertical="top" wrapText="1"/>
    </xf>
    <xf numFmtId="44" fontId="15" fillId="3" borderId="2" xfId="1" applyFont="1" applyFill="1" applyBorder="1" applyAlignment="1" applyProtection="1"/>
    <xf numFmtId="0" fontId="2" fillId="13" borderId="3" xfId="0" applyFont="1" applyFill="1" applyBorder="1" applyAlignment="1" applyProtection="1">
      <alignment vertical="top" wrapText="1"/>
      <protection locked="0"/>
    </xf>
    <xf numFmtId="0" fontId="2" fillId="13" borderId="3" xfId="0" applyFont="1" applyFill="1" applyBorder="1" applyAlignment="1">
      <alignment vertical="top" wrapText="1"/>
    </xf>
    <xf numFmtId="0" fontId="2" fillId="13" borderId="2" xfId="0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2" fillId="0" borderId="0" xfId="0" applyFont="1"/>
    <xf numFmtId="0" fontId="6" fillId="13" borderId="3" xfId="0" applyFont="1" applyFill="1" applyBorder="1" applyAlignment="1">
      <alignment wrapText="1"/>
    </xf>
    <xf numFmtId="0" fontId="6" fillId="13" borderId="3" xfId="0" applyFont="1" applyFill="1" applyBorder="1" applyAlignment="1">
      <alignment horizontal="left" vertical="top"/>
    </xf>
    <xf numFmtId="0" fontId="6" fillId="13" borderId="2" xfId="0" applyFont="1" applyFill="1" applyBorder="1" applyAlignment="1">
      <alignment wrapText="1"/>
    </xf>
    <xf numFmtId="0" fontId="0" fillId="13" borderId="2" xfId="0" applyFill="1" applyBorder="1" applyProtection="1">
      <protection hidden="1"/>
    </xf>
    <xf numFmtId="0" fontId="2" fillId="3" borderId="9" xfId="0" applyFont="1" applyFill="1" applyBorder="1" applyProtection="1">
      <protection hidden="1"/>
    </xf>
    <xf numFmtId="0" fontId="2" fillId="3" borderId="13" xfId="0" applyFont="1" applyFill="1" applyBorder="1" applyProtection="1">
      <protection hidden="1"/>
    </xf>
    <xf numFmtId="0" fontId="2" fillId="3" borderId="9" xfId="0" applyFont="1" applyFill="1" applyBorder="1" applyAlignment="1" applyProtection="1">
      <alignment horizontal="left"/>
      <protection hidden="1"/>
    </xf>
    <xf numFmtId="0" fontId="0" fillId="3" borderId="2" xfId="0" applyFill="1" applyBorder="1" applyAlignment="1" applyProtection="1">
      <alignment horizontal="left"/>
      <protection hidden="1"/>
    </xf>
    <xf numFmtId="0" fontId="2" fillId="13" borderId="1" xfId="0" applyFont="1" applyFill="1" applyBorder="1"/>
    <xf numFmtId="44" fontId="0" fillId="5" borderId="2" xfId="1" applyFont="1" applyFill="1" applyBorder="1" applyAlignment="1" applyProtection="1">
      <alignment horizontal="left"/>
      <protection hidden="1"/>
    </xf>
    <xf numFmtId="44" fontId="4" fillId="5" borderId="2" xfId="1" applyFont="1" applyFill="1" applyBorder="1" applyAlignment="1" applyProtection="1">
      <alignment horizontal="left"/>
      <protection hidden="1"/>
    </xf>
    <xf numFmtId="44" fontId="4" fillId="5" borderId="6" xfId="1" applyFont="1" applyFill="1" applyBorder="1" applyAlignment="1" applyProtection="1">
      <protection hidden="1"/>
    </xf>
    <xf numFmtId="44" fontId="2" fillId="5" borderId="2" xfId="1" applyFont="1" applyFill="1" applyBorder="1" applyAlignment="1" applyProtection="1">
      <alignment horizontal="left" wrapText="1"/>
      <protection hidden="1"/>
    </xf>
    <xf numFmtId="44" fontId="0" fillId="7" borderId="2" xfId="1" applyFont="1" applyFill="1" applyBorder="1" applyAlignment="1" applyProtection="1">
      <alignment horizontal="left"/>
      <protection hidden="1"/>
    </xf>
    <xf numFmtId="44" fontId="0" fillId="3" borderId="2" xfId="1" applyFont="1" applyFill="1" applyBorder="1" applyAlignment="1" applyProtection="1">
      <alignment horizontal="left"/>
      <protection hidden="1"/>
    </xf>
    <xf numFmtId="44" fontId="0" fillId="3" borderId="1" xfId="1" applyFont="1" applyFill="1" applyBorder="1" applyAlignment="1" applyProtection="1">
      <protection hidden="1"/>
    </xf>
    <xf numFmtId="44" fontId="3" fillId="5" borderId="6" xfId="1" applyFont="1" applyFill="1" applyBorder="1" applyAlignment="1" applyProtection="1">
      <alignment horizontal="left" wrapText="1"/>
      <protection hidden="1"/>
    </xf>
    <xf numFmtId="44" fontId="0" fillId="3" borderId="2" xfId="1" applyFont="1" applyFill="1" applyBorder="1" applyAlignment="1" applyProtection="1">
      <protection hidden="1"/>
    </xf>
    <xf numFmtId="44" fontId="4" fillId="4" borderId="1" xfId="1" applyFont="1" applyFill="1" applyBorder="1" applyAlignment="1" applyProtection="1">
      <protection hidden="1"/>
    </xf>
    <xf numFmtId="0" fontId="9" fillId="0" borderId="6" xfId="0" applyFont="1" applyBorder="1"/>
    <xf numFmtId="0" fontId="10" fillId="13" borderId="6" xfId="0" applyFont="1" applyFill="1" applyBorder="1"/>
    <xf numFmtId="0" fontId="8" fillId="13" borderId="0" xfId="0" applyFont="1" applyFill="1"/>
    <xf numFmtId="0" fontId="8" fillId="13" borderId="0" xfId="0" applyFont="1" applyFill="1" applyAlignment="1">
      <alignment wrapText="1"/>
    </xf>
    <xf numFmtId="0" fontId="8" fillId="13" borderId="7" xfId="0" applyFont="1" applyFill="1" applyBorder="1"/>
    <xf numFmtId="0" fontId="8" fillId="13" borderId="8" xfId="0" applyFont="1" applyFill="1" applyBorder="1" applyAlignment="1">
      <alignment wrapText="1"/>
    </xf>
    <xf numFmtId="0" fontId="8" fillId="13" borderId="9" xfId="0" applyFont="1" applyFill="1" applyBorder="1"/>
    <xf numFmtId="0" fontId="8" fillId="13" borderId="10" xfId="0" applyFont="1" applyFill="1" applyBorder="1" applyAlignment="1">
      <alignment wrapText="1"/>
    </xf>
    <xf numFmtId="0" fontId="0" fillId="0" borderId="6" xfId="0" applyBorder="1" applyProtection="1">
      <protection locked="0"/>
    </xf>
    <xf numFmtId="0" fontId="2" fillId="0" borderId="1" xfId="0" applyFont="1" applyBorder="1" applyAlignment="1" applyProtection="1">
      <alignment horizontal="left"/>
      <protection locked="0"/>
    </xf>
    <xf numFmtId="14" fontId="2" fillId="0" borderId="1" xfId="0" applyNumberFormat="1" applyFont="1" applyBorder="1" applyAlignment="1" applyProtection="1">
      <alignment horizontal="left"/>
      <protection locked="0"/>
    </xf>
    <xf numFmtId="0" fontId="2" fillId="13" borderId="1" xfId="0" applyFont="1" applyFill="1" applyBorder="1" applyAlignment="1" applyProtection="1">
      <alignment horizontal="left" vertical="top"/>
      <protection locked="0"/>
    </xf>
    <xf numFmtId="14" fontId="2" fillId="13" borderId="1" xfId="0" applyNumberFormat="1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44" fontId="0" fillId="0" borderId="2" xfId="1" applyFont="1" applyFill="1" applyBorder="1" applyAlignment="1" applyProtection="1">
      <alignment horizontal="left"/>
      <protection locked="0" hidden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44" fontId="0" fillId="0" borderId="0" xfId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44" fontId="4" fillId="0" borderId="0" xfId="1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2" fontId="7" fillId="0" borderId="0" xfId="0" applyNumberFormat="1" applyFont="1" applyAlignment="1">
      <alignment horizontal="center" vertical="top" wrapText="1"/>
    </xf>
    <xf numFmtId="44" fontId="0" fillId="0" borderId="0" xfId="1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44" fontId="4" fillId="0" borderId="0" xfId="1" applyFont="1" applyFill="1" applyBorder="1" applyAlignment="1" applyProtection="1">
      <alignment horizontal="center" wrapText="1"/>
    </xf>
    <xf numFmtId="0" fontId="0" fillId="0" borderId="0" xfId="0" applyAlignment="1">
      <alignment horizontal="left"/>
    </xf>
    <xf numFmtId="44" fontId="3" fillId="0" borderId="0" xfId="1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left"/>
      <protection locked="0"/>
    </xf>
    <xf numFmtId="44" fontId="0" fillId="0" borderId="0" xfId="1" applyFont="1" applyFill="1" applyBorder="1" applyAlignment="1" applyProtection="1">
      <alignment horizontal="center" wrapText="1"/>
      <protection locked="0"/>
    </xf>
    <xf numFmtId="44" fontId="0" fillId="0" borderId="0" xfId="1" applyFont="1" applyFill="1" applyBorder="1" applyAlignment="1" applyProtection="1">
      <alignment horizontal="center" wrapText="1"/>
    </xf>
    <xf numFmtId="44" fontId="4" fillId="4" borderId="1" xfId="1" applyFont="1" applyFill="1" applyBorder="1" applyAlignment="1" applyProtection="1">
      <alignment horizontal="left"/>
    </xf>
    <xf numFmtId="44" fontId="4" fillId="4" borderId="2" xfId="1" applyFont="1" applyFill="1" applyBorder="1" applyAlignment="1" applyProtection="1">
      <alignment horizontal="left"/>
    </xf>
    <xf numFmtId="44" fontId="0" fillId="0" borderId="6" xfId="1" applyFont="1" applyBorder="1" applyAlignment="1" applyProtection="1">
      <alignment horizontal="left"/>
      <protection locked="0"/>
    </xf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44" fontId="4" fillId="5" borderId="6" xfId="1" applyFont="1" applyFill="1" applyBorder="1" applyAlignment="1" applyProtection="1">
      <alignment horizontal="left"/>
    </xf>
    <xf numFmtId="44" fontId="4" fillId="11" borderId="11" xfId="1" applyFont="1" applyFill="1" applyBorder="1" applyAlignment="1" applyProtection="1">
      <alignment horizontal="left"/>
    </xf>
    <xf numFmtId="44" fontId="4" fillId="11" borderId="12" xfId="1" applyFont="1" applyFill="1" applyBorder="1" applyAlignment="1" applyProtection="1">
      <alignment horizontal="left"/>
    </xf>
    <xf numFmtId="44" fontId="4" fillId="3" borderId="11" xfId="1" applyFont="1" applyFill="1" applyBorder="1" applyAlignment="1" applyProtection="1">
      <alignment horizontal="left"/>
    </xf>
    <xf numFmtId="44" fontId="4" fillId="3" borderId="12" xfId="1" applyFont="1" applyFill="1" applyBorder="1" applyAlignment="1" applyProtection="1">
      <alignment horizontal="left"/>
    </xf>
    <xf numFmtId="2" fontId="7" fillId="5" borderId="1" xfId="0" applyNumberFormat="1" applyFont="1" applyFill="1" applyBorder="1" applyAlignment="1">
      <alignment horizontal="left" vertical="top" wrapText="1"/>
    </xf>
    <xf numFmtId="2" fontId="7" fillId="5" borderId="2" xfId="0" applyNumberFormat="1" applyFont="1" applyFill="1" applyBorder="1" applyAlignment="1">
      <alignment horizontal="left" vertical="top" wrapText="1"/>
    </xf>
    <xf numFmtId="44" fontId="4" fillId="8" borderId="11" xfId="1" applyFont="1" applyFill="1" applyBorder="1" applyAlignment="1" applyProtection="1">
      <alignment horizontal="left" wrapText="1"/>
    </xf>
    <xf numFmtId="44" fontId="4" fillId="8" borderId="12" xfId="1" applyFont="1" applyFill="1" applyBorder="1" applyAlignment="1" applyProtection="1">
      <alignment horizontal="left" wrapText="1"/>
    </xf>
    <xf numFmtId="44" fontId="4" fillId="11" borderId="11" xfId="1" applyFont="1" applyFill="1" applyBorder="1" applyAlignment="1" applyProtection="1">
      <alignment horizontal="left" wrapText="1"/>
    </xf>
    <xf numFmtId="44" fontId="4" fillId="11" borderId="12" xfId="1" applyFont="1" applyFill="1" applyBorder="1" applyAlignment="1" applyProtection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44" fontId="3" fillId="5" borderId="1" xfId="1" applyFont="1" applyFill="1" applyBorder="1" applyAlignment="1" applyProtection="1">
      <alignment horizontal="left" wrapText="1"/>
    </xf>
    <xf numFmtId="44" fontId="3" fillId="5" borderId="2" xfId="1" applyFont="1" applyFill="1" applyBorder="1" applyAlignment="1" applyProtection="1">
      <alignment horizontal="left" wrapText="1"/>
    </xf>
    <xf numFmtId="44" fontId="0" fillId="3" borderId="1" xfId="1" applyFont="1" applyFill="1" applyBorder="1" applyAlignment="1" applyProtection="1">
      <alignment horizontal="left"/>
    </xf>
    <xf numFmtId="44" fontId="0" fillId="3" borderId="2" xfId="1" applyFont="1" applyFill="1" applyBorder="1" applyAlignment="1" applyProtection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44" fontId="0" fillId="5" borderId="1" xfId="1" applyFont="1" applyFill="1" applyBorder="1" applyAlignment="1" applyProtection="1">
      <alignment horizontal="left" wrapText="1"/>
    </xf>
    <xf numFmtId="44" fontId="0" fillId="5" borderId="2" xfId="1" applyFont="1" applyFill="1" applyBorder="1" applyAlignment="1" applyProtection="1">
      <alignment horizontal="left" wrapText="1"/>
    </xf>
    <xf numFmtId="44" fontId="4" fillId="5" borderId="1" xfId="1" applyFont="1" applyFill="1" applyBorder="1" applyAlignment="1" applyProtection="1">
      <alignment horizontal="left"/>
    </xf>
    <xf numFmtId="44" fontId="4" fillId="5" borderId="2" xfId="1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44" fontId="0" fillId="0" borderId="6" xfId="1" applyFont="1" applyBorder="1" applyAlignment="1" applyProtection="1">
      <alignment horizontal="left" wrapText="1"/>
      <protection locked="0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4" fontId="2" fillId="0" borderId="1" xfId="0" applyNumberFormat="1" applyFont="1" applyBorder="1" applyAlignment="1" applyProtection="1">
      <alignment horizontal="left"/>
      <protection locked="0"/>
    </xf>
    <xf numFmtId="14" fontId="2" fillId="0" borderId="2" xfId="0" applyNumberFormat="1" applyFont="1" applyBorder="1" applyAlignment="1" applyProtection="1">
      <alignment horizontal="left"/>
      <protection locked="0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 applyProtection="1">
      <alignment horizontal="left"/>
      <protection locked="0"/>
    </xf>
    <xf numFmtId="0" fontId="7" fillId="0" borderId="9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/>
    </xf>
    <xf numFmtId="0" fontId="7" fillId="0" borderId="1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top"/>
    </xf>
    <xf numFmtId="1" fontId="13" fillId="13" borderId="0" xfId="0" applyNumberFormat="1" applyFont="1" applyFill="1" applyAlignment="1">
      <alignment horizontal="center"/>
    </xf>
  </cellXfs>
  <cellStyles count="2">
    <cellStyle name="Currency" xfId="1" builtinId="4"/>
    <cellStyle name="Normal" xfId="0" builtinId="0"/>
  </cellStyles>
  <dxfs count="93"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u val="none"/>
        <color rgb="FFC00000"/>
      </font>
      <fill>
        <patternFill>
          <bgColor rgb="FFFFCCCC"/>
        </patternFill>
      </fill>
    </dxf>
    <dxf>
      <font>
        <b/>
        <i val="0"/>
        <strike/>
        <u val="none"/>
        <color rgb="FFC0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u val="none"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u val="none"/>
        <color rgb="FFC00000"/>
      </font>
      <fill>
        <patternFill>
          <bgColor rgb="FFFFCCCC"/>
        </patternFill>
      </fill>
    </dxf>
    <dxf>
      <font>
        <b/>
        <i val="0"/>
        <strike/>
        <u val="none"/>
        <color rgb="FFC00000"/>
      </font>
      <fill>
        <patternFill>
          <bgColor rgb="FFFFCCCC"/>
        </patternFill>
      </fill>
    </dxf>
    <dxf>
      <font>
        <b/>
        <i val="0"/>
        <strike/>
        <u val="none"/>
        <color rgb="FFC0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protection locked="1" hidden="0"/>
    </dxf>
    <dxf>
      <protection locked="1" hidden="0"/>
    </dxf>
    <dxf>
      <protection locked="1" hidden="0"/>
    </dxf>
  </dxfs>
  <tableStyles count="0" defaultTableStyle="TableStyleMedium2" defaultPivotStyle="PivotStyleLight16"/>
  <colors>
    <mruColors>
      <color rgb="FFFFCCCC"/>
      <color rgb="FFF5C7C7"/>
      <color rgb="FFFFC1C1"/>
      <color rgb="FFFF9999"/>
      <color rgb="FFF0F8EE"/>
      <color rgb="FFDD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6037F9-ED21-4962-A14C-52FA538C8DC6}" name="Table1" displayName="Table1" ref="B5:B12" totalsRowShown="0" headerRowDxfId="92" dataDxfId="91">
  <autoFilter ref="B5:B12" xr:uid="{296037F9-ED21-4962-A14C-52FA538C8DC6}"/>
  <tableColumns count="1">
    <tableColumn id="1" xr3:uid="{558662D8-091B-4652-8E99-994748D1792A}" name="Column1" dataDxfId="9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146F6-0E30-4806-8910-3F54CDDEDA0B}">
  <dimension ref="A1:D110"/>
  <sheetViews>
    <sheetView tabSelected="1" zoomScale="140" zoomScaleNormal="140" zoomScaleSheetLayoutView="100" workbookViewId="0">
      <selection activeCell="A17" sqref="A17"/>
    </sheetView>
  </sheetViews>
  <sheetFormatPr defaultColWidth="9.140625" defaultRowHeight="15" x14ac:dyDescent="0.25"/>
  <cols>
    <col min="1" max="1" width="79.85546875" customWidth="1"/>
    <col min="2" max="2" width="57.42578125" customWidth="1"/>
  </cols>
  <sheetData>
    <row r="1" spans="1:4" ht="26.25" x14ac:dyDescent="0.4">
      <c r="A1" s="143" t="s">
        <v>463</v>
      </c>
      <c r="B1" s="143"/>
    </row>
    <row r="2" spans="1:4" ht="15.75" customHeight="1" x14ac:dyDescent="0.4">
      <c r="A2" s="143"/>
      <c r="B2" s="143"/>
    </row>
    <row r="3" spans="1:4" ht="37.5" x14ac:dyDescent="0.3">
      <c r="A3" s="141" t="s">
        <v>464</v>
      </c>
      <c r="B3" s="141"/>
      <c r="C3" s="32"/>
      <c r="D3" s="32"/>
    </row>
    <row r="4" spans="1:4" ht="47.25" x14ac:dyDescent="0.25">
      <c r="A4" s="142" t="s">
        <v>475</v>
      </c>
      <c r="B4" s="142"/>
      <c r="C4" s="32"/>
      <c r="D4" s="32"/>
    </row>
    <row r="5" spans="1:4" x14ac:dyDescent="0.25">
      <c r="C5" s="32"/>
      <c r="D5" s="32"/>
    </row>
    <row r="6" spans="1:4" ht="37.5" x14ac:dyDescent="0.3">
      <c r="A6" s="141" t="s">
        <v>465</v>
      </c>
      <c r="B6" s="141"/>
      <c r="C6" s="32"/>
      <c r="D6" s="32"/>
    </row>
    <row r="7" spans="1:4" ht="47.25" x14ac:dyDescent="0.25">
      <c r="A7" s="142" t="s">
        <v>466</v>
      </c>
      <c r="B7" s="142"/>
      <c r="C7" s="32"/>
      <c r="D7" s="32"/>
    </row>
    <row r="8" spans="1:4" ht="31.5" x14ac:dyDescent="0.25">
      <c r="A8" s="142" t="s">
        <v>467</v>
      </c>
      <c r="B8" s="142"/>
      <c r="C8" s="32"/>
      <c r="D8" s="32"/>
    </row>
    <row r="9" spans="1:4" ht="31.5" x14ac:dyDescent="0.25">
      <c r="A9" s="142" t="s">
        <v>468</v>
      </c>
      <c r="B9" s="142"/>
      <c r="C9" s="32"/>
      <c r="D9" s="32"/>
    </row>
    <row r="10" spans="1:4" ht="15.75" x14ac:dyDescent="0.25">
      <c r="A10" s="142" t="s">
        <v>477</v>
      </c>
      <c r="B10" s="142"/>
      <c r="C10" s="32"/>
      <c r="D10" s="32"/>
    </row>
    <row r="11" spans="1:4" ht="15.75" x14ac:dyDescent="0.25">
      <c r="A11" s="142" t="s">
        <v>476</v>
      </c>
      <c r="B11" s="142"/>
      <c r="C11" s="32"/>
      <c r="D11" s="32"/>
    </row>
    <row r="12" spans="1:4" ht="31.5" x14ac:dyDescent="0.25">
      <c r="A12" s="142" t="s">
        <v>480</v>
      </c>
      <c r="B12" s="142"/>
      <c r="C12" s="32"/>
      <c r="D12" s="32"/>
    </row>
    <row r="13" spans="1:4" ht="15.75" x14ac:dyDescent="0.25">
      <c r="A13" s="142" t="s">
        <v>482</v>
      </c>
      <c r="B13" s="142"/>
      <c r="C13" s="32"/>
      <c r="D13" s="32"/>
    </row>
    <row r="14" spans="1:4" ht="18.75" x14ac:dyDescent="0.3">
      <c r="A14" s="76"/>
      <c r="B14" s="76"/>
      <c r="C14" s="32"/>
      <c r="D14" s="32"/>
    </row>
    <row r="15" spans="1:4" x14ac:dyDescent="0.25">
      <c r="A15" t="s">
        <v>481</v>
      </c>
      <c r="C15" s="32"/>
      <c r="D15" s="32"/>
    </row>
    <row r="16" spans="1:4" x14ac:dyDescent="0.25">
      <c r="A16" t="s">
        <v>478</v>
      </c>
      <c r="C16" s="32"/>
      <c r="D16" s="32"/>
    </row>
    <row r="17" spans="1:4" x14ac:dyDescent="0.25">
      <c r="A17" t="s">
        <v>580</v>
      </c>
      <c r="C17" s="32"/>
      <c r="D17" s="32"/>
    </row>
    <row r="18" spans="1:4" x14ac:dyDescent="0.25">
      <c r="A18" t="s">
        <v>479</v>
      </c>
      <c r="C18" s="32"/>
      <c r="D18" s="32"/>
    </row>
    <row r="19" spans="1:4" x14ac:dyDescent="0.25">
      <c r="C19" s="32"/>
      <c r="D19" s="32"/>
    </row>
    <row r="20" spans="1:4" x14ac:dyDescent="0.25">
      <c r="A20" s="32"/>
      <c r="B20" s="77"/>
      <c r="C20" s="32"/>
      <c r="D20" s="32"/>
    </row>
    <row r="21" spans="1:4" x14ac:dyDescent="0.25">
      <c r="A21" s="32"/>
      <c r="B21" s="32"/>
      <c r="C21" s="32"/>
      <c r="D21" s="32"/>
    </row>
    <row r="22" spans="1:4" x14ac:dyDescent="0.25">
      <c r="A22" s="32"/>
      <c r="B22" s="32"/>
      <c r="C22" s="32"/>
      <c r="D22" s="32"/>
    </row>
    <row r="23" spans="1:4" x14ac:dyDescent="0.25">
      <c r="A23" s="32"/>
      <c r="B23" s="32"/>
      <c r="C23" s="32"/>
      <c r="D23" s="32"/>
    </row>
    <row r="24" spans="1:4" x14ac:dyDescent="0.25">
      <c r="A24" s="32"/>
      <c r="B24" s="32"/>
      <c r="C24" s="32"/>
      <c r="D24" s="32"/>
    </row>
    <row r="25" spans="1:4" x14ac:dyDescent="0.25">
      <c r="A25" s="32"/>
      <c r="B25" s="32"/>
      <c r="C25" s="32"/>
      <c r="D25" s="32"/>
    </row>
    <row r="26" spans="1:4" x14ac:dyDescent="0.25">
      <c r="A26" s="32"/>
      <c r="B26" s="32"/>
      <c r="C26" s="32"/>
      <c r="D26" s="32"/>
    </row>
    <row r="27" spans="1:4" x14ac:dyDescent="0.25">
      <c r="A27" s="32"/>
      <c r="B27" s="32"/>
      <c r="C27" s="32"/>
      <c r="D27" s="32"/>
    </row>
    <row r="28" spans="1:4" x14ac:dyDescent="0.25">
      <c r="A28" s="32"/>
      <c r="B28" s="32"/>
      <c r="C28" s="32"/>
      <c r="D28" s="32"/>
    </row>
    <row r="29" spans="1:4" x14ac:dyDescent="0.25">
      <c r="A29" s="32"/>
      <c r="B29" s="32"/>
      <c r="C29" s="32"/>
      <c r="D29" s="32"/>
    </row>
    <row r="30" spans="1:4" x14ac:dyDescent="0.25">
      <c r="A30" s="32"/>
      <c r="B30" s="32"/>
      <c r="C30" s="32"/>
      <c r="D30" s="32"/>
    </row>
    <row r="31" spans="1:4" x14ac:dyDescent="0.25">
      <c r="A31" s="32"/>
      <c r="B31" s="32"/>
      <c r="C31" s="32"/>
      <c r="D31" s="32"/>
    </row>
    <row r="32" spans="1:4" x14ac:dyDescent="0.25">
      <c r="A32" s="32"/>
      <c r="B32" s="32"/>
      <c r="C32" s="32"/>
      <c r="D32" s="32"/>
    </row>
    <row r="33" spans="1:4" x14ac:dyDescent="0.25">
      <c r="A33" s="32"/>
      <c r="B33" s="32"/>
      <c r="C33" s="32"/>
      <c r="D33" s="32"/>
    </row>
    <row r="34" spans="1:4" x14ac:dyDescent="0.25">
      <c r="A34" s="32"/>
      <c r="B34" s="32"/>
      <c r="C34" s="32"/>
      <c r="D34" s="32"/>
    </row>
    <row r="35" spans="1:4" x14ac:dyDescent="0.25">
      <c r="A35" s="32"/>
      <c r="B35" s="32"/>
      <c r="C35" s="32"/>
      <c r="D35" s="32"/>
    </row>
    <row r="36" spans="1:4" x14ac:dyDescent="0.25">
      <c r="A36" s="32"/>
      <c r="B36" s="32"/>
      <c r="C36" s="32"/>
      <c r="D36" s="32"/>
    </row>
    <row r="37" spans="1:4" x14ac:dyDescent="0.25">
      <c r="A37" s="32"/>
      <c r="B37" s="32"/>
      <c r="C37" s="32"/>
      <c r="D37" s="32"/>
    </row>
    <row r="38" spans="1:4" x14ac:dyDescent="0.25">
      <c r="A38" s="32"/>
      <c r="B38" s="32"/>
      <c r="C38" s="32"/>
      <c r="D38" s="32"/>
    </row>
    <row r="39" spans="1:4" x14ac:dyDescent="0.25">
      <c r="A39" s="32"/>
      <c r="B39" s="32"/>
      <c r="C39" s="32"/>
      <c r="D39" s="32"/>
    </row>
    <row r="40" spans="1:4" x14ac:dyDescent="0.25">
      <c r="A40" s="32"/>
      <c r="B40" s="32"/>
      <c r="C40" s="32"/>
      <c r="D40" s="32"/>
    </row>
    <row r="41" spans="1:4" x14ac:dyDescent="0.25">
      <c r="A41" s="32"/>
      <c r="B41" s="32"/>
      <c r="C41" s="32"/>
      <c r="D41" s="32"/>
    </row>
    <row r="42" spans="1:4" x14ac:dyDescent="0.25">
      <c r="A42" s="32"/>
      <c r="B42" s="32"/>
      <c r="C42" s="32"/>
      <c r="D42" s="32"/>
    </row>
    <row r="43" spans="1:4" x14ac:dyDescent="0.25">
      <c r="A43" s="32"/>
      <c r="B43" s="32"/>
      <c r="C43" s="32"/>
      <c r="D43" s="32"/>
    </row>
    <row r="44" spans="1:4" x14ac:dyDescent="0.25">
      <c r="A44" s="32"/>
      <c r="B44" s="32"/>
      <c r="C44" s="32"/>
      <c r="D44" s="32"/>
    </row>
    <row r="45" spans="1:4" x14ac:dyDescent="0.25">
      <c r="A45" s="32"/>
      <c r="B45" s="32"/>
      <c r="C45" s="32"/>
      <c r="D45" s="32"/>
    </row>
    <row r="46" spans="1:4" x14ac:dyDescent="0.25">
      <c r="A46" s="32"/>
      <c r="B46" s="32"/>
      <c r="C46" s="32"/>
      <c r="D46" s="32"/>
    </row>
    <row r="47" spans="1:4" x14ac:dyDescent="0.25">
      <c r="A47" s="32"/>
      <c r="B47" s="32"/>
      <c r="C47" s="32"/>
      <c r="D47" s="32"/>
    </row>
    <row r="48" spans="1:4" x14ac:dyDescent="0.25">
      <c r="A48" s="32"/>
      <c r="B48" s="32"/>
      <c r="C48" s="32"/>
      <c r="D48" s="32"/>
    </row>
    <row r="49" spans="1:4" x14ac:dyDescent="0.25">
      <c r="A49" s="32"/>
      <c r="B49" s="32"/>
      <c r="C49" s="32"/>
      <c r="D49" s="32"/>
    </row>
    <row r="50" spans="1:4" x14ac:dyDescent="0.25">
      <c r="A50" s="32"/>
      <c r="B50" s="32"/>
      <c r="C50" s="32"/>
      <c r="D50" s="32"/>
    </row>
    <row r="51" spans="1:4" x14ac:dyDescent="0.25">
      <c r="A51" s="32"/>
      <c r="B51" s="32"/>
      <c r="C51" s="32"/>
      <c r="D51" s="32"/>
    </row>
    <row r="52" spans="1:4" x14ac:dyDescent="0.25">
      <c r="A52" s="32"/>
      <c r="B52" s="32"/>
      <c r="C52" s="32"/>
      <c r="D52" s="32"/>
    </row>
    <row r="53" spans="1:4" x14ac:dyDescent="0.25">
      <c r="A53" s="32"/>
      <c r="B53" s="32"/>
      <c r="C53" s="32"/>
      <c r="D53" s="32"/>
    </row>
    <row r="54" spans="1:4" x14ac:dyDescent="0.25">
      <c r="A54" s="32"/>
      <c r="B54" s="32"/>
      <c r="C54" s="32"/>
      <c r="D54" s="32"/>
    </row>
    <row r="55" spans="1:4" x14ac:dyDescent="0.25">
      <c r="A55" s="32"/>
      <c r="B55" s="32"/>
      <c r="C55" s="32"/>
      <c r="D55" s="32"/>
    </row>
    <row r="56" spans="1:4" x14ac:dyDescent="0.25">
      <c r="A56" s="32"/>
      <c r="B56" s="32"/>
      <c r="C56" s="32"/>
      <c r="D56" s="32"/>
    </row>
    <row r="57" spans="1:4" x14ac:dyDescent="0.25">
      <c r="A57" s="32"/>
      <c r="B57" s="32"/>
      <c r="C57" s="32"/>
      <c r="D57" s="32"/>
    </row>
    <row r="58" spans="1:4" x14ac:dyDescent="0.25">
      <c r="A58" s="32"/>
      <c r="B58" s="32"/>
      <c r="C58" s="32"/>
      <c r="D58" s="32"/>
    </row>
    <row r="59" spans="1:4" x14ac:dyDescent="0.25">
      <c r="A59" s="32"/>
      <c r="B59" s="32"/>
      <c r="C59" s="32"/>
      <c r="D59" s="32"/>
    </row>
    <row r="60" spans="1:4" x14ac:dyDescent="0.25">
      <c r="A60" s="32"/>
      <c r="B60" s="32"/>
      <c r="C60" s="32"/>
      <c r="D60" s="32"/>
    </row>
    <row r="61" spans="1:4" x14ac:dyDescent="0.25">
      <c r="A61" s="32"/>
      <c r="B61" s="32"/>
      <c r="C61" s="32"/>
      <c r="D61" s="32"/>
    </row>
    <row r="62" spans="1:4" x14ac:dyDescent="0.25">
      <c r="A62" s="32"/>
      <c r="B62" s="32"/>
      <c r="C62" s="32"/>
      <c r="D62" s="32"/>
    </row>
    <row r="63" spans="1:4" x14ac:dyDescent="0.25">
      <c r="A63" s="32"/>
      <c r="B63" s="32"/>
      <c r="C63" s="32"/>
      <c r="D63" s="32"/>
    </row>
    <row r="64" spans="1:4" x14ac:dyDescent="0.25">
      <c r="A64" s="32"/>
      <c r="B64" s="32"/>
      <c r="C64" s="32"/>
      <c r="D64" s="32"/>
    </row>
    <row r="65" spans="1:4" x14ac:dyDescent="0.25">
      <c r="A65" s="32"/>
      <c r="B65" s="32"/>
      <c r="C65" s="32"/>
      <c r="D65" s="32"/>
    </row>
    <row r="66" spans="1:4" x14ac:dyDescent="0.25">
      <c r="A66" s="32"/>
      <c r="B66" s="32"/>
      <c r="C66" s="32"/>
      <c r="D66" s="32"/>
    </row>
    <row r="67" spans="1:4" x14ac:dyDescent="0.25">
      <c r="A67" s="32"/>
      <c r="B67" s="32"/>
      <c r="C67" s="32"/>
      <c r="D67" s="32"/>
    </row>
    <row r="68" spans="1:4" x14ac:dyDescent="0.25">
      <c r="A68" s="32"/>
      <c r="B68" s="32"/>
      <c r="C68" s="32"/>
      <c r="D68" s="32"/>
    </row>
    <row r="69" spans="1:4" x14ac:dyDescent="0.25">
      <c r="A69" s="32"/>
      <c r="B69" s="32"/>
      <c r="C69" s="32"/>
      <c r="D69" s="32"/>
    </row>
    <row r="70" spans="1:4" x14ac:dyDescent="0.25">
      <c r="A70" s="32"/>
      <c r="B70" s="32"/>
      <c r="C70" s="32"/>
      <c r="D70" s="32"/>
    </row>
    <row r="71" spans="1:4" x14ac:dyDescent="0.25">
      <c r="A71" s="32"/>
      <c r="B71" s="32"/>
      <c r="C71" s="32"/>
      <c r="D71" s="32"/>
    </row>
    <row r="72" spans="1:4" x14ac:dyDescent="0.25">
      <c r="A72" s="32"/>
      <c r="B72" s="32"/>
      <c r="C72" s="32"/>
      <c r="D72" s="32"/>
    </row>
    <row r="73" spans="1:4" x14ac:dyDescent="0.25">
      <c r="A73" s="32"/>
      <c r="B73" s="32"/>
      <c r="C73" s="32"/>
      <c r="D73" s="32"/>
    </row>
    <row r="74" spans="1:4" x14ac:dyDescent="0.25">
      <c r="A74" s="32"/>
      <c r="B74" s="32"/>
      <c r="C74" s="32"/>
      <c r="D74" s="32"/>
    </row>
    <row r="75" spans="1:4" x14ac:dyDescent="0.25">
      <c r="A75" s="32"/>
      <c r="B75" s="32"/>
      <c r="C75" s="32"/>
      <c r="D75" s="32"/>
    </row>
    <row r="76" spans="1:4" x14ac:dyDescent="0.25">
      <c r="A76" s="32"/>
      <c r="B76" s="32"/>
      <c r="C76" s="32"/>
      <c r="D76" s="32"/>
    </row>
    <row r="77" spans="1:4" x14ac:dyDescent="0.25">
      <c r="A77" s="32"/>
      <c r="B77" s="32"/>
      <c r="C77" s="32"/>
      <c r="D77" s="32"/>
    </row>
    <row r="78" spans="1:4" x14ac:dyDescent="0.25">
      <c r="A78" s="32"/>
      <c r="B78" s="32"/>
      <c r="C78" s="32"/>
      <c r="D78" s="32"/>
    </row>
    <row r="79" spans="1:4" x14ac:dyDescent="0.25">
      <c r="A79" s="32"/>
      <c r="B79" s="32"/>
      <c r="C79" s="32"/>
      <c r="D79" s="32"/>
    </row>
    <row r="80" spans="1:4" x14ac:dyDescent="0.25">
      <c r="A80" s="32"/>
      <c r="B80" s="32"/>
      <c r="C80" s="32"/>
      <c r="D80" s="32"/>
    </row>
    <row r="81" spans="1:4" x14ac:dyDescent="0.25">
      <c r="A81" s="32"/>
      <c r="B81" s="32"/>
      <c r="C81" s="32"/>
      <c r="D81" s="32"/>
    </row>
    <row r="82" spans="1:4" x14ac:dyDescent="0.25">
      <c r="A82" s="32"/>
      <c r="B82" s="32"/>
      <c r="C82" s="32"/>
      <c r="D82" s="32"/>
    </row>
    <row r="83" spans="1:4" x14ac:dyDescent="0.25">
      <c r="A83" s="32"/>
      <c r="B83" s="32"/>
      <c r="C83" s="32"/>
      <c r="D83" s="32"/>
    </row>
    <row r="84" spans="1:4" x14ac:dyDescent="0.25">
      <c r="A84" s="32"/>
      <c r="B84" s="32"/>
      <c r="C84" s="32"/>
      <c r="D84" s="32"/>
    </row>
    <row r="85" spans="1:4" x14ac:dyDescent="0.25">
      <c r="A85" s="32"/>
      <c r="B85" s="32"/>
      <c r="C85" s="32"/>
      <c r="D85" s="32"/>
    </row>
    <row r="86" spans="1:4" x14ac:dyDescent="0.25">
      <c r="A86" s="32"/>
      <c r="B86" s="32"/>
      <c r="C86" s="32"/>
      <c r="D86" s="32"/>
    </row>
    <row r="87" spans="1:4" x14ac:dyDescent="0.25">
      <c r="A87" s="32"/>
      <c r="B87" s="32"/>
      <c r="C87" s="32"/>
      <c r="D87" s="32"/>
    </row>
    <row r="88" spans="1:4" x14ac:dyDescent="0.25">
      <c r="A88" s="32"/>
      <c r="B88" s="32"/>
      <c r="C88" s="32"/>
      <c r="D88" s="32"/>
    </row>
    <row r="89" spans="1:4" x14ac:dyDescent="0.25">
      <c r="A89" s="32"/>
      <c r="B89" s="32"/>
      <c r="C89" s="32"/>
      <c r="D89" s="32"/>
    </row>
    <row r="90" spans="1:4" x14ac:dyDescent="0.25">
      <c r="A90" s="32"/>
      <c r="B90" s="32"/>
      <c r="C90" s="32"/>
      <c r="D90" s="32"/>
    </row>
    <row r="91" spans="1:4" x14ac:dyDescent="0.25">
      <c r="A91" s="32"/>
      <c r="B91" s="32"/>
      <c r="C91" s="32"/>
      <c r="D91" s="32"/>
    </row>
    <row r="92" spans="1:4" x14ac:dyDescent="0.25">
      <c r="A92" s="32"/>
      <c r="B92" s="32"/>
      <c r="C92" s="32"/>
      <c r="D92" s="32"/>
    </row>
    <row r="93" spans="1:4" x14ac:dyDescent="0.25">
      <c r="A93" s="32"/>
      <c r="B93" s="32"/>
      <c r="C93" s="32"/>
      <c r="D93" s="32"/>
    </row>
    <row r="94" spans="1:4" x14ac:dyDescent="0.25">
      <c r="A94" s="32"/>
      <c r="B94" s="32"/>
      <c r="C94" s="32"/>
      <c r="D94" s="32"/>
    </row>
    <row r="95" spans="1:4" x14ac:dyDescent="0.25">
      <c r="A95" s="32"/>
      <c r="B95" s="32"/>
      <c r="C95" s="32"/>
      <c r="D95" s="32"/>
    </row>
    <row r="96" spans="1:4" x14ac:dyDescent="0.25">
      <c r="A96" s="32"/>
      <c r="B96" s="32"/>
      <c r="C96" s="32"/>
      <c r="D96" s="32"/>
    </row>
    <row r="97" spans="1:4" x14ac:dyDescent="0.25">
      <c r="A97" s="32"/>
      <c r="B97" s="32"/>
      <c r="C97" s="32"/>
      <c r="D97" s="32"/>
    </row>
    <row r="98" spans="1:4" x14ac:dyDescent="0.25">
      <c r="A98" s="32"/>
      <c r="B98" s="32"/>
      <c r="C98" s="32"/>
      <c r="D98" s="32"/>
    </row>
    <row r="99" spans="1:4" x14ac:dyDescent="0.25">
      <c r="A99" s="32"/>
      <c r="B99" s="32"/>
      <c r="C99" s="32"/>
      <c r="D99" s="32"/>
    </row>
    <row r="100" spans="1:4" x14ac:dyDescent="0.25">
      <c r="A100" s="32"/>
      <c r="B100" s="32"/>
      <c r="C100" s="32"/>
      <c r="D100" s="32"/>
    </row>
    <row r="101" spans="1:4" x14ac:dyDescent="0.25">
      <c r="A101" s="32"/>
      <c r="B101" s="32"/>
      <c r="C101" s="32"/>
      <c r="D101" s="32"/>
    </row>
    <row r="102" spans="1:4" x14ac:dyDescent="0.25">
      <c r="A102" s="32"/>
      <c r="B102" s="32"/>
      <c r="C102" s="32"/>
      <c r="D102" s="32"/>
    </row>
    <row r="103" spans="1:4" x14ac:dyDescent="0.25">
      <c r="A103" s="32"/>
      <c r="B103" s="32"/>
      <c r="C103" s="32"/>
      <c r="D103" s="32"/>
    </row>
    <row r="104" spans="1:4" x14ac:dyDescent="0.25">
      <c r="A104" s="32"/>
      <c r="B104" s="32"/>
      <c r="C104" s="32"/>
      <c r="D104" s="32"/>
    </row>
    <row r="105" spans="1:4" x14ac:dyDescent="0.25">
      <c r="A105" s="32"/>
      <c r="B105" s="32"/>
      <c r="C105" s="32"/>
      <c r="D105" s="32"/>
    </row>
    <row r="106" spans="1:4" x14ac:dyDescent="0.25">
      <c r="A106" s="32"/>
      <c r="B106" s="32"/>
      <c r="C106" s="32"/>
      <c r="D106" s="32"/>
    </row>
    <row r="107" spans="1:4" x14ac:dyDescent="0.25">
      <c r="A107" s="32"/>
      <c r="B107" s="32"/>
      <c r="C107" s="32"/>
      <c r="D107" s="32"/>
    </row>
    <row r="108" spans="1:4" x14ac:dyDescent="0.25">
      <c r="A108" s="32"/>
      <c r="B108" s="32"/>
      <c r="C108" s="32"/>
      <c r="D108" s="32"/>
    </row>
    <row r="109" spans="1:4" x14ac:dyDescent="0.25">
      <c r="A109" s="32"/>
      <c r="B109" s="32"/>
      <c r="C109" s="32"/>
      <c r="D109" s="32"/>
    </row>
    <row r="110" spans="1:4" x14ac:dyDescent="0.25">
      <c r="B110" s="32"/>
    </row>
  </sheetData>
  <pageMargins left="0.2" right="0.2" top="0.25" bottom="0.25" header="0" footer="0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70361-9BA2-4826-BDB1-0362E7D60BE6}">
  <sheetPr codeName="Sheet1">
    <pageSetUpPr fitToPage="1"/>
  </sheetPr>
  <dimension ref="A1:BF179"/>
  <sheetViews>
    <sheetView zoomScale="130" zoomScaleNormal="130" zoomScaleSheetLayoutView="160" workbookViewId="0">
      <selection activeCell="B39" sqref="B39"/>
    </sheetView>
  </sheetViews>
  <sheetFormatPr defaultColWidth="9.140625" defaultRowHeight="15" x14ac:dyDescent="0.25"/>
  <cols>
    <col min="1" max="1" width="9.85546875" customWidth="1"/>
    <col min="2" max="2" width="8.28515625" customWidth="1"/>
    <col min="3" max="3" width="22.42578125" customWidth="1"/>
    <col min="4" max="7" width="22.42578125" hidden="1" customWidth="1"/>
    <col min="8" max="8" width="22.85546875" customWidth="1"/>
    <col min="9" max="14" width="22.42578125" hidden="1" customWidth="1"/>
    <col min="15" max="15" width="19.28515625" customWidth="1"/>
    <col min="16" max="16" width="12.140625" customWidth="1"/>
    <col min="17" max="17" width="3.5703125" customWidth="1"/>
    <col min="18" max="22" width="8.7109375" hidden="1" customWidth="1"/>
    <col min="23" max="23" width="14.7109375" hidden="1" customWidth="1"/>
    <col min="24" max="24" width="37.7109375" hidden="1" customWidth="1"/>
    <col min="25" max="27" width="8.7109375" hidden="1" customWidth="1"/>
    <col min="28" max="30" width="9.140625" hidden="1" customWidth="1"/>
    <col min="31" max="51" width="9.140625" style="13" customWidth="1"/>
    <col min="52" max="52" width="9.140625" customWidth="1"/>
  </cols>
  <sheetData>
    <row r="1" spans="1:51" ht="24" customHeight="1" x14ac:dyDescent="0.4">
      <c r="A1" s="13"/>
      <c r="B1" s="144"/>
      <c r="C1" s="145" t="s">
        <v>472</v>
      </c>
      <c r="D1" s="144"/>
      <c r="E1" s="144"/>
      <c r="F1" s="144"/>
      <c r="G1" s="13"/>
      <c r="H1" s="144"/>
      <c r="I1" s="144"/>
      <c r="J1" s="144"/>
      <c r="K1" s="144"/>
      <c r="L1" s="144"/>
      <c r="M1" s="144"/>
      <c r="N1" s="144"/>
      <c r="O1" s="144"/>
      <c r="P1" s="146"/>
      <c r="Q1" s="71"/>
    </row>
    <row r="2" spans="1:51" x14ac:dyDescent="0.25">
      <c r="A2" s="148" t="s">
        <v>573</v>
      </c>
      <c r="B2" s="149"/>
      <c r="C2" s="149"/>
      <c r="D2" s="150"/>
      <c r="E2" s="150"/>
      <c r="F2" s="150"/>
      <c r="G2" s="150"/>
      <c r="H2" s="150" t="s">
        <v>429</v>
      </c>
      <c r="I2" s="150"/>
      <c r="J2" s="150"/>
      <c r="K2" s="150"/>
      <c r="L2" s="150"/>
      <c r="M2" s="150"/>
      <c r="N2" s="150"/>
      <c r="O2" s="148" t="str">
        <f>C13&amp;"_"&amp;C3&amp;"_"&amp;TEXT(O12,"mm-dd-yyyy")</f>
        <v>__01-00-1900</v>
      </c>
      <c r="P2" s="151"/>
    </row>
    <row r="3" spans="1:51" x14ac:dyDescent="0.25">
      <c r="A3" s="152" t="s">
        <v>0</v>
      </c>
      <c r="B3" s="147"/>
      <c r="C3" s="172"/>
      <c r="D3" s="41"/>
      <c r="E3" s="41"/>
      <c r="F3" s="41"/>
      <c r="G3" s="41"/>
      <c r="H3" s="22" t="s">
        <v>439</v>
      </c>
      <c r="I3" s="22"/>
      <c r="J3" s="22"/>
      <c r="K3" s="22"/>
      <c r="L3" s="22"/>
      <c r="M3" s="22"/>
      <c r="N3" s="22"/>
      <c r="O3" s="175"/>
      <c r="P3" s="135"/>
    </row>
    <row r="4" spans="1:51" x14ac:dyDescent="0.25">
      <c r="A4" s="152" t="s">
        <v>19</v>
      </c>
      <c r="B4" s="147"/>
      <c r="C4" s="78"/>
      <c r="D4" s="22"/>
      <c r="E4" s="22"/>
      <c r="F4" s="22"/>
      <c r="G4" s="22"/>
      <c r="H4" s="22" t="s">
        <v>1</v>
      </c>
      <c r="I4" s="22"/>
      <c r="J4" s="22"/>
      <c r="K4" s="22"/>
      <c r="L4" s="22"/>
      <c r="M4" s="22"/>
      <c r="N4" s="22"/>
      <c r="O4" s="134"/>
      <c r="P4" s="135"/>
    </row>
    <row r="5" spans="1:51" x14ac:dyDescent="0.25">
      <c r="A5" s="152" t="s">
        <v>18</v>
      </c>
      <c r="B5" s="147"/>
      <c r="C5" s="172"/>
      <c r="D5" s="20"/>
      <c r="E5" s="20"/>
      <c r="F5" s="20"/>
      <c r="G5" s="20"/>
      <c r="H5" s="22" t="s">
        <v>437</v>
      </c>
      <c r="I5" s="22"/>
      <c r="J5" s="22"/>
      <c r="K5" s="22"/>
      <c r="L5" s="22"/>
      <c r="M5" s="22"/>
      <c r="N5" s="22"/>
      <c r="O5" s="107"/>
      <c r="P5" s="135"/>
    </row>
    <row r="6" spans="1:51" x14ac:dyDescent="0.25">
      <c r="A6" s="152" t="s">
        <v>407</v>
      </c>
      <c r="B6" s="147"/>
      <c r="C6" s="172"/>
      <c r="D6" s="21"/>
      <c r="E6" s="21"/>
      <c r="F6" s="21"/>
      <c r="G6" s="21"/>
      <c r="H6" s="22" t="s">
        <v>438</v>
      </c>
      <c r="I6" s="22"/>
      <c r="J6" s="22"/>
      <c r="K6" s="22"/>
      <c r="L6" s="22"/>
      <c r="M6" s="22"/>
      <c r="N6" s="22"/>
      <c r="O6" s="107"/>
      <c r="P6" s="135"/>
    </row>
    <row r="7" spans="1:51" x14ac:dyDescent="0.25">
      <c r="A7" s="19"/>
      <c r="B7" s="42"/>
      <c r="C7" s="42"/>
      <c r="D7" s="16"/>
      <c r="E7" s="16"/>
      <c r="F7" s="16"/>
      <c r="G7" s="16"/>
      <c r="H7" s="42"/>
      <c r="I7" s="42"/>
      <c r="J7" s="42"/>
      <c r="K7" s="42"/>
      <c r="L7" s="42"/>
      <c r="M7" s="42"/>
      <c r="N7" s="42"/>
      <c r="O7" s="42"/>
      <c r="P7" s="43"/>
    </row>
    <row r="8" spans="1:51" ht="15" customHeight="1" x14ac:dyDescent="0.25">
      <c r="A8" s="110" t="s">
        <v>421</v>
      </c>
      <c r="B8" s="110"/>
      <c r="C8" s="172"/>
      <c r="D8" s="44"/>
      <c r="E8" s="44"/>
      <c r="F8" s="44"/>
      <c r="G8" s="44"/>
      <c r="H8" s="22" t="s">
        <v>448</v>
      </c>
      <c r="I8" s="44"/>
      <c r="J8" s="44"/>
      <c r="K8" s="44"/>
      <c r="L8" s="44"/>
      <c r="M8" s="44"/>
      <c r="N8" s="44"/>
      <c r="O8" s="133"/>
      <c r="P8" s="135"/>
    </row>
    <row r="9" spans="1:51" x14ac:dyDescent="0.25">
      <c r="A9" s="110" t="s">
        <v>444</v>
      </c>
      <c r="B9" s="110"/>
      <c r="C9" s="176"/>
      <c r="D9" s="105"/>
      <c r="E9" s="44"/>
      <c r="F9" s="44"/>
      <c r="G9" s="44"/>
      <c r="H9" s="111" t="s">
        <v>430</v>
      </c>
      <c r="I9" s="112"/>
      <c r="J9" s="44"/>
      <c r="K9" s="44"/>
      <c r="L9" s="44"/>
      <c r="M9" s="44"/>
      <c r="N9" s="44"/>
      <c r="O9" s="133"/>
      <c r="P9" s="135"/>
    </row>
    <row r="10" spans="1:51" ht="17.25" customHeight="1" x14ac:dyDescent="0.25">
      <c r="A10" s="110" t="s">
        <v>5</v>
      </c>
      <c r="B10" s="110"/>
      <c r="C10" s="174"/>
      <c r="D10" s="138"/>
      <c r="E10" s="138"/>
      <c r="F10" s="138"/>
      <c r="G10" s="138"/>
      <c r="H10" s="139"/>
      <c r="I10" s="139"/>
      <c r="J10" s="139"/>
      <c r="K10" s="139"/>
      <c r="L10" s="139"/>
      <c r="M10" s="139"/>
      <c r="N10" s="139"/>
      <c r="O10" s="139"/>
      <c r="P10" s="140"/>
    </row>
    <row r="11" spans="1:51" x14ac:dyDescent="0.25">
      <c r="A11" s="19"/>
      <c r="B11" s="113"/>
      <c r="C11" s="113"/>
      <c r="D11" s="114"/>
      <c r="E11" s="114"/>
      <c r="F11" s="114"/>
      <c r="G11" s="114"/>
      <c r="H11" s="113"/>
      <c r="I11" s="113"/>
      <c r="J11" s="113"/>
      <c r="K11" s="113"/>
      <c r="L11" s="113"/>
      <c r="M11" s="113"/>
      <c r="N11" s="113"/>
      <c r="O11" s="113"/>
      <c r="P11" s="115"/>
    </row>
    <row r="12" spans="1:51" x14ac:dyDescent="0.25">
      <c r="A12" s="116" t="s">
        <v>16</v>
      </c>
      <c r="B12" s="117"/>
      <c r="C12" s="172"/>
      <c r="D12" s="20"/>
      <c r="E12" s="20"/>
      <c r="F12" s="20"/>
      <c r="G12" s="20"/>
      <c r="H12" s="116" t="s">
        <v>417</v>
      </c>
      <c r="I12" s="110"/>
      <c r="J12" s="85"/>
      <c r="K12" s="86"/>
      <c r="L12" s="45"/>
      <c r="M12" s="45"/>
      <c r="N12" s="45"/>
      <c r="O12" s="173"/>
      <c r="P12" s="132"/>
    </row>
    <row r="13" spans="1:51" x14ac:dyDescent="0.25">
      <c r="A13" s="116" t="s">
        <v>418</v>
      </c>
      <c r="B13" s="117"/>
      <c r="C13" s="172"/>
      <c r="D13" s="20"/>
      <c r="E13" s="20"/>
      <c r="F13" s="20"/>
      <c r="G13" s="20"/>
      <c r="H13" s="116" t="s">
        <v>415</v>
      </c>
      <c r="I13" s="110"/>
      <c r="J13" s="85"/>
      <c r="K13" s="86"/>
      <c r="L13" s="45"/>
      <c r="M13" s="45"/>
      <c r="N13" s="45"/>
      <c r="O13" s="172"/>
      <c r="P13" s="110"/>
    </row>
    <row r="14" spans="1:51" x14ac:dyDescent="0.25">
      <c r="A14" s="116" t="s">
        <v>419</v>
      </c>
      <c r="B14" s="117"/>
      <c r="C14" s="173"/>
      <c r="D14" s="20"/>
      <c r="E14" s="20"/>
      <c r="F14" s="20"/>
      <c r="G14" s="20"/>
      <c r="H14" s="116" t="s">
        <v>420</v>
      </c>
      <c r="I14" s="110"/>
      <c r="J14" s="85"/>
      <c r="K14" s="86"/>
      <c r="L14" s="45"/>
      <c r="M14" s="45"/>
      <c r="N14" s="45"/>
      <c r="O14" s="173"/>
      <c r="P14" s="110"/>
      <c r="X14" t="s">
        <v>409</v>
      </c>
    </row>
    <row r="15" spans="1:51" x14ac:dyDescent="0.25">
      <c r="A15" s="118" t="s">
        <v>410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20"/>
    </row>
    <row r="16" spans="1:51" s="2" customFormat="1" ht="33.75" customHeight="1" x14ac:dyDescent="0.25">
      <c r="A16" s="108" t="s">
        <v>398</v>
      </c>
      <c r="B16" s="147"/>
      <c r="C16" s="121" t="s">
        <v>399</v>
      </c>
      <c r="D16" s="46" t="s">
        <v>149</v>
      </c>
      <c r="E16" s="47" t="s">
        <v>151</v>
      </c>
      <c r="F16" s="47" t="s">
        <v>152</v>
      </c>
      <c r="G16" s="46" t="s">
        <v>146</v>
      </c>
      <c r="H16" s="48" t="s">
        <v>400</v>
      </c>
      <c r="I16" s="49"/>
      <c r="J16" s="47" t="s">
        <v>147</v>
      </c>
      <c r="K16" s="47" t="s">
        <v>151</v>
      </c>
      <c r="L16" s="47" t="s">
        <v>152</v>
      </c>
      <c r="M16" s="47" t="s">
        <v>156</v>
      </c>
      <c r="N16" s="46" t="s">
        <v>145</v>
      </c>
      <c r="O16" s="136" t="s">
        <v>401</v>
      </c>
      <c r="P16" s="104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</row>
    <row r="17" spans="1:16" ht="16.5" customHeight="1" x14ac:dyDescent="0.25">
      <c r="A17" s="106"/>
      <c r="B17" s="147"/>
      <c r="C17" s="103"/>
      <c r="D17" s="50">
        <f t="shared" ref="D17:D19" si="0">IF(N17="Yes",C17,0)</f>
        <v>0</v>
      </c>
      <c r="E17" s="50">
        <f t="shared" ref="E17:E19" si="1">IF(ISNA(VLOOKUP(A17,FED,2,FALSE)),C17,0)</f>
        <v>0</v>
      </c>
      <c r="F17" s="50">
        <f t="shared" ref="F17:F19" si="2">IF(ISNA(VLOOKUP(A17,State,2,FALSE)),C17,0)</f>
        <v>0</v>
      </c>
      <c r="G17" s="50">
        <f t="shared" ref="G17:G19" si="3">IF(ISNA(VLOOKUP(A17,NoSS,2,FALSE)),C17,0)</f>
        <v>0</v>
      </c>
      <c r="H17" s="51"/>
      <c r="I17" s="52"/>
      <c r="J17" s="50">
        <f t="shared" ref="J17:J35" si="4">IF(N17="Yes",H17,0)</f>
        <v>0</v>
      </c>
      <c r="K17" s="50">
        <f t="shared" ref="K17:K35" si="5">IF(ISNA(VLOOKUP(A17,FED,2,FALSE)),H17,0)</f>
        <v>0</v>
      </c>
      <c r="L17" s="50">
        <f t="shared" ref="L17:L35" si="6">IF(ISNA(VLOOKUP(A17,State,2,FALSE)),H17,0)</f>
        <v>0</v>
      </c>
      <c r="M17" s="50">
        <f t="shared" ref="M17:M35" si="7">IF(ISNA(VLOOKUP(A17,NoSS,2,FALSE)),H17,0)</f>
        <v>0</v>
      </c>
      <c r="N17" s="50" t="str">
        <f t="shared" ref="N17:N35" si="8">IF(ISNA(VLOOKUP(A17,NoGross,2,FALSE)),"Yes","No")</f>
        <v>Yes</v>
      </c>
      <c r="O17" s="153">
        <f t="shared" ref="O17:O35" si="9">C17-H17</f>
        <v>0</v>
      </c>
      <c r="P17" s="104"/>
    </row>
    <row r="18" spans="1:16" ht="16.5" customHeight="1" x14ac:dyDescent="0.25">
      <c r="A18" s="106"/>
      <c r="B18" s="147"/>
      <c r="C18" s="103"/>
      <c r="D18" s="50">
        <f t="shared" si="0"/>
        <v>0</v>
      </c>
      <c r="E18" s="50">
        <f t="shared" si="1"/>
        <v>0</v>
      </c>
      <c r="F18" s="50">
        <f t="shared" si="2"/>
        <v>0</v>
      </c>
      <c r="G18" s="50">
        <f t="shared" si="3"/>
        <v>0</v>
      </c>
      <c r="H18" s="51"/>
      <c r="I18" s="52"/>
      <c r="J18" s="50">
        <f t="shared" si="4"/>
        <v>0</v>
      </c>
      <c r="K18" s="50">
        <f t="shared" si="5"/>
        <v>0</v>
      </c>
      <c r="L18" s="50">
        <f t="shared" si="6"/>
        <v>0</v>
      </c>
      <c r="M18" s="50">
        <f t="shared" si="7"/>
        <v>0</v>
      </c>
      <c r="N18" s="50" t="str">
        <f t="shared" si="8"/>
        <v>Yes</v>
      </c>
      <c r="O18" s="153">
        <f t="shared" si="9"/>
        <v>0</v>
      </c>
      <c r="P18" s="104"/>
    </row>
    <row r="19" spans="1:16" ht="16.5" customHeight="1" x14ac:dyDescent="0.25">
      <c r="A19" s="106"/>
      <c r="B19" s="147"/>
      <c r="C19" s="103"/>
      <c r="D19" s="50">
        <f t="shared" si="0"/>
        <v>0</v>
      </c>
      <c r="E19" s="50">
        <f t="shared" si="1"/>
        <v>0</v>
      </c>
      <c r="F19" s="50">
        <f t="shared" si="2"/>
        <v>0</v>
      </c>
      <c r="G19" s="50">
        <f t="shared" si="3"/>
        <v>0</v>
      </c>
      <c r="H19" s="51"/>
      <c r="I19" s="52"/>
      <c r="J19" s="50">
        <f t="shared" si="4"/>
        <v>0</v>
      </c>
      <c r="K19" s="50">
        <f t="shared" si="5"/>
        <v>0</v>
      </c>
      <c r="L19" s="50">
        <f t="shared" si="6"/>
        <v>0</v>
      </c>
      <c r="M19" s="50">
        <f t="shared" si="7"/>
        <v>0</v>
      </c>
      <c r="N19" s="50" t="str">
        <f t="shared" si="8"/>
        <v>Yes</v>
      </c>
      <c r="O19" s="153">
        <f t="shared" si="9"/>
        <v>0</v>
      </c>
      <c r="P19" s="104"/>
    </row>
    <row r="20" spans="1:16" ht="16.5" customHeight="1" x14ac:dyDescent="0.25">
      <c r="A20" s="106"/>
      <c r="B20" s="147"/>
      <c r="C20" s="103"/>
      <c r="D20" s="50">
        <f t="shared" ref="D20:D35" si="10">IF(N20="Yes",C20,0)</f>
        <v>0</v>
      </c>
      <c r="E20" s="50">
        <f t="shared" ref="E20:E35" si="11">IF(ISNA(VLOOKUP(A20,FED,2,FALSE)),C20,0)</f>
        <v>0</v>
      </c>
      <c r="F20" s="50">
        <f t="shared" ref="F20:F35" si="12">IF(ISNA(VLOOKUP(A20,State,2,FALSE)),C20,0)</f>
        <v>0</v>
      </c>
      <c r="G20" s="50">
        <f t="shared" ref="G20:G35" si="13">IF(ISNA(VLOOKUP(A20,NoSS,2,FALSE)),C20,0)</f>
        <v>0</v>
      </c>
      <c r="H20" s="51"/>
      <c r="I20" s="52"/>
      <c r="J20" s="50">
        <f t="shared" si="4"/>
        <v>0</v>
      </c>
      <c r="K20" s="50">
        <f t="shared" si="5"/>
        <v>0</v>
      </c>
      <c r="L20" s="50">
        <f t="shared" si="6"/>
        <v>0</v>
      </c>
      <c r="M20" s="50">
        <f t="shared" si="7"/>
        <v>0</v>
      </c>
      <c r="N20" s="50" t="str">
        <f t="shared" si="8"/>
        <v>Yes</v>
      </c>
      <c r="O20" s="153">
        <f t="shared" si="9"/>
        <v>0</v>
      </c>
      <c r="P20" s="104"/>
    </row>
    <row r="21" spans="1:16" ht="16.5" customHeight="1" x14ac:dyDescent="0.25">
      <c r="A21" s="106"/>
      <c r="B21" s="147"/>
      <c r="C21" s="103"/>
      <c r="D21" s="50">
        <f t="shared" si="10"/>
        <v>0</v>
      </c>
      <c r="E21" s="50">
        <f t="shared" si="11"/>
        <v>0</v>
      </c>
      <c r="F21" s="50">
        <f t="shared" si="12"/>
        <v>0</v>
      </c>
      <c r="G21" s="50">
        <f t="shared" si="13"/>
        <v>0</v>
      </c>
      <c r="H21" s="51"/>
      <c r="I21" s="52"/>
      <c r="J21" s="50">
        <f t="shared" si="4"/>
        <v>0</v>
      </c>
      <c r="K21" s="50">
        <f t="shared" si="5"/>
        <v>0</v>
      </c>
      <c r="L21" s="50">
        <f t="shared" si="6"/>
        <v>0</v>
      </c>
      <c r="M21" s="50">
        <f t="shared" si="7"/>
        <v>0</v>
      </c>
      <c r="N21" s="50" t="str">
        <f t="shared" si="8"/>
        <v>Yes</v>
      </c>
      <c r="O21" s="153">
        <f t="shared" si="9"/>
        <v>0</v>
      </c>
      <c r="P21" s="104"/>
    </row>
    <row r="22" spans="1:16" ht="16.5" customHeight="1" x14ac:dyDescent="0.25">
      <c r="A22" s="106"/>
      <c r="B22" s="147"/>
      <c r="C22" s="103"/>
      <c r="D22" s="50">
        <f t="shared" si="10"/>
        <v>0</v>
      </c>
      <c r="E22" s="50">
        <f t="shared" si="11"/>
        <v>0</v>
      </c>
      <c r="F22" s="50">
        <f t="shared" si="12"/>
        <v>0</v>
      </c>
      <c r="G22" s="50">
        <f t="shared" si="13"/>
        <v>0</v>
      </c>
      <c r="H22" s="51"/>
      <c r="I22" s="52"/>
      <c r="J22" s="50">
        <f t="shared" si="4"/>
        <v>0</v>
      </c>
      <c r="K22" s="50">
        <f t="shared" si="5"/>
        <v>0</v>
      </c>
      <c r="L22" s="50">
        <f t="shared" si="6"/>
        <v>0</v>
      </c>
      <c r="M22" s="50">
        <f t="shared" si="7"/>
        <v>0</v>
      </c>
      <c r="N22" s="50" t="str">
        <f t="shared" si="8"/>
        <v>Yes</v>
      </c>
      <c r="O22" s="153">
        <f t="shared" si="9"/>
        <v>0</v>
      </c>
      <c r="P22" s="104"/>
    </row>
    <row r="23" spans="1:16" ht="16.5" customHeight="1" x14ac:dyDescent="0.25">
      <c r="A23" s="106"/>
      <c r="B23" s="147"/>
      <c r="C23" s="103"/>
      <c r="D23" s="50">
        <f t="shared" si="10"/>
        <v>0</v>
      </c>
      <c r="E23" s="50">
        <f t="shared" si="11"/>
        <v>0</v>
      </c>
      <c r="F23" s="50">
        <f t="shared" si="12"/>
        <v>0</v>
      </c>
      <c r="G23" s="50">
        <f t="shared" si="13"/>
        <v>0</v>
      </c>
      <c r="H23" s="51"/>
      <c r="I23" s="52"/>
      <c r="J23" s="50">
        <f t="shared" si="4"/>
        <v>0</v>
      </c>
      <c r="K23" s="50">
        <f t="shared" si="5"/>
        <v>0</v>
      </c>
      <c r="L23" s="50">
        <f t="shared" si="6"/>
        <v>0</v>
      </c>
      <c r="M23" s="50">
        <f t="shared" si="7"/>
        <v>0</v>
      </c>
      <c r="N23" s="50" t="str">
        <f t="shared" si="8"/>
        <v>Yes</v>
      </c>
      <c r="O23" s="153">
        <f t="shared" si="9"/>
        <v>0</v>
      </c>
      <c r="P23" s="104"/>
    </row>
    <row r="24" spans="1:16" ht="16.5" customHeight="1" x14ac:dyDescent="0.25">
      <c r="A24" s="106"/>
      <c r="B24" s="147"/>
      <c r="C24" s="103"/>
      <c r="D24" s="50">
        <f t="shared" si="10"/>
        <v>0</v>
      </c>
      <c r="E24" s="50">
        <f t="shared" si="11"/>
        <v>0</v>
      </c>
      <c r="F24" s="50">
        <f t="shared" si="12"/>
        <v>0</v>
      </c>
      <c r="G24" s="50">
        <f t="shared" si="13"/>
        <v>0</v>
      </c>
      <c r="H24" s="51"/>
      <c r="I24" s="52"/>
      <c r="J24" s="50">
        <f t="shared" si="4"/>
        <v>0</v>
      </c>
      <c r="K24" s="50">
        <f t="shared" si="5"/>
        <v>0</v>
      </c>
      <c r="L24" s="50">
        <f t="shared" si="6"/>
        <v>0</v>
      </c>
      <c r="M24" s="50">
        <f t="shared" si="7"/>
        <v>0</v>
      </c>
      <c r="N24" s="50" t="str">
        <f t="shared" si="8"/>
        <v>Yes</v>
      </c>
      <c r="O24" s="153">
        <f t="shared" si="9"/>
        <v>0</v>
      </c>
      <c r="P24" s="104"/>
    </row>
    <row r="25" spans="1:16" ht="16.5" customHeight="1" x14ac:dyDescent="0.25">
      <c r="A25" s="106"/>
      <c r="B25" s="147"/>
      <c r="C25" s="103"/>
      <c r="D25" s="50">
        <f t="shared" si="10"/>
        <v>0</v>
      </c>
      <c r="E25" s="50">
        <f t="shared" si="11"/>
        <v>0</v>
      </c>
      <c r="F25" s="50">
        <f t="shared" si="12"/>
        <v>0</v>
      </c>
      <c r="G25" s="50">
        <f t="shared" si="13"/>
        <v>0</v>
      </c>
      <c r="H25" s="51"/>
      <c r="I25" s="52"/>
      <c r="J25" s="50">
        <f t="shared" si="4"/>
        <v>0</v>
      </c>
      <c r="K25" s="50">
        <f t="shared" si="5"/>
        <v>0</v>
      </c>
      <c r="L25" s="50">
        <f t="shared" si="6"/>
        <v>0</v>
      </c>
      <c r="M25" s="50">
        <f t="shared" si="7"/>
        <v>0</v>
      </c>
      <c r="N25" s="50" t="str">
        <f t="shared" si="8"/>
        <v>Yes</v>
      </c>
      <c r="O25" s="153">
        <f t="shared" si="9"/>
        <v>0</v>
      </c>
      <c r="P25" s="104"/>
    </row>
    <row r="26" spans="1:16" ht="16.5" customHeight="1" x14ac:dyDescent="0.25">
      <c r="A26" s="106"/>
      <c r="B26" s="147"/>
      <c r="C26" s="103"/>
      <c r="D26" s="50">
        <f t="shared" si="10"/>
        <v>0</v>
      </c>
      <c r="E26" s="50">
        <f t="shared" si="11"/>
        <v>0</v>
      </c>
      <c r="F26" s="50">
        <f t="shared" si="12"/>
        <v>0</v>
      </c>
      <c r="G26" s="50">
        <f t="shared" si="13"/>
        <v>0</v>
      </c>
      <c r="H26" s="51"/>
      <c r="I26" s="52"/>
      <c r="J26" s="50">
        <f t="shared" si="4"/>
        <v>0</v>
      </c>
      <c r="K26" s="50">
        <f t="shared" si="5"/>
        <v>0</v>
      </c>
      <c r="L26" s="50">
        <f t="shared" si="6"/>
        <v>0</v>
      </c>
      <c r="M26" s="50">
        <f t="shared" si="7"/>
        <v>0</v>
      </c>
      <c r="N26" s="50" t="str">
        <f t="shared" si="8"/>
        <v>Yes</v>
      </c>
      <c r="O26" s="153">
        <f t="shared" si="9"/>
        <v>0</v>
      </c>
      <c r="P26" s="104"/>
    </row>
    <row r="27" spans="1:16" ht="16.5" customHeight="1" x14ac:dyDescent="0.25">
      <c r="A27" s="106"/>
      <c r="B27" s="147"/>
      <c r="C27" s="103"/>
      <c r="D27" s="50">
        <f t="shared" si="10"/>
        <v>0</v>
      </c>
      <c r="E27" s="50">
        <f t="shared" si="11"/>
        <v>0</v>
      </c>
      <c r="F27" s="50">
        <f t="shared" si="12"/>
        <v>0</v>
      </c>
      <c r="G27" s="50">
        <f t="shared" si="13"/>
        <v>0</v>
      </c>
      <c r="H27" s="51"/>
      <c r="I27" s="52"/>
      <c r="J27" s="50">
        <f t="shared" si="4"/>
        <v>0</v>
      </c>
      <c r="K27" s="50">
        <f t="shared" si="5"/>
        <v>0</v>
      </c>
      <c r="L27" s="50">
        <f t="shared" si="6"/>
        <v>0</v>
      </c>
      <c r="M27" s="50">
        <f t="shared" si="7"/>
        <v>0</v>
      </c>
      <c r="N27" s="50" t="str">
        <f t="shared" si="8"/>
        <v>Yes</v>
      </c>
      <c r="O27" s="153">
        <f t="shared" si="9"/>
        <v>0</v>
      </c>
      <c r="P27" s="104"/>
    </row>
    <row r="28" spans="1:16" ht="16.5" customHeight="1" x14ac:dyDescent="0.25">
      <c r="A28" s="106"/>
      <c r="B28" s="147"/>
      <c r="C28" s="103"/>
      <c r="D28" s="50">
        <f t="shared" si="10"/>
        <v>0</v>
      </c>
      <c r="E28" s="50">
        <f t="shared" si="11"/>
        <v>0</v>
      </c>
      <c r="F28" s="50">
        <f t="shared" si="12"/>
        <v>0</v>
      </c>
      <c r="G28" s="50">
        <f t="shared" si="13"/>
        <v>0</v>
      </c>
      <c r="H28" s="51"/>
      <c r="I28" s="52"/>
      <c r="J28" s="50">
        <f t="shared" si="4"/>
        <v>0</v>
      </c>
      <c r="K28" s="50">
        <f t="shared" si="5"/>
        <v>0</v>
      </c>
      <c r="L28" s="50">
        <f t="shared" si="6"/>
        <v>0</v>
      </c>
      <c r="M28" s="50">
        <f t="shared" si="7"/>
        <v>0</v>
      </c>
      <c r="N28" s="50" t="str">
        <f t="shared" si="8"/>
        <v>Yes</v>
      </c>
      <c r="O28" s="153">
        <f t="shared" si="9"/>
        <v>0</v>
      </c>
      <c r="P28" s="104"/>
    </row>
    <row r="29" spans="1:16" ht="16.5" customHeight="1" x14ac:dyDescent="0.25">
      <c r="A29" s="106"/>
      <c r="B29" s="147"/>
      <c r="C29" s="103"/>
      <c r="D29" s="50">
        <f t="shared" si="10"/>
        <v>0</v>
      </c>
      <c r="E29" s="50">
        <f t="shared" si="11"/>
        <v>0</v>
      </c>
      <c r="F29" s="50">
        <f t="shared" si="12"/>
        <v>0</v>
      </c>
      <c r="G29" s="50">
        <f t="shared" si="13"/>
        <v>0</v>
      </c>
      <c r="H29" s="51"/>
      <c r="I29" s="52"/>
      <c r="J29" s="50">
        <f t="shared" si="4"/>
        <v>0</v>
      </c>
      <c r="K29" s="50">
        <f t="shared" si="5"/>
        <v>0</v>
      </c>
      <c r="L29" s="50">
        <f t="shared" si="6"/>
        <v>0</v>
      </c>
      <c r="M29" s="50">
        <f t="shared" si="7"/>
        <v>0</v>
      </c>
      <c r="N29" s="50" t="str">
        <f t="shared" si="8"/>
        <v>Yes</v>
      </c>
      <c r="O29" s="153">
        <f t="shared" si="9"/>
        <v>0</v>
      </c>
      <c r="P29" s="104"/>
    </row>
    <row r="30" spans="1:16" ht="16.5" customHeight="1" x14ac:dyDescent="0.25">
      <c r="A30" s="106"/>
      <c r="B30" s="147"/>
      <c r="C30" s="103"/>
      <c r="D30" s="50">
        <f t="shared" si="10"/>
        <v>0</v>
      </c>
      <c r="E30" s="50">
        <f t="shared" si="11"/>
        <v>0</v>
      </c>
      <c r="F30" s="50">
        <f t="shared" si="12"/>
        <v>0</v>
      </c>
      <c r="G30" s="50">
        <f t="shared" si="13"/>
        <v>0</v>
      </c>
      <c r="H30" s="51"/>
      <c r="I30" s="52"/>
      <c r="J30" s="50">
        <f t="shared" si="4"/>
        <v>0</v>
      </c>
      <c r="K30" s="50">
        <f t="shared" si="5"/>
        <v>0</v>
      </c>
      <c r="L30" s="50">
        <f t="shared" si="6"/>
        <v>0</v>
      </c>
      <c r="M30" s="50">
        <f t="shared" si="7"/>
        <v>0</v>
      </c>
      <c r="N30" s="50" t="str">
        <f t="shared" si="8"/>
        <v>Yes</v>
      </c>
      <c r="O30" s="153">
        <f t="shared" si="9"/>
        <v>0</v>
      </c>
      <c r="P30" s="104"/>
    </row>
    <row r="31" spans="1:16" ht="16.5" customHeight="1" x14ac:dyDescent="0.25">
      <c r="A31" s="106"/>
      <c r="B31" s="147"/>
      <c r="C31" s="103"/>
      <c r="D31" s="50">
        <f t="shared" si="10"/>
        <v>0</v>
      </c>
      <c r="E31" s="50">
        <f t="shared" si="11"/>
        <v>0</v>
      </c>
      <c r="F31" s="50">
        <f t="shared" si="12"/>
        <v>0</v>
      </c>
      <c r="G31" s="50">
        <f t="shared" si="13"/>
        <v>0</v>
      </c>
      <c r="H31" s="51"/>
      <c r="I31" s="52"/>
      <c r="J31" s="50">
        <f t="shared" si="4"/>
        <v>0</v>
      </c>
      <c r="K31" s="50">
        <f t="shared" si="5"/>
        <v>0</v>
      </c>
      <c r="L31" s="50">
        <f t="shared" si="6"/>
        <v>0</v>
      </c>
      <c r="M31" s="50">
        <f t="shared" si="7"/>
        <v>0</v>
      </c>
      <c r="N31" s="50" t="str">
        <f t="shared" si="8"/>
        <v>Yes</v>
      </c>
      <c r="O31" s="153">
        <f t="shared" si="9"/>
        <v>0</v>
      </c>
      <c r="P31" s="104"/>
    </row>
    <row r="32" spans="1:16" ht="16.5" customHeight="1" x14ac:dyDescent="0.25">
      <c r="A32" s="106"/>
      <c r="B32" s="147"/>
      <c r="C32" s="103"/>
      <c r="D32" s="50">
        <f t="shared" si="10"/>
        <v>0</v>
      </c>
      <c r="E32" s="50">
        <f t="shared" si="11"/>
        <v>0</v>
      </c>
      <c r="F32" s="50">
        <f t="shared" si="12"/>
        <v>0</v>
      </c>
      <c r="G32" s="50">
        <f t="shared" si="13"/>
        <v>0</v>
      </c>
      <c r="H32" s="51"/>
      <c r="I32" s="52"/>
      <c r="J32" s="50">
        <f t="shared" si="4"/>
        <v>0</v>
      </c>
      <c r="K32" s="50">
        <f t="shared" si="5"/>
        <v>0</v>
      </c>
      <c r="L32" s="50">
        <f t="shared" si="6"/>
        <v>0</v>
      </c>
      <c r="M32" s="50">
        <f t="shared" si="7"/>
        <v>0</v>
      </c>
      <c r="N32" s="50" t="str">
        <f t="shared" si="8"/>
        <v>Yes</v>
      </c>
      <c r="O32" s="153">
        <f t="shared" si="9"/>
        <v>0</v>
      </c>
      <c r="P32" s="104"/>
    </row>
    <row r="33" spans="1:51" ht="16.5" customHeight="1" x14ac:dyDescent="0.25">
      <c r="A33" s="106"/>
      <c r="B33" s="147"/>
      <c r="C33" s="103"/>
      <c r="D33" s="50">
        <f t="shared" si="10"/>
        <v>0</v>
      </c>
      <c r="E33" s="50">
        <f t="shared" si="11"/>
        <v>0</v>
      </c>
      <c r="F33" s="50">
        <f t="shared" si="12"/>
        <v>0</v>
      </c>
      <c r="G33" s="50">
        <f t="shared" si="13"/>
        <v>0</v>
      </c>
      <c r="H33" s="51"/>
      <c r="I33" s="52"/>
      <c r="J33" s="50">
        <f t="shared" si="4"/>
        <v>0</v>
      </c>
      <c r="K33" s="50">
        <f t="shared" si="5"/>
        <v>0</v>
      </c>
      <c r="L33" s="50">
        <f t="shared" si="6"/>
        <v>0</v>
      </c>
      <c r="M33" s="50">
        <f t="shared" si="7"/>
        <v>0</v>
      </c>
      <c r="N33" s="50" t="str">
        <f t="shared" si="8"/>
        <v>Yes</v>
      </c>
      <c r="O33" s="153">
        <f t="shared" si="9"/>
        <v>0</v>
      </c>
      <c r="P33" s="104"/>
    </row>
    <row r="34" spans="1:51" ht="16.5" customHeight="1" x14ac:dyDescent="0.25">
      <c r="A34" s="106"/>
      <c r="B34" s="147"/>
      <c r="C34" s="103"/>
      <c r="D34" s="50">
        <f t="shared" si="10"/>
        <v>0</v>
      </c>
      <c r="E34" s="50">
        <f t="shared" si="11"/>
        <v>0</v>
      </c>
      <c r="F34" s="50">
        <f t="shared" si="12"/>
        <v>0</v>
      </c>
      <c r="G34" s="50">
        <f t="shared" si="13"/>
        <v>0</v>
      </c>
      <c r="H34" s="51"/>
      <c r="I34" s="52"/>
      <c r="J34" s="50">
        <f t="shared" si="4"/>
        <v>0</v>
      </c>
      <c r="K34" s="50">
        <f t="shared" si="5"/>
        <v>0</v>
      </c>
      <c r="L34" s="50">
        <f t="shared" si="6"/>
        <v>0</v>
      </c>
      <c r="M34" s="50">
        <f t="shared" si="7"/>
        <v>0</v>
      </c>
      <c r="N34" s="50" t="str">
        <f t="shared" si="8"/>
        <v>Yes</v>
      </c>
      <c r="O34" s="153">
        <f t="shared" si="9"/>
        <v>0</v>
      </c>
      <c r="P34" s="104"/>
    </row>
    <row r="35" spans="1:51" ht="16.5" customHeight="1" x14ac:dyDescent="0.25">
      <c r="A35" s="106"/>
      <c r="B35" s="147"/>
      <c r="C35" s="103"/>
      <c r="D35" s="50">
        <f t="shared" si="10"/>
        <v>0</v>
      </c>
      <c r="E35" s="50">
        <f t="shared" si="11"/>
        <v>0</v>
      </c>
      <c r="F35" s="50">
        <f t="shared" si="12"/>
        <v>0</v>
      </c>
      <c r="G35" s="50">
        <f t="shared" si="13"/>
        <v>0</v>
      </c>
      <c r="H35" s="51"/>
      <c r="I35" s="52"/>
      <c r="J35" s="50">
        <f t="shared" si="4"/>
        <v>0</v>
      </c>
      <c r="K35" s="50">
        <f t="shared" si="5"/>
        <v>0</v>
      </c>
      <c r="L35" s="50">
        <f t="shared" si="6"/>
        <v>0</v>
      </c>
      <c r="M35" s="50">
        <f t="shared" si="7"/>
        <v>0</v>
      </c>
      <c r="N35" s="50" t="str">
        <f t="shared" si="8"/>
        <v>Yes</v>
      </c>
      <c r="O35" s="153">
        <f t="shared" si="9"/>
        <v>0</v>
      </c>
      <c r="P35" s="104"/>
    </row>
    <row r="36" spans="1:51" s="3" customFormat="1" ht="15.75" x14ac:dyDescent="0.25">
      <c r="A36" s="123" t="s">
        <v>6</v>
      </c>
      <c r="B36" s="124"/>
      <c r="C36" s="155">
        <f>D36</f>
        <v>0</v>
      </c>
      <c r="D36" s="154">
        <f>SUM(D17:D35)</f>
        <v>0</v>
      </c>
      <c r="E36" s="156">
        <f>SUM(E17:E35)</f>
        <v>0</v>
      </c>
      <c r="F36" s="156">
        <f>SUM(F17:F35)</f>
        <v>0</v>
      </c>
      <c r="G36" s="154">
        <f>SUM(G17:G35)</f>
        <v>0</v>
      </c>
      <c r="H36" s="154">
        <f>J36</f>
        <v>0</v>
      </c>
      <c r="I36" s="55"/>
      <c r="J36" s="53">
        <f>SUM(J17:J35)</f>
        <v>0</v>
      </c>
      <c r="K36" s="53">
        <f>SUM(K17:K35)</f>
        <v>0</v>
      </c>
      <c r="L36" s="53">
        <f>SUM(L17:L35)</f>
        <v>0</v>
      </c>
      <c r="M36" s="53">
        <f>SUM(M17:M35)</f>
        <v>0</v>
      </c>
      <c r="N36" s="53"/>
      <c r="O36" s="154">
        <f>D36-J36</f>
        <v>0</v>
      </c>
      <c r="P36" s="104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</row>
    <row r="37" spans="1:51" x14ac:dyDescent="0.25">
      <c r="A37" s="118" t="s">
        <v>411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04"/>
    </row>
    <row r="38" spans="1:51" s="3" customFormat="1" ht="19.5" customHeight="1" x14ac:dyDescent="0.25">
      <c r="A38" s="125" t="s">
        <v>412</v>
      </c>
      <c r="B38" s="147"/>
      <c r="C38" s="121" t="s">
        <v>408</v>
      </c>
      <c r="D38" s="46"/>
      <c r="E38" s="47"/>
      <c r="F38" s="47"/>
      <c r="G38" s="46"/>
      <c r="H38" s="56" t="s">
        <v>396</v>
      </c>
      <c r="I38" s="42"/>
      <c r="J38" s="42"/>
      <c r="K38" s="42"/>
      <c r="L38" s="42"/>
      <c r="M38" s="42"/>
      <c r="N38" s="42"/>
      <c r="O38" s="56" t="s">
        <v>397</v>
      </c>
      <c r="P38" s="104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</row>
    <row r="39" spans="1:51" x14ac:dyDescent="0.25">
      <c r="A39" s="106" t="s">
        <v>7</v>
      </c>
      <c r="B39" s="147"/>
      <c r="C39" s="99"/>
      <c r="D39" s="58"/>
      <c r="E39" s="58"/>
      <c r="F39" s="58"/>
      <c r="G39" s="58"/>
      <c r="H39" s="177"/>
      <c r="I39" s="157"/>
      <c r="J39" s="157"/>
      <c r="K39" s="157">
        <f>K36-K67</f>
        <v>0</v>
      </c>
      <c r="L39" s="157"/>
      <c r="M39" s="157"/>
      <c r="N39" s="157"/>
      <c r="O39" s="153" t="str">
        <f>IF(C39&gt;0,C39-H39,"")</f>
        <v/>
      </c>
      <c r="P39" s="104"/>
      <c r="R39" t="s">
        <v>8</v>
      </c>
      <c r="S39" t="e">
        <f>C39/E39</f>
        <v>#DIV/0!</v>
      </c>
    </row>
    <row r="40" spans="1:51" x14ac:dyDescent="0.25">
      <c r="A40" s="106" t="s">
        <v>9</v>
      </c>
      <c r="B40" s="147"/>
      <c r="C40" s="99"/>
      <c r="D40" s="58"/>
      <c r="E40" s="58"/>
      <c r="F40" s="58"/>
      <c r="G40" s="58"/>
      <c r="H40" s="177"/>
      <c r="I40" s="157"/>
      <c r="J40" s="157"/>
      <c r="K40" s="157"/>
      <c r="L40" s="157">
        <f>L36-L67</f>
        <v>0</v>
      </c>
      <c r="M40" s="157"/>
      <c r="N40" s="157"/>
      <c r="O40" s="153" t="str">
        <f>IF(C40&gt;0,C40-H40,"")</f>
        <v/>
      </c>
      <c r="P40" s="104"/>
      <c r="R40" t="s">
        <v>10</v>
      </c>
      <c r="S40" t="e">
        <f>C40/F40</f>
        <v>#DIV/0!</v>
      </c>
    </row>
    <row r="41" spans="1:51" x14ac:dyDescent="0.25">
      <c r="A41" s="109" t="s">
        <v>24</v>
      </c>
      <c r="B41" s="109"/>
      <c r="C41" s="99"/>
      <c r="D41" s="58"/>
      <c r="E41" s="58"/>
      <c r="F41" s="58"/>
      <c r="G41" s="58"/>
      <c r="H41" s="177"/>
      <c r="I41" s="157"/>
      <c r="J41" s="157"/>
      <c r="K41" s="157"/>
      <c r="L41" s="157"/>
      <c r="M41" s="157"/>
      <c r="N41" s="157"/>
      <c r="O41" s="153" t="str">
        <f t="shared" ref="O41:O45" si="14">IF(C41&gt;0,C41-H41,"")</f>
        <v/>
      </c>
      <c r="P41" s="104"/>
      <c r="R41" t="s">
        <v>11</v>
      </c>
      <c r="S41" t="e">
        <f>C41/F40</f>
        <v>#DIV/0!</v>
      </c>
    </row>
    <row r="42" spans="1:51" x14ac:dyDescent="0.25">
      <c r="A42" s="106" t="s">
        <v>23</v>
      </c>
      <c r="B42" s="109"/>
      <c r="C42" s="99"/>
      <c r="D42" s="58"/>
      <c r="E42" s="58"/>
      <c r="F42" s="58"/>
      <c r="G42" s="58"/>
      <c r="H42" s="177"/>
      <c r="I42" s="157"/>
      <c r="J42" s="157"/>
      <c r="K42" s="157"/>
      <c r="L42" s="157"/>
      <c r="M42" s="157"/>
      <c r="N42" s="157"/>
      <c r="O42" s="153" t="str">
        <f t="shared" si="14"/>
        <v/>
      </c>
      <c r="P42" s="104"/>
      <c r="R42" t="s">
        <v>266</v>
      </c>
      <c r="S42" t="e">
        <f>C42/F40</f>
        <v>#DIV/0!</v>
      </c>
    </row>
    <row r="43" spans="1:51" x14ac:dyDescent="0.25">
      <c r="A43" s="106" t="s">
        <v>12</v>
      </c>
      <c r="B43" s="147"/>
      <c r="C43" s="99"/>
      <c r="D43" s="58"/>
      <c r="E43" s="58"/>
      <c r="F43" s="58"/>
      <c r="G43" s="58">
        <f>G36-G67</f>
        <v>0</v>
      </c>
      <c r="H43" s="153" t="str">
        <f>IF(C43&gt;0,ROUND(M43*LOOKUPS!Z16,2),"")</f>
        <v/>
      </c>
      <c r="I43" s="157"/>
      <c r="J43" s="157"/>
      <c r="K43" s="157"/>
      <c r="L43" s="157"/>
      <c r="M43" s="157">
        <f>M36-M67</f>
        <v>0</v>
      </c>
      <c r="N43" s="157"/>
      <c r="O43" s="153" t="str">
        <f t="shared" si="14"/>
        <v/>
      </c>
      <c r="P43" s="104"/>
    </row>
    <row r="44" spans="1:51" x14ac:dyDescent="0.25">
      <c r="A44" s="106" t="s">
        <v>14</v>
      </c>
      <c r="B44" s="147"/>
      <c r="C44" s="99"/>
      <c r="D44" s="58"/>
      <c r="E44" s="58"/>
      <c r="F44" s="58"/>
      <c r="G44" s="58">
        <f>G36-G67</f>
        <v>0</v>
      </c>
      <c r="H44" s="153" t="str">
        <f>IF(C44&gt;0,ROUND(M44*LOOKUPS!Z17,2),"")</f>
        <v/>
      </c>
      <c r="I44" s="157"/>
      <c r="J44" s="157"/>
      <c r="K44" s="157"/>
      <c r="L44" s="157"/>
      <c r="M44" s="157">
        <f>M36-M67</f>
        <v>0</v>
      </c>
      <c r="N44" s="157"/>
      <c r="O44" s="153" t="str">
        <f t="shared" si="14"/>
        <v/>
      </c>
      <c r="P44" s="104"/>
    </row>
    <row r="45" spans="1:51" x14ac:dyDescent="0.25">
      <c r="A45" s="106" t="s">
        <v>17</v>
      </c>
      <c r="B45" s="147"/>
      <c r="C45" s="99"/>
      <c r="D45" s="58"/>
      <c r="E45" s="58"/>
      <c r="F45" s="58"/>
      <c r="G45" s="58"/>
      <c r="H45" s="153" t="str">
        <f>IF(C45&gt;0,ROUND(J36*LOOKUPS!Z18,2),"")</f>
        <v/>
      </c>
      <c r="I45" s="157"/>
      <c r="J45" s="157"/>
      <c r="K45" s="157"/>
      <c r="L45" s="157"/>
      <c r="M45" s="157"/>
      <c r="N45" s="157"/>
      <c r="O45" s="153" t="str">
        <f t="shared" si="14"/>
        <v/>
      </c>
      <c r="P45" s="104"/>
    </row>
    <row r="46" spans="1:51" s="4" customFormat="1" x14ac:dyDescent="0.25">
      <c r="A46" s="19"/>
      <c r="B46" s="16"/>
      <c r="C46" s="159">
        <f>SUM(C39:C45)</f>
        <v>0</v>
      </c>
      <c r="D46" s="61"/>
      <c r="E46" s="61"/>
      <c r="F46" s="61"/>
      <c r="G46" s="61"/>
      <c r="H46" s="158">
        <f>SUM(H39:H45)</f>
        <v>0</v>
      </c>
      <c r="I46" s="158"/>
      <c r="J46" s="158"/>
      <c r="K46" s="158"/>
      <c r="L46" s="158"/>
      <c r="M46" s="158"/>
      <c r="N46" s="158"/>
      <c r="O46" s="158">
        <f>SUM(O39:O45)</f>
        <v>0</v>
      </c>
      <c r="P46" s="104"/>
      <c r="Q46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</row>
    <row r="47" spans="1:51" x14ac:dyDescent="0.25">
      <c r="A47" s="118" t="s">
        <v>413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20"/>
    </row>
    <row r="48" spans="1:51" s="3" customFormat="1" ht="15.75" customHeight="1" x14ac:dyDescent="0.25">
      <c r="A48" s="178" t="s">
        <v>402</v>
      </c>
      <c r="B48" s="180" t="s">
        <v>403</v>
      </c>
      <c r="C48" s="121" t="s">
        <v>404</v>
      </c>
      <c r="D48" s="87" t="s">
        <v>28</v>
      </c>
      <c r="E48" s="87" t="s">
        <v>153</v>
      </c>
      <c r="F48" s="87" t="s">
        <v>154</v>
      </c>
      <c r="G48" s="87" t="s">
        <v>155</v>
      </c>
      <c r="H48" s="126" t="s">
        <v>405</v>
      </c>
      <c r="I48" s="95" t="s">
        <v>30</v>
      </c>
      <c r="J48" s="95" t="s">
        <v>148</v>
      </c>
      <c r="K48" s="93" t="s">
        <v>153</v>
      </c>
      <c r="L48" s="93" t="s">
        <v>154</v>
      </c>
      <c r="M48" s="93" t="s">
        <v>155</v>
      </c>
      <c r="N48" s="91" t="s">
        <v>31</v>
      </c>
      <c r="O48" s="122" t="s">
        <v>406</v>
      </c>
      <c r="P48" s="104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</row>
    <row r="49" spans="1:58" s="3" customFormat="1" ht="18" x14ac:dyDescent="0.4">
      <c r="A49" s="179"/>
      <c r="B49" s="181"/>
      <c r="C49" s="127"/>
      <c r="D49" s="88"/>
      <c r="E49" s="88"/>
      <c r="F49" s="88"/>
      <c r="G49" s="88"/>
      <c r="H49" s="128"/>
      <c r="I49" s="96"/>
      <c r="J49" s="96"/>
      <c r="K49" s="94"/>
      <c r="L49" s="94"/>
      <c r="M49" s="94"/>
      <c r="N49" s="92"/>
      <c r="O49" s="62" t="s">
        <v>571</v>
      </c>
      <c r="P49" s="137" t="s">
        <v>572</v>
      </c>
      <c r="W49" s="9" t="s">
        <v>150</v>
      </c>
      <c r="Y49" s="17" t="s">
        <v>20</v>
      </c>
      <c r="Z49" s="17" t="s">
        <v>267</v>
      </c>
      <c r="AA49" s="17" t="s">
        <v>268</v>
      </c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</row>
    <row r="50" spans="1:58" ht="16.5" customHeight="1" x14ac:dyDescent="0.25">
      <c r="A50" s="63"/>
      <c r="B50" s="14"/>
      <c r="C50" s="99"/>
      <c r="D50" s="64">
        <f t="shared" ref="D50:D66" si="15">IF(B50="N/P (ER)",0,C50)</f>
        <v>0</v>
      </c>
      <c r="E50" s="64">
        <f t="shared" ref="E50:E66" si="16">IF(B50 = "B (EE)",IF(Y50="N",C50,0),0)</f>
        <v>0</v>
      </c>
      <c r="F50" s="64">
        <f t="shared" ref="F50:F66" si="17">IF(B50 = "B (EE)",IF(Z50="N",C50,0),0)</f>
        <v>0</v>
      </c>
      <c r="G50" s="64">
        <f t="shared" ref="G50:G66" si="18">IF(B50 = "B (EE)",IF(AA50="N",C50,0),0)</f>
        <v>0</v>
      </c>
      <c r="H50" s="60"/>
      <c r="I50" s="65">
        <f t="shared" ref="I50:I66" si="19">IF(B50="N/P (ER)",0,H50)</f>
        <v>0</v>
      </c>
      <c r="J50" s="65">
        <f t="shared" ref="J50:J66" si="20">IF(B50="N/P (ER)",H50,0)</f>
        <v>0</v>
      </c>
      <c r="K50" s="65">
        <f t="shared" ref="K50:K66" si="21">IF(B50 = "B (EE)",IF(Y50="N",H50,0),0)</f>
        <v>0</v>
      </c>
      <c r="L50" s="65">
        <f t="shared" ref="L50:L66" si="22">IF(B50 = "B (EE)",IF(Z50="N",H50,0),0)</f>
        <v>0</v>
      </c>
      <c r="M50" s="65">
        <f t="shared" ref="M50:M66" si="23">IF(B50 = "B (EE)",IF(AA50="N",H50,0),0)</f>
        <v>0</v>
      </c>
      <c r="N50" s="64" t="e">
        <f t="shared" ref="N50:N66" si="24">IF(W50 = FALSE,K50,D50)</f>
        <v>#N/A</v>
      </c>
      <c r="O50" s="160">
        <f t="shared" ref="O50:O66" si="25">IF(B50="N/P (ER)",0,C50-H50)</f>
        <v>0</v>
      </c>
      <c r="P50" s="161">
        <f t="shared" ref="P50:P66" si="26">IF(B50="N/P (ER)",C50-J50,0)</f>
        <v>0</v>
      </c>
      <c r="W50" s="18" t="e">
        <f t="shared" ref="W50:W66" si="27">VLOOKUP(A50,unrecoverable,2,FALSE)</f>
        <v>#N/A</v>
      </c>
      <c r="Y50" s="17">
        <f>_xlfn.XLOOKUP(A50,LOOKUPS!P:P,LOOKUPS!Q:Q,"Y",0,1)</f>
        <v>0</v>
      </c>
      <c r="Z50" s="17">
        <f>_xlfn.XLOOKUP(A50,LOOKUPS!S:S,LOOKUPS!T:T,"Y",0,1)</f>
        <v>0</v>
      </c>
      <c r="AA50" s="17">
        <f>_xlfn.XLOOKUP(A50,LOOKUPS!V:V,LOOKUPS!W:W,"Y",0,1)</f>
        <v>0</v>
      </c>
    </row>
    <row r="51" spans="1:58" ht="15.75" x14ac:dyDescent="0.25">
      <c r="A51" s="63"/>
      <c r="B51" s="14"/>
      <c r="C51" s="99"/>
      <c r="D51" s="64">
        <f t="shared" si="15"/>
        <v>0</v>
      </c>
      <c r="E51" s="64">
        <f t="shared" si="16"/>
        <v>0</v>
      </c>
      <c r="F51" s="64">
        <f t="shared" si="17"/>
        <v>0</v>
      </c>
      <c r="G51" s="64">
        <f t="shared" si="18"/>
        <v>0</v>
      </c>
      <c r="H51" s="60"/>
      <c r="I51" s="65">
        <f t="shared" si="19"/>
        <v>0</v>
      </c>
      <c r="J51" s="65">
        <f t="shared" si="20"/>
        <v>0</v>
      </c>
      <c r="K51" s="65">
        <f t="shared" si="21"/>
        <v>0</v>
      </c>
      <c r="L51" s="65">
        <f t="shared" si="22"/>
        <v>0</v>
      </c>
      <c r="M51" s="65">
        <f t="shared" si="23"/>
        <v>0</v>
      </c>
      <c r="N51" s="64" t="e">
        <f t="shared" si="24"/>
        <v>#N/A</v>
      </c>
      <c r="O51" s="160">
        <f t="shared" si="25"/>
        <v>0</v>
      </c>
      <c r="P51" s="161">
        <f t="shared" si="26"/>
        <v>0</v>
      </c>
      <c r="W51" s="18" t="e">
        <f t="shared" si="27"/>
        <v>#N/A</v>
      </c>
      <c r="Y51" s="17">
        <f>_xlfn.XLOOKUP(A51,LOOKUPS!P:P,LOOKUPS!Q:Q,"Y",0,1)</f>
        <v>0</v>
      </c>
      <c r="Z51" s="17">
        <f>_xlfn.XLOOKUP(A51,LOOKUPS!S:S,LOOKUPS!T:T,"Y",0,1)</f>
        <v>0</v>
      </c>
      <c r="AA51" s="17">
        <f>_xlfn.XLOOKUP(A51,LOOKUPS!V:V,LOOKUPS!W:W,"Y",0,1)</f>
        <v>0</v>
      </c>
    </row>
    <row r="52" spans="1:58" ht="15.75" x14ac:dyDescent="0.25">
      <c r="A52" s="63"/>
      <c r="B52" s="14"/>
      <c r="C52" s="99"/>
      <c r="D52" s="64">
        <f t="shared" si="15"/>
        <v>0</v>
      </c>
      <c r="E52" s="64">
        <f t="shared" si="16"/>
        <v>0</v>
      </c>
      <c r="F52" s="64">
        <f t="shared" si="17"/>
        <v>0</v>
      </c>
      <c r="G52" s="64">
        <f t="shared" si="18"/>
        <v>0</v>
      </c>
      <c r="H52" s="60"/>
      <c r="I52" s="65">
        <f t="shared" si="19"/>
        <v>0</v>
      </c>
      <c r="J52" s="65">
        <f t="shared" si="20"/>
        <v>0</v>
      </c>
      <c r="K52" s="65">
        <f t="shared" si="21"/>
        <v>0</v>
      </c>
      <c r="L52" s="65">
        <f t="shared" si="22"/>
        <v>0</v>
      </c>
      <c r="M52" s="65">
        <f t="shared" si="23"/>
        <v>0</v>
      </c>
      <c r="N52" s="64" t="e">
        <f t="shared" si="24"/>
        <v>#N/A</v>
      </c>
      <c r="O52" s="160">
        <f t="shared" si="25"/>
        <v>0</v>
      </c>
      <c r="P52" s="161">
        <f t="shared" si="26"/>
        <v>0</v>
      </c>
      <c r="W52" s="18" t="e">
        <f t="shared" si="27"/>
        <v>#N/A</v>
      </c>
      <c r="Y52" s="17">
        <f>_xlfn.XLOOKUP(A52,LOOKUPS!P:P,LOOKUPS!Q:Q,"Y",0,1)</f>
        <v>0</v>
      </c>
      <c r="Z52" s="17">
        <f>_xlfn.XLOOKUP(A52,LOOKUPS!S:S,LOOKUPS!T:T,"Y",0,1)</f>
        <v>0</v>
      </c>
      <c r="AA52" s="17">
        <f>_xlfn.XLOOKUP(A52,LOOKUPS!V:V,LOOKUPS!W:W,"Y",0,1)</f>
        <v>0</v>
      </c>
    </row>
    <row r="53" spans="1:58" ht="15.75" x14ac:dyDescent="0.25">
      <c r="A53" s="63"/>
      <c r="B53" s="14"/>
      <c r="C53" s="99"/>
      <c r="D53" s="64">
        <f t="shared" si="15"/>
        <v>0</v>
      </c>
      <c r="E53" s="64">
        <f t="shared" si="16"/>
        <v>0</v>
      </c>
      <c r="F53" s="64">
        <f t="shared" si="17"/>
        <v>0</v>
      </c>
      <c r="G53" s="64">
        <f t="shared" si="18"/>
        <v>0</v>
      </c>
      <c r="H53" s="60"/>
      <c r="I53" s="65">
        <f t="shared" si="19"/>
        <v>0</v>
      </c>
      <c r="J53" s="65">
        <f t="shared" si="20"/>
        <v>0</v>
      </c>
      <c r="K53" s="65">
        <f t="shared" si="21"/>
        <v>0</v>
      </c>
      <c r="L53" s="65">
        <f t="shared" si="22"/>
        <v>0</v>
      </c>
      <c r="M53" s="65">
        <f t="shared" si="23"/>
        <v>0</v>
      </c>
      <c r="N53" s="64" t="e">
        <f t="shared" si="24"/>
        <v>#N/A</v>
      </c>
      <c r="O53" s="160">
        <f t="shared" si="25"/>
        <v>0</v>
      </c>
      <c r="P53" s="161">
        <f t="shared" si="26"/>
        <v>0</v>
      </c>
      <c r="W53" s="18" t="e">
        <f t="shared" si="27"/>
        <v>#N/A</v>
      </c>
      <c r="Y53" s="17">
        <f>_xlfn.XLOOKUP(A53,LOOKUPS!P:P,LOOKUPS!Q:Q,"Y",0,1)</f>
        <v>0</v>
      </c>
      <c r="Z53" s="17">
        <f>_xlfn.XLOOKUP(A53,LOOKUPS!S:S,LOOKUPS!T:T,"Y",0,1)</f>
        <v>0</v>
      </c>
      <c r="AA53" s="17">
        <f>_xlfn.XLOOKUP(A53,LOOKUPS!V:V,LOOKUPS!W:W,"Y",0,1)</f>
        <v>0</v>
      </c>
    </row>
    <row r="54" spans="1:58" ht="15.75" x14ac:dyDescent="0.25">
      <c r="A54" s="63"/>
      <c r="B54" s="14"/>
      <c r="C54" s="99"/>
      <c r="D54" s="64">
        <f t="shared" si="15"/>
        <v>0</v>
      </c>
      <c r="E54" s="64">
        <f t="shared" si="16"/>
        <v>0</v>
      </c>
      <c r="F54" s="64">
        <f t="shared" si="17"/>
        <v>0</v>
      </c>
      <c r="G54" s="64">
        <f t="shared" si="18"/>
        <v>0</v>
      </c>
      <c r="H54" s="60"/>
      <c r="I54" s="65">
        <f t="shared" si="19"/>
        <v>0</v>
      </c>
      <c r="J54" s="65">
        <f t="shared" si="20"/>
        <v>0</v>
      </c>
      <c r="K54" s="65">
        <f t="shared" si="21"/>
        <v>0</v>
      </c>
      <c r="L54" s="65">
        <f t="shared" si="22"/>
        <v>0</v>
      </c>
      <c r="M54" s="65">
        <f t="shared" si="23"/>
        <v>0</v>
      </c>
      <c r="N54" s="64" t="e">
        <f t="shared" si="24"/>
        <v>#N/A</v>
      </c>
      <c r="O54" s="160">
        <f t="shared" si="25"/>
        <v>0</v>
      </c>
      <c r="P54" s="161">
        <f t="shared" si="26"/>
        <v>0</v>
      </c>
      <c r="W54" s="18" t="e">
        <f t="shared" si="27"/>
        <v>#N/A</v>
      </c>
      <c r="Y54" s="17">
        <f>_xlfn.XLOOKUP(A54,LOOKUPS!P:P,LOOKUPS!Q:Q,"Y",0,1)</f>
        <v>0</v>
      </c>
      <c r="Z54" s="17">
        <f>_xlfn.XLOOKUP(A54,LOOKUPS!S:S,LOOKUPS!T:T,"Y",0,1)</f>
        <v>0</v>
      </c>
      <c r="AA54" s="17">
        <f>_xlfn.XLOOKUP(A54,LOOKUPS!V:V,LOOKUPS!W:W,"Y",0,1)</f>
        <v>0</v>
      </c>
    </row>
    <row r="55" spans="1:58" ht="15.75" x14ac:dyDescent="0.25">
      <c r="A55" s="63"/>
      <c r="B55" s="14"/>
      <c r="C55" s="99"/>
      <c r="D55" s="64">
        <f t="shared" si="15"/>
        <v>0</v>
      </c>
      <c r="E55" s="64">
        <f t="shared" si="16"/>
        <v>0</v>
      </c>
      <c r="F55" s="64">
        <f t="shared" si="17"/>
        <v>0</v>
      </c>
      <c r="G55" s="64">
        <f t="shared" si="18"/>
        <v>0</v>
      </c>
      <c r="H55" s="60"/>
      <c r="I55" s="65">
        <f t="shared" si="19"/>
        <v>0</v>
      </c>
      <c r="J55" s="65">
        <f t="shared" si="20"/>
        <v>0</v>
      </c>
      <c r="K55" s="65">
        <f t="shared" si="21"/>
        <v>0</v>
      </c>
      <c r="L55" s="65">
        <f t="shared" si="22"/>
        <v>0</v>
      </c>
      <c r="M55" s="65">
        <f t="shared" si="23"/>
        <v>0</v>
      </c>
      <c r="N55" s="64" t="e">
        <f t="shared" si="24"/>
        <v>#N/A</v>
      </c>
      <c r="O55" s="160">
        <f t="shared" si="25"/>
        <v>0</v>
      </c>
      <c r="P55" s="161">
        <f t="shared" si="26"/>
        <v>0</v>
      </c>
      <c r="W55" s="18" t="e">
        <f t="shared" si="27"/>
        <v>#N/A</v>
      </c>
      <c r="Y55" s="17">
        <f>_xlfn.XLOOKUP(A55,LOOKUPS!P:P,LOOKUPS!Q:Q,"Y",0,1)</f>
        <v>0</v>
      </c>
      <c r="Z55" s="17">
        <f>_xlfn.XLOOKUP(A55,LOOKUPS!S:S,LOOKUPS!T:T,"Y",0,1)</f>
        <v>0</v>
      </c>
      <c r="AA55" s="17">
        <f>_xlfn.XLOOKUP(A55,LOOKUPS!V:V,LOOKUPS!W:W,"Y",0,1)</f>
        <v>0</v>
      </c>
    </row>
    <row r="56" spans="1:58" ht="15.75" x14ac:dyDescent="0.25">
      <c r="A56" s="63"/>
      <c r="B56" s="14"/>
      <c r="C56" s="99"/>
      <c r="D56" s="64">
        <f t="shared" si="15"/>
        <v>0</v>
      </c>
      <c r="E56" s="64">
        <f t="shared" si="16"/>
        <v>0</v>
      </c>
      <c r="F56" s="64">
        <f t="shared" si="17"/>
        <v>0</v>
      </c>
      <c r="G56" s="64">
        <f t="shared" si="18"/>
        <v>0</v>
      </c>
      <c r="H56" s="60"/>
      <c r="I56" s="65">
        <f t="shared" si="19"/>
        <v>0</v>
      </c>
      <c r="J56" s="65">
        <f t="shared" si="20"/>
        <v>0</v>
      </c>
      <c r="K56" s="65">
        <f t="shared" si="21"/>
        <v>0</v>
      </c>
      <c r="L56" s="65">
        <f t="shared" si="22"/>
        <v>0</v>
      </c>
      <c r="M56" s="65">
        <f t="shared" si="23"/>
        <v>0</v>
      </c>
      <c r="N56" s="64" t="e">
        <f t="shared" si="24"/>
        <v>#N/A</v>
      </c>
      <c r="O56" s="160">
        <f t="shared" si="25"/>
        <v>0</v>
      </c>
      <c r="P56" s="161">
        <f t="shared" si="26"/>
        <v>0</v>
      </c>
      <c r="W56" s="18" t="e">
        <f t="shared" si="27"/>
        <v>#N/A</v>
      </c>
      <c r="Y56" s="17">
        <f>_xlfn.XLOOKUP(A56,LOOKUPS!P:P,LOOKUPS!Q:Q,"Y",0,1)</f>
        <v>0</v>
      </c>
      <c r="Z56" s="17">
        <f>_xlfn.XLOOKUP(A56,LOOKUPS!S:S,LOOKUPS!T:T,"Y",0,1)</f>
        <v>0</v>
      </c>
      <c r="AA56" s="17">
        <f>_xlfn.XLOOKUP(A56,LOOKUPS!V:V,LOOKUPS!W:W,"Y",0,1)</f>
        <v>0</v>
      </c>
    </row>
    <row r="57" spans="1:58" ht="15.75" x14ac:dyDescent="0.25">
      <c r="A57" s="63"/>
      <c r="B57" s="14"/>
      <c r="C57" s="99"/>
      <c r="D57" s="64">
        <f t="shared" si="15"/>
        <v>0</v>
      </c>
      <c r="E57" s="64">
        <f t="shared" si="16"/>
        <v>0</v>
      </c>
      <c r="F57" s="64">
        <f t="shared" si="17"/>
        <v>0</v>
      </c>
      <c r="G57" s="64">
        <f t="shared" si="18"/>
        <v>0</v>
      </c>
      <c r="H57" s="60"/>
      <c r="I57" s="65">
        <f t="shared" si="19"/>
        <v>0</v>
      </c>
      <c r="J57" s="65">
        <f t="shared" si="20"/>
        <v>0</v>
      </c>
      <c r="K57" s="65">
        <f t="shared" si="21"/>
        <v>0</v>
      </c>
      <c r="L57" s="65">
        <f t="shared" si="22"/>
        <v>0</v>
      </c>
      <c r="M57" s="65">
        <f t="shared" si="23"/>
        <v>0</v>
      </c>
      <c r="N57" s="64" t="e">
        <f t="shared" si="24"/>
        <v>#N/A</v>
      </c>
      <c r="O57" s="160">
        <f t="shared" si="25"/>
        <v>0</v>
      </c>
      <c r="P57" s="161">
        <f t="shared" si="26"/>
        <v>0</v>
      </c>
      <c r="W57" s="18" t="e">
        <f t="shared" si="27"/>
        <v>#N/A</v>
      </c>
      <c r="Y57" s="17">
        <f>_xlfn.XLOOKUP(A57,LOOKUPS!P:P,LOOKUPS!Q:Q,"Y",0,1)</f>
        <v>0</v>
      </c>
      <c r="Z57" s="17">
        <f>_xlfn.XLOOKUP(A57,LOOKUPS!S:S,LOOKUPS!T:T,"Y",0,1)</f>
        <v>0</v>
      </c>
      <c r="AA57" s="17">
        <f>_xlfn.XLOOKUP(A57,LOOKUPS!V:V,LOOKUPS!W:W,"Y",0,1)</f>
        <v>0</v>
      </c>
      <c r="AZ57" s="13"/>
      <c r="BA57" s="13"/>
      <c r="BB57" s="13"/>
      <c r="BC57" s="13"/>
      <c r="BD57" s="13"/>
      <c r="BE57" s="13"/>
      <c r="BF57" s="13"/>
    </row>
    <row r="58" spans="1:58" ht="15.75" x14ac:dyDescent="0.25">
      <c r="A58" s="63"/>
      <c r="B58" s="14"/>
      <c r="C58" s="99"/>
      <c r="D58" s="64">
        <f t="shared" si="15"/>
        <v>0</v>
      </c>
      <c r="E58" s="64">
        <f t="shared" si="16"/>
        <v>0</v>
      </c>
      <c r="F58" s="64">
        <f t="shared" si="17"/>
        <v>0</v>
      </c>
      <c r="G58" s="64">
        <f t="shared" si="18"/>
        <v>0</v>
      </c>
      <c r="H58" s="60"/>
      <c r="I58" s="65">
        <f t="shared" si="19"/>
        <v>0</v>
      </c>
      <c r="J58" s="65">
        <f t="shared" si="20"/>
        <v>0</v>
      </c>
      <c r="K58" s="65">
        <f t="shared" si="21"/>
        <v>0</v>
      </c>
      <c r="L58" s="65">
        <f t="shared" si="22"/>
        <v>0</v>
      </c>
      <c r="M58" s="65">
        <f t="shared" si="23"/>
        <v>0</v>
      </c>
      <c r="N58" s="64" t="e">
        <f t="shared" si="24"/>
        <v>#N/A</v>
      </c>
      <c r="O58" s="160">
        <f t="shared" si="25"/>
        <v>0</v>
      </c>
      <c r="P58" s="161">
        <f t="shared" si="26"/>
        <v>0</v>
      </c>
      <c r="W58" s="18" t="e">
        <f t="shared" si="27"/>
        <v>#N/A</v>
      </c>
      <c r="Y58" s="17">
        <f>_xlfn.XLOOKUP(A58,LOOKUPS!P:P,LOOKUPS!Q:Q,"Y",0,1)</f>
        <v>0</v>
      </c>
      <c r="Z58" s="17">
        <f>_xlfn.XLOOKUP(A58,LOOKUPS!S:S,LOOKUPS!T:T,"Y",0,1)</f>
        <v>0</v>
      </c>
      <c r="AA58" s="17">
        <f>_xlfn.XLOOKUP(A58,LOOKUPS!V:V,LOOKUPS!W:W,"Y",0,1)</f>
        <v>0</v>
      </c>
      <c r="AZ58" s="13"/>
      <c r="BA58" s="13"/>
      <c r="BB58" s="13"/>
      <c r="BC58" s="13"/>
      <c r="BD58" s="13"/>
      <c r="BE58" s="13"/>
      <c r="BF58" s="13"/>
    </row>
    <row r="59" spans="1:58" ht="15.75" x14ac:dyDescent="0.25">
      <c r="A59" s="63"/>
      <c r="B59" s="14"/>
      <c r="C59" s="99"/>
      <c r="D59" s="64">
        <f t="shared" si="15"/>
        <v>0</v>
      </c>
      <c r="E59" s="64">
        <f t="shared" si="16"/>
        <v>0</v>
      </c>
      <c r="F59" s="64">
        <f t="shared" si="17"/>
        <v>0</v>
      </c>
      <c r="G59" s="64">
        <f t="shared" si="18"/>
        <v>0</v>
      </c>
      <c r="H59" s="60"/>
      <c r="I59" s="65">
        <f t="shared" si="19"/>
        <v>0</v>
      </c>
      <c r="J59" s="65">
        <f t="shared" si="20"/>
        <v>0</v>
      </c>
      <c r="K59" s="65">
        <f t="shared" si="21"/>
        <v>0</v>
      </c>
      <c r="L59" s="65">
        <f t="shared" si="22"/>
        <v>0</v>
      </c>
      <c r="M59" s="65">
        <f t="shared" si="23"/>
        <v>0</v>
      </c>
      <c r="N59" s="64" t="e">
        <f t="shared" si="24"/>
        <v>#N/A</v>
      </c>
      <c r="O59" s="160">
        <f t="shared" si="25"/>
        <v>0</v>
      </c>
      <c r="P59" s="161">
        <f t="shared" si="26"/>
        <v>0</v>
      </c>
      <c r="W59" s="18" t="e">
        <f t="shared" si="27"/>
        <v>#N/A</v>
      </c>
      <c r="Y59" s="17">
        <f>_xlfn.XLOOKUP(A59,LOOKUPS!P:P,LOOKUPS!Q:Q,"Y",0,1)</f>
        <v>0</v>
      </c>
      <c r="Z59" s="17">
        <f>_xlfn.XLOOKUP(A59,LOOKUPS!S:S,LOOKUPS!T:T,"Y",0,1)</f>
        <v>0</v>
      </c>
      <c r="AA59" s="17">
        <f>_xlfn.XLOOKUP(A59,LOOKUPS!V:V,LOOKUPS!W:W,"Y",0,1)</f>
        <v>0</v>
      </c>
      <c r="AZ59" s="13"/>
      <c r="BA59" s="13"/>
      <c r="BB59" s="13"/>
      <c r="BC59" s="13"/>
      <c r="BD59" s="13"/>
      <c r="BE59" s="13"/>
      <c r="BF59" s="13"/>
    </row>
    <row r="60" spans="1:58" ht="15.75" x14ac:dyDescent="0.25">
      <c r="A60" s="68"/>
      <c r="B60" s="14"/>
      <c r="C60" s="99"/>
      <c r="D60" s="64">
        <f t="shared" si="15"/>
        <v>0</v>
      </c>
      <c r="E60" s="64">
        <f t="shared" si="16"/>
        <v>0</v>
      </c>
      <c r="F60" s="64">
        <f t="shared" si="17"/>
        <v>0</v>
      </c>
      <c r="G60" s="64">
        <f t="shared" si="18"/>
        <v>0</v>
      </c>
      <c r="H60" s="60"/>
      <c r="I60" s="65">
        <f t="shared" si="19"/>
        <v>0</v>
      </c>
      <c r="J60" s="65">
        <f t="shared" si="20"/>
        <v>0</v>
      </c>
      <c r="K60" s="65">
        <f t="shared" si="21"/>
        <v>0</v>
      </c>
      <c r="L60" s="65">
        <f t="shared" si="22"/>
        <v>0</v>
      </c>
      <c r="M60" s="65">
        <f t="shared" si="23"/>
        <v>0</v>
      </c>
      <c r="N60" s="64" t="e">
        <f t="shared" si="24"/>
        <v>#N/A</v>
      </c>
      <c r="O60" s="160">
        <f t="shared" si="25"/>
        <v>0</v>
      </c>
      <c r="P60" s="161">
        <f t="shared" si="26"/>
        <v>0</v>
      </c>
      <c r="W60" s="18" t="e">
        <f t="shared" si="27"/>
        <v>#N/A</v>
      </c>
      <c r="Y60" s="17">
        <f>_xlfn.XLOOKUP(A60,LOOKUPS!P:P,LOOKUPS!Q:Q,"Y",0,1)</f>
        <v>0</v>
      </c>
      <c r="Z60" s="17">
        <f>_xlfn.XLOOKUP(A60,LOOKUPS!S:S,LOOKUPS!T:T,"Y",0,1)</f>
        <v>0</v>
      </c>
      <c r="AA60" s="17">
        <f>_xlfn.XLOOKUP(A60,LOOKUPS!V:V,LOOKUPS!W:W,"Y",0,1)</f>
        <v>0</v>
      </c>
      <c r="AZ60" s="13"/>
      <c r="BA60" s="13"/>
      <c r="BB60" s="13"/>
      <c r="BC60" s="13"/>
      <c r="BD60" s="13"/>
      <c r="BE60" s="13"/>
      <c r="BF60" s="13"/>
    </row>
    <row r="61" spans="1:58" ht="15.75" x14ac:dyDescent="0.25">
      <c r="A61" s="63"/>
      <c r="B61" s="14"/>
      <c r="C61" s="99"/>
      <c r="D61" s="64">
        <f t="shared" si="15"/>
        <v>0</v>
      </c>
      <c r="E61" s="64">
        <f t="shared" si="16"/>
        <v>0</v>
      </c>
      <c r="F61" s="64">
        <f t="shared" si="17"/>
        <v>0</v>
      </c>
      <c r="G61" s="64">
        <f t="shared" si="18"/>
        <v>0</v>
      </c>
      <c r="H61" s="60"/>
      <c r="I61" s="65">
        <f t="shared" si="19"/>
        <v>0</v>
      </c>
      <c r="J61" s="65">
        <f t="shared" si="20"/>
        <v>0</v>
      </c>
      <c r="K61" s="65">
        <f t="shared" si="21"/>
        <v>0</v>
      </c>
      <c r="L61" s="65">
        <f t="shared" si="22"/>
        <v>0</v>
      </c>
      <c r="M61" s="65">
        <f t="shared" si="23"/>
        <v>0</v>
      </c>
      <c r="N61" s="64" t="e">
        <f t="shared" si="24"/>
        <v>#N/A</v>
      </c>
      <c r="O61" s="160">
        <f t="shared" si="25"/>
        <v>0</v>
      </c>
      <c r="P61" s="161">
        <f t="shared" si="26"/>
        <v>0</v>
      </c>
      <c r="W61" s="18" t="e">
        <f t="shared" si="27"/>
        <v>#N/A</v>
      </c>
      <c r="Y61" s="17">
        <f>_xlfn.XLOOKUP(A61,LOOKUPS!P:P,LOOKUPS!Q:Q,"Y",0,1)</f>
        <v>0</v>
      </c>
      <c r="Z61" s="17">
        <f>_xlfn.XLOOKUP(A61,LOOKUPS!S:S,LOOKUPS!T:T,"Y",0,1)</f>
        <v>0</v>
      </c>
      <c r="AA61" s="17">
        <f>_xlfn.XLOOKUP(A61,LOOKUPS!V:V,LOOKUPS!W:W,"Y",0,1)</f>
        <v>0</v>
      </c>
      <c r="AZ61" s="13"/>
      <c r="BA61" s="13"/>
      <c r="BB61" s="13"/>
      <c r="BC61" s="13"/>
      <c r="BD61" s="13"/>
      <c r="BE61" s="13"/>
      <c r="BF61" s="13"/>
    </row>
    <row r="62" spans="1:58" ht="15.75" x14ac:dyDescent="0.25">
      <c r="A62" s="63"/>
      <c r="B62" s="14"/>
      <c r="C62" s="99"/>
      <c r="D62" s="64">
        <f t="shared" si="15"/>
        <v>0</v>
      </c>
      <c r="E62" s="64">
        <f t="shared" si="16"/>
        <v>0</v>
      </c>
      <c r="F62" s="64">
        <f t="shared" si="17"/>
        <v>0</v>
      </c>
      <c r="G62" s="64">
        <f t="shared" si="18"/>
        <v>0</v>
      </c>
      <c r="H62" s="60"/>
      <c r="I62" s="65">
        <f t="shared" si="19"/>
        <v>0</v>
      </c>
      <c r="J62" s="65">
        <f t="shared" si="20"/>
        <v>0</v>
      </c>
      <c r="K62" s="65">
        <f t="shared" si="21"/>
        <v>0</v>
      </c>
      <c r="L62" s="65">
        <f t="shared" si="22"/>
        <v>0</v>
      </c>
      <c r="M62" s="65">
        <f t="shared" si="23"/>
        <v>0</v>
      </c>
      <c r="N62" s="64" t="e">
        <f t="shared" si="24"/>
        <v>#N/A</v>
      </c>
      <c r="O62" s="160">
        <f t="shared" si="25"/>
        <v>0</v>
      </c>
      <c r="P62" s="161">
        <f t="shared" si="26"/>
        <v>0</v>
      </c>
      <c r="W62" s="18" t="e">
        <f t="shared" si="27"/>
        <v>#N/A</v>
      </c>
      <c r="Y62" s="17">
        <f>_xlfn.XLOOKUP(A62,LOOKUPS!P:P,LOOKUPS!Q:Q,"Y",0,1)</f>
        <v>0</v>
      </c>
      <c r="Z62" s="17">
        <f>_xlfn.XLOOKUP(A62,LOOKUPS!S:S,LOOKUPS!T:T,"Y",0,1)</f>
        <v>0</v>
      </c>
      <c r="AA62" s="17">
        <f>_xlfn.XLOOKUP(A62,LOOKUPS!V:V,LOOKUPS!W:W,"Y",0,1)</f>
        <v>0</v>
      </c>
      <c r="AZ62" s="13"/>
      <c r="BA62" s="13"/>
      <c r="BB62" s="13"/>
      <c r="BC62" s="13"/>
      <c r="BD62" s="13"/>
      <c r="BE62" s="13"/>
      <c r="BF62" s="13"/>
    </row>
    <row r="63" spans="1:58" ht="15.75" x14ac:dyDescent="0.25">
      <c r="A63" s="63"/>
      <c r="B63" s="14"/>
      <c r="C63" s="99"/>
      <c r="D63" s="64">
        <f t="shared" si="15"/>
        <v>0</v>
      </c>
      <c r="E63" s="64">
        <f t="shared" si="16"/>
        <v>0</v>
      </c>
      <c r="F63" s="64">
        <f t="shared" si="17"/>
        <v>0</v>
      </c>
      <c r="G63" s="64">
        <f t="shared" si="18"/>
        <v>0</v>
      </c>
      <c r="H63" s="60"/>
      <c r="I63" s="65">
        <f t="shared" si="19"/>
        <v>0</v>
      </c>
      <c r="J63" s="65">
        <f t="shared" si="20"/>
        <v>0</v>
      </c>
      <c r="K63" s="65">
        <f t="shared" si="21"/>
        <v>0</v>
      </c>
      <c r="L63" s="65">
        <f t="shared" si="22"/>
        <v>0</v>
      </c>
      <c r="M63" s="65">
        <f t="shared" si="23"/>
        <v>0</v>
      </c>
      <c r="N63" s="64" t="e">
        <f t="shared" si="24"/>
        <v>#N/A</v>
      </c>
      <c r="O63" s="160">
        <f t="shared" si="25"/>
        <v>0</v>
      </c>
      <c r="P63" s="161">
        <f t="shared" si="26"/>
        <v>0</v>
      </c>
      <c r="W63" s="18" t="e">
        <f t="shared" si="27"/>
        <v>#N/A</v>
      </c>
      <c r="Y63" s="17">
        <f>_xlfn.XLOOKUP(A63,LOOKUPS!P:P,LOOKUPS!Q:Q,"Y",0,1)</f>
        <v>0</v>
      </c>
      <c r="Z63" s="17">
        <f>_xlfn.XLOOKUP(A63,LOOKUPS!S:S,LOOKUPS!T:T,"Y",0,1)</f>
        <v>0</v>
      </c>
      <c r="AA63" s="17">
        <f>_xlfn.XLOOKUP(A63,LOOKUPS!V:V,LOOKUPS!W:W,"Y",0,1)</f>
        <v>0</v>
      </c>
      <c r="AZ63" s="13"/>
      <c r="BA63" s="13"/>
      <c r="BB63" s="13"/>
      <c r="BC63" s="13"/>
      <c r="BD63" s="13"/>
      <c r="BE63" s="13"/>
      <c r="BF63" s="13"/>
    </row>
    <row r="64" spans="1:58" ht="15.75" x14ac:dyDescent="0.25">
      <c r="A64" s="63"/>
      <c r="B64" s="14"/>
      <c r="C64" s="99"/>
      <c r="D64" s="64">
        <f t="shared" si="15"/>
        <v>0</v>
      </c>
      <c r="E64" s="64">
        <f t="shared" si="16"/>
        <v>0</v>
      </c>
      <c r="F64" s="64">
        <f t="shared" si="17"/>
        <v>0</v>
      </c>
      <c r="G64" s="64">
        <f t="shared" si="18"/>
        <v>0</v>
      </c>
      <c r="H64" s="60"/>
      <c r="I64" s="65">
        <f t="shared" si="19"/>
        <v>0</v>
      </c>
      <c r="J64" s="65">
        <f t="shared" si="20"/>
        <v>0</v>
      </c>
      <c r="K64" s="65">
        <f t="shared" si="21"/>
        <v>0</v>
      </c>
      <c r="L64" s="65">
        <f t="shared" si="22"/>
        <v>0</v>
      </c>
      <c r="M64" s="65">
        <f t="shared" si="23"/>
        <v>0</v>
      </c>
      <c r="N64" s="64" t="e">
        <f t="shared" si="24"/>
        <v>#N/A</v>
      </c>
      <c r="O64" s="160">
        <f t="shared" si="25"/>
        <v>0</v>
      </c>
      <c r="P64" s="161">
        <f t="shared" si="26"/>
        <v>0</v>
      </c>
      <c r="W64" s="18" t="e">
        <f t="shared" si="27"/>
        <v>#N/A</v>
      </c>
      <c r="Y64" s="17">
        <f>_xlfn.XLOOKUP(A64,LOOKUPS!P:P,LOOKUPS!Q:Q,"Y",0,1)</f>
        <v>0</v>
      </c>
      <c r="Z64" s="17">
        <f>_xlfn.XLOOKUP(A64,LOOKUPS!S:S,LOOKUPS!T:T,"Y",0,1)</f>
        <v>0</v>
      </c>
      <c r="AA64" s="17">
        <f>_xlfn.XLOOKUP(A64,LOOKUPS!V:V,LOOKUPS!W:W,"Y",0,1)</f>
        <v>0</v>
      </c>
      <c r="AZ64" s="13"/>
      <c r="BA64" s="13"/>
      <c r="BB64" s="13"/>
      <c r="BC64" s="13"/>
      <c r="BD64" s="13"/>
      <c r="BE64" s="13"/>
      <c r="BF64" s="13"/>
    </row>
    <row r="65" spans="1:58" ht="15.75" x14ac:dyDescent="0.25">
      <c r="A65" s="63"/>
      <c r="B65" s="14"/>
      <c r="C65" s="99"/>
      <c r="D65" s="64">
        <f t="shared" si="15"/>
        <v>0</v>
      </c>
      <c r="E65" s="64">
        <f t="shared" si="16"/>
        <v>0</v>
      </c>
      <c r="F65" s="64">
        <f t="shared" si="17"/>
        <v>0</v>
      </c>
      <c r="G65" s="64">
        <f t="shared" si="18"/>
        <v>0</v>
      </c>
      <c r="H65" s="60"/>
      <c r="I65" s="65">
        <f t="shared" si="19"/>
        <v>0</v>
      </c>
      <c r="J65" s="65">
        <f t="shared" si="20"/>
        <v>0</v>
      </c>
      <c r="K65" s="65">
        <f t="shared" si="21"/>
        <v>0</v>
      </c>
      <c r="L65" s="65">
        <f t="shared" si="22"/>
        <v>0</v>
      </c>
      <c r="M65" s="65">
        <f t="shared" si="23"/>
        <v>0</v>
      </c>
      <c r="N65" s="64" t="e">
        <f t="shared" si="24"/>
        <v>#N/A</v>
      </c>
      <c r="O65" s="160">
        <f t="shared" si="25"/>
        <v>0</v>
      </c>
      <c r="P65" s="161">
        <f t="shared" si="26"/>
        <v>0</v>
      </c>
      <c r="W65" s="18" t="e">
        <f t="shared" si="27"/>
        <v>#N/A</v>
      </c>
      <c r="Y65" s="17">
        <f>_xlfn.XLOOKUP(A65,LOOKUPS!P:P,LOOKUPS!Q:Q,"Y",0,1)</f>
        <v>0</v>
      </c>
      <c r="Z65" s="17">
        <f>_xlfn.XLOOKUP(A65,LOOKUPS!S:S,LOOKUPS!T:T,"Y",0,1)</f>
        <v>0</v>
      </c>
      <c r="AA65" s="17">
        <f>_xlfn.XLOOKUP(A65,LOOKUPS!V:V,LOOKUPS!W:W,"Y",0,1)</f>
        <v>0</v>
      </c>
      <c r="AZ65" s="13"/>
      <c r="BA65" s="13"/>
      <c r="BB65" s="13"/>
      <c r="BC65" s="13"/>
      <c r="BD65" s="13"/>
      <c r="BE65" s="13"/>
      <c r="BF65" s="13"/>
    </row>
    <row r="66" spans="1:58" ht="15.75" x14ac:dyDescent="0.25">
      <c r="A66" s="63"/>
      <c r="B66" s="14"/>
      <c r="C66" s="99"/>
      <c r="D66" s="64">
        <f t="shared" si="15"/>
        <v>0</v>
      </c>
      <c r="E66" s="64">
        <f t="shared" si="16"/>
        <v>0</v>
      </c>
      <c r="F66" s="64">
        <f t="shared" si="17"/>
        <v>0</v>
      </c>
      <c r="G66" s="64">
        <f t="shared" si="18"/>
        <v>0</v>
      </c>
      <c r="H66" s="60"/>
      <c r="I66" s="65">
        <f t="shared" si="19"/>
        <v>0</v>
      </c>
      <c r="J66" s="65">
        <f t="shared" si="20"/>
        <v>0</v>
      </c>
      <c r="K66" s="65">
        <f t="shared" si="21"/>
        <v>0</v>
      </c>
      <c r="L66" s="65">
        <f t="shared" si="22"/>
        <v>0</v>
      </c>
      <c r="M66" s="65">
        <f t="shared" si="23"/>
        <v>0</v>
      </c>
      <c r="N66" s="64" t="e">
        <f t="shared" si="24"/>
        <v>#N/A</v>
      </c>
      <c r="O66" s="160">
        <f t="shared" si="25"/>
        <v>0</v>
      </c>
      <c r="P66" s="161">
        <f t="shared" si="26"/>
        <v>0</v>
      </c>
      <c r="W66" s="18" t="e">
        <f t="shared" si="27"/>
        <v>#N/A</v>
      </c>
      <c r="Y66" s="17">
        <f>_xlfn.XLOOKUP(A66,LOOKUPS!P:P,LOOKUPS!Q:Q,"Y",0,1)</f>
        <v>0</v>
      </c>
      <c r="Z66" s="17">
        <f>_xlfn.XLOOKUP(A66,LOOKUPS!S:S,LOOKUPS!T:T,"Y",0,1)</f>
        <v>0</v>
      </c>
      <c r="AA66" s="17">
        <f>_xlfn.XLOOKUP(A66,LOOKUPS!V:V,LOOKUPS!W:W,"Y",0,1)</f>
        <v>0</v>
      </c>
      <c r="AZ66" s="13"/>
      <c r="BA66" s="13"/>
      <c r="BB66" s="13"/>
      <c r="BC66" s="13"/>
      <c r="BD66" s="13"/>
      <c r="BE66" s="13"/>
      <c r="BF66" s="13"/>
    </row>
    <row r="67" spans="1:58" s="3" customFormat="1" ht="15.75" x14ac:dyDescent="0.25">
      <c r="A67" s="123" t="s">
        <v>414</v>
      </c>
      <c r="B67" s="124"/>
      <c r="C67" s="155">
        <f>C36-(C46+D67)</f>
        <v>0</v>
      </c>
      <c r="D67" s="154">
        <f>SUM(D50:D66)</f>
        <v>0</v>
      </c>
      <c r="E67" s="154">
        <f>SUM(E50:E66)</f>
        <v>0</v>
      </c>
      <c r="F67" s="154">
        <f>SUM(F50:F66)</f>
        <v>0</v>
      </c>
      <c r="G67" s="154">
        <f>SUM(G50:G66)</f>
        <v>0</v>
      </c>
      <c r="H67" s="154">
        <f>H36-(H46+I67)</f>
        <v>0</v>
      </c>
      <c r="I67" s="69">
        <f>SUM(I50:I66)</f>
        <v>0</v>
      </c>
      <c r="J67" s="69"/>
      <c r="K67" s="70">
        <f>SUM(K50:K66)</f>
        <v>0</v>
      </c>
      <c r="L67" s="69">
        <f>SUM(L50:L66)</f>
        <v>0</v>
      </c>
      <c r="M67" s="69">
        <f>SUM(M50:M66)</f>
        <v>0</v>
      </c>
      <c r="N67" s="69"/>
      <c r="O67" s="162">
        <f>O36-SUM(O46,O50:O66)</f>
        <v>0</v>
      </c>
      <c r="P67" s="161"/>
      <c r="W67" s="18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 s="13" customFormat="1" x14ac:dyDescent="0.25"/>
    <row r="69" spans="1:58" s="13" customFormat="1" x14ac:dyDescent="0.25"/>
    <row r="70" spans="1:58" s="13" customFormat="1" x14ac:dyDescent="0.25"/>
    <row r="71" spans="1:58" s="13" customFormat="1" x14ac:dyDescent="0.25"/>
    <row r="72" spans="1:58" s="13" customFormat="1" ht="33.75" customHeight="1" x14ac:dyDescent="0.25"/>
    <row r="73" spans="1:58" s="13" customFormat="1" ht="16.5" customHeight="1" x14ac:dyDescent="0.25"/>
    <row r="74" spans="1:58" s="13" customFormat="1" ht="16.5" customHeight="1" x14ac:dyDescent="0.25"/>
    <row r="75" spans="1:58" s="13" customFormat="1" ht="16.5" customHeight="1" x14ac:dyDescent="0.25"/>
    <row r="76" spans="1:58" s="13" customFormat="1" ht="16.5" customHeight="1" x14ac:dyDescent="0.25"/>
    <row r="77" spans="1:58" s="13" customFormat="1" ht="16.5" customHeight="1" x14ac:dyDescent="0.25"/>
    <row r="78" spans="1:58" s="13" customFormat="1" ht="16.5" customHeight="1" x14ac:dyDescent="0.25"/>
    <row r="79" spans="1:58" s="13" customFormat="1" ht="16.5" customHeight="1" x14ac:dyDescent="0.25"/>
    <row r="80" spans="1:58" s="13" customFormat="1" ht="16.5" customHeight="1" x14ac:dyDescent="0.25"/>
    <row r="81" s="13" customFormat="1" ht="16.5" customHeight="1" x14ac:dyDescent="0.25"/>
    <row r="82" s="13" customFormat="1" ht="16.5" customHeight="1" x14ac:dyDescent="0.25"/>
    <row r="83" s="13" customFormat="1" ht="16.5" customHeight="1" x14ac:dyDescent="0.25"/>
    <row r="84" s="13" customFormat="1" ht="16.5" customHeight="1" x14ac:dyDescent="0.25"/>
    <row r="85" s="13" customFormat="1" ht="16.5" customHeight="1" x14ac:dyDescent="0.25"/>
    <row r="86" s="13" customFormat="1" ht="16.5" customHeight="1" x14ac:dyDescent="0.25"/>
    <row r="87" s="13" customFormat="1" ht="16.5" customHeight="1" x14ac:dyDescent="0.25"/>
    <row r="88" s="13" customFormat="1" ht="16.5" customHeight="1" x14ac:dyDescent="0.25"/>
    <row r="89" s="13" customFormat="1" ht="16.5" customHeight="1" x14ac:dyDescent="0.25"/>
    <row r="90" s="13" customFormat="1" ht="16.5" customHeight="1" x14ac:dyDescent="0.25"/>
    <row r="91" s="13" customFormat="1" ht="16.5" customHeigh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ht="15.75" customHeight="1" x14ac:dyDescent="0.25"/>
    <row r="103" s="13" customFormat="1" x14ac:dyDescent="0.25"/>
    <row r="104" s="13" customFormat="1" x14ac:dyDescent="0.25"/>
    <row r="105" s="13" customFormat="1" x14ac:dyDescent="0.25"/>
    <row r="106" s="13" customFormat="1" ht="16.5" customHeigh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ht="33.75" customHeight="1" x14ac:dyDescent="0.25"/>
    <row r="129" spans="1:51" s="13" customFormat="1" ht="16.5" customHeight="1" x14ac:dyDescent="0.25"/>
    <row r="130" spans="1:51" s="13" customFormat="1" ht="16.5" customHeight="1" x14ac:dyDescent="0.25"/>
    <row r="131" spans="1:51" s="13" customFormat="1" ht="16.5" customHeight="1" x14ac:dyDescent="0.25"/>
    <row r="132" spans="1:51" s="13" customFormat="1" ht="16.5" customHeight="1" x14ac:dyDescent="0.25"/>
    <row r="133" spans="1:51" s="13" customFormat="1" ht="16.5" customHeight="1" x14ac:dyDescent="0.25"/>
    <row r="134" spans="1:51" s="13" customFormat="1" ht="16.5" customHeight="1" x14ac:dyDescent="0.25"/>
    <row r="135" spans="1:51" s="13" customFormat="1" ht="16.5" customHeight="1" x14ac:dyDescent="0.25"/>
    <row r="136" spans="1:51" s="13" customFormat="1" ht="16.5" customHeight="1" x14ac:dyDescent="0.25"/>
    <row r="137" spans="1:51" s="13" customFormat="1" ht="16.5" customHeight="1" x14ac:dyDescent="0.25"/>
    <row r="138" spans="1:51" s="13" customFormat="1" ht="16.5" customHeight="1" x14ac:dyDescent="0.25"/>
    <row r="139" spans="1:51" s="13" customFormat="1" ht="16.5" customHeight="1" x14ac:dyDescent="0.25"/>
    <row r="140" spans="1:51" s="13" customFormat="1" ht="16.5" customHeight="1" x14ac:dyDescent="0.25"/>
    <row r="141" spans="1:51" s="13" customFormat="1" ht="16.5" customHeight="1" x14ac:dyDescent="0.25"/>
    <row r="142" spans="1:51" s="13" customFormat="1" ht="16.5" customHeight="1" x14ac:dyDescent="0.25"/>
    <row r="143" spans="1:51" s="13" customFormat="1" ht="16.5" customHeight="1" x14ac:dyDescent="0.25"/>
    <row r="144" spans="1:51" ht="16.5" customHeight="1" x14ac:dyDescent="0.25">
      <c r="A144" s="24"/>
      <c r="B144" s="24"/>
      <c r="C144" s="102"/>
      <c r="D144" s="29"/>
      <c r="E144" s="29"/>
      <c r="F144" s="29"/>
      <c r="G144" s="29"/>
      <c r="H144" s="28"/>
      <c r="J144" s="29"/>
      <c r="K144" s="29"/>
      <c r="L144" s="29"/>
      <c r="M144" s="29"/>
      <c r="N144" s="29"/>
      <c r="O144" s="98"/>
      <c r="P144" s="98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</row>
    <row r="145" spans="1:51" ht="16.5" customHeight="1" x14ac:dyDescent="0.25">
      <c r="A145" s="24"/>
      <c r="B145" s="24"/>
      <c r="C145" s="102"/>
      <c r="D145" s="29"/>
      <c r="E145" s="29"/>
      <c r="F145" s="29"/>
      <c r="G145" s="29"/>
      <c r="H145" s="28"/>
      <c r="J145" s="29"/>
      <c r="K145" s="29"/>
      <c r="L145" s="29"/>
      <c r="M145" s="29"/>
      <c r="N145" s="29"/>
      <c r="O145" s="98"/>
      <c r="P145" s="98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</row>
    <row r="146" spans="1:51" ht="16.5" customHeight="1" x14ac:dyDescent="0.25">
      <c r="A146" s="24"/>
      <c r="B146" s="24"/>
      <c r="C146" s="102"/>
      <c r="D146" s="29"/>
      <c r="E146" s="29"/>
      <c r="F146" s="29"/>
      <c r="G146" s="29"/>
      <c r="H146" s="28"/>
      <c r="J146" s="29"/>
      <c r="K146" s="29"/>
      <c r="L146" s="29"/>
      <c r="M146" s="29"/>
      <c r="N146" s="29"/>
      <c r="O146" s="98"/>
      <c r="P146" s="98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</row>
    <row r="147" spans="1:51" ht="16.5" customHeight="1" x14ac:dyDescent="0.25">
      <c r="A147" s="24"/>
      <c r="B147" s="24"/>
      <c r="C147" s="102"/>
      <c r="D147" s="29"/>
      <c r="E147" s="29"/>
      <c r="F147" s="29"/>
      <c r="G147" s="29"/>
      <c r="H147" s="28"/>
      <c r="J147" s="29"/>
      <c r="K147" s="29"/>
      <c r="L147" s="29"/>
      <c r="M147" s="29"/>
      <c r="N147" s="29"/>
      <c r="O147" s="98"/>
      <c r="P147" s="98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</row>
    <row r="148" spans="1:51" s="3" customFormat="1" ht="15.75" x14ac:dyDescent="0.25">
      <c r="A148" s="129"/>
      <c r="B148" s="129"/>
      <c r="C148" s="90"/>
      <c r="D148" s="30"/>
      <c r="E148" s="31"/>
      <c r="F148" s="31"/>
      <c r="G148" s="30"/>
      <c r="H148" s="30"/>
      <c r="J148" s="30"/>
      <c r="K148" s="30"/>
      <c r="L148" s="30"/>
      <c r="M148" s="30"/>
      <c r="N148" s="30"/>
      <c r="O148" s="90"/>
      <c r="P148" s="90"/>
    </row>
    <row r="149" spans="1:5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</row>
    <row r="150" spans="1:51" s="3" customFormat="1" ht="15.75" x14ac:dyDescent="0.25">
      <c r="A150" s="130"/>
      <c r="B150" s="130"/>
      <c r="C150" s="130"/>
      <c r="D150" s="25"/>
      <c r="E150" s="25"/>
      <c r="F150" s="25"/>
      <c r="G150" s="25"/>
      <c r="H150" s="25"/>
      <c r="I150" s="5"/>
      <c r="J150" s="5"/>
      <c r="K150" s="5"/>
      <c r="L150" s="5"/>
      <c r="M150" s="5"/>
      <c r="N150" s="5"/>
      <c r="O150" s="131"/>
      <c r="P150" s="131"/>
    </row>
    <row r="151" spans="1:51" ht="15.75" x14ac:dyDescent="0.25">
      <c r="C151" s="100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97"/>
      <c r="P151" s="97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</row>
    <row r="152" spans="1:51" ht="15.75" x14ac:dyDescent="0.25">
      <c r="C152" s="100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97"/>
      <c r="P152" s="97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</row>
    <row r="153" spans="1:51" ht="15.75" x14ac:dyDescent="0.25">
      <c r="A153" s="32"/>
      <c r="B153" s="27"/>
      <c r="C153" s="100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97"/>
      <c r="P153" s="97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</row>
    <row r="154" spans="1:51" ht="15.75" x14ac:dyDescent="0.25">
      <c r="A154" s="32"/>
      <c r="B154" s="27"/>
      <c r="C154" s="100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97"/>
      <c r="P154" s="97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</row>
    <row r="155" spans="1:51" ht="15.75" x14ac:dyDescent="0.25">
      <c r="C155" s="100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97"/>
      <c r="P155" s="97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</row>
    <row r="156" spans="1:51" ht="15.75" x14ac:dyDescent="0.25">
      <c r="C156" s="100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97"/>
      <c r="P156" s="97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</row>
    <row r="157" spans="1:51" ht="15.75" x14ac:dyDescent="0.25">
      <c r="C157" s="100"/>
      <c r="D157" s="34"/>
      <c r="E157" s="34"/>
      <c r="F157" s="34"/>
      <c r="G157" s="34"/>
      <c r="H157" s="33"/>
      <c r="I157" s="34"/>
      <c r="J157" s="34"/>
      <c r="K157" s="34"/>
      <c r="L157" s="34"/>
      <c r="M157" s="34"/>
      <c r="N157" s="34"/>
      <c r="O157" s="97"/>
      <c r="P157" s="9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</row>
    <row r="158" spans="1:51" x14ac:dyDescent="0.25">
      <c r="A158" s="32"/>
      <c r="B158" s="32"/>
      <c r="C158" s="101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101"/>
      <c r="P158" s="101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</row>
    <row r="159" spans="1:5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</row>
    <row r="160" spans="1:51" s="3" customFormat="1" ht="15.75" x14ac:dyDescent="0.25">
      <c r="A160" s="130"/>
      <c r="B160" s="130"/>
      <c r="C160" s="130"/>
      <c r="D160" s="89"/>
      <c r="E160" s="89"/>
      <c r="F160" s="89"/>
      <c r="G160" s="89"/>
      <c r="H160" s="130"/>
      <c r="I160" s="89"/>
      <c r="J160" s="89"/>
      <c r="K160" s="90"/>
      <c r="L160" s="90"/>
      <c r="M160" s="90"/>
      <c r="N160" s="90"/>
      <c r="O160" s="131"/>
      <c r="P160" s="131"/>
    </row>
    <row r="161" spans="1:51" s="3" customFormat="1" ht="15.75" x14ac:dyDescent="0.25">
      <c r="A161" s="130"/>
      <c r="B161" s="130"/>
      <c r="C161" s="130"/>
      <c r="D161" s="89"/>
      <c r="E161" s="89"/>
      <c r="F161" s="89"/>
      <c r="G161" s="89"/>
      <c r="H161" s="130"/>
      <c r="I161" s="89"/>
      <c r="J161" s="89"/>
      <c r="K161" s="90"/>
      <c r="L161" s="90"/>
      <c r="M161" s="90"/>
      <c r="N161" s="90"/>
      <c r="O161" s="26"/>
      <c r="P161" s="30"/>
      <c r="Y161"/>
      <c r="Z161"/>
      <c r="AA161"/>
    </row>
    <row r="162" spans="1:51" ht="16.5" customHeight="1" x14ac:dyDescent="0.25">
      <c r="A162" s="24"/>
      <c r="B162" s="24"/>
      <c r="C162" s="100"/>
      <c r="D162" s="34"/>
      <c r="E162" s="34"/>
      <c r="F162" s="34"/>
      <c r="G162" s="34"/>
      <c r="H162" s="33"/>
      <c r="I162" s="34"/>
      <c r="J162" s="34"/>
      <c r="K162" s="34"/>
      <c r="L162" s="34"/>
      <c r="M162" s="34"/>
      <c r="N162" s="34"/>
      <c r="O162" s="35"/>
      <c r="P162" s="36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</row>
    <row r="163" spans="1:51" ht="15.75" x14ac:dyDescent="0.25">
      <c r="A163" s="24"/>
      <c r="B163" s="24"/>
      <c r="C163" s="100"/>
      <c r="D163" s="34"/>
      <c r="E163" s="34"/>
      <c r="F163" s="34"/>
      <c r="G163" s="34"/>
      <c r="H163" s="33"/>
      <c r="I163" s="34"/>
      <c r="J163" s="34"/>
      <c r="K163" s="34"/>
      <c r="L163" s="34"/>
      <c r="M163" s="34"/>
      <c r="N163" s="34"/>
      <c r="O163" s="35"/>
      <c r="P163" s="36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</row>
    <row r="164" spans="1:51" ht="15.75" x14ac:dyDescent="0.25">
      <c r="A164" s="24"/>
      <c r="B164" s="24"/>
      <c r="C164" s="100"/>
      <c r="D164" s="34"/>
      <c r="E164" s="34"/>
      <c r="F164" s="34"/>
      <c r="G164" s="34"/>
      <c r="H164" s="33"/>
      <c r="I164" s="34"/>
      <c r="J164" s="34"/>
      <c r="K164" s="34"/>
      <c r="L164" s="34"/>
      <c r="M164" s="34"/>
      <c r="N164" s="34"/>
      <c r="O164" s="35"/>
      <c r="P164" s="36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</row>
    <row r="165" spans="1:51" ht="15.75" x14ac:dyDescent="0.25">
      <c r="A165" s="24"/>
      <c r="B165" s="24"/>
      <c r="C165" s="100"/>
      <c r="D165" s="34"/>
      <c r="E165" s="34"/>
      <c r="F165" s="34"/>
      <c r="G165" s="34"/>
      <c r="H165" s="33"/>
      <c r="I165" s="34"/>
      <c r="J165" s="34"/>
      <c r="K165" s="34"/>
      <c r="L165" s="34"/>
      <c r="M165" s="34"/>
      <c r="N165" s="34"/>
      <c r="O165" s="35"/>
      <c r="P165" s="36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</row>
    <row r="166" spans="1:51" ht="15.75" x14ac:dyDescent="0.25">
      <c r="A166" s="24"/>
      <c r="B166" s="24"/>
      <c r="C166" s="100"/>
      <c r="D166" s="34"/>
      <c r="E166" s="34"/>
      <c r="F166" s="34"/>
      <c r="G166" s="34"/>
      <c r="H166" s="33"/>
      <c r="I166" s="34"/>
      <c r="J166" s="34"/>
      <c r="K166" s="34"/>
      <c r="L166" s="34"/>
      <c r="M166" s="34"/>
      <c r="N166" s="34"/>
      <c r="O166" s="35"/>
      <c r="P166" s="3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</row>
    <row r="167" spans="1:51" ht="15.75" x14ac:dyDescent="0.25">
      <c r="A167" s="24"/>
      <c r="B167" s="24"/>
      <c r="C167" s="100"/>
      <c r="D167" s="34"/>
      <c r="E167" s="34"/>
      <c r="F167" s="34"/>
      <c r="G167" s="34"/>
      <c r="H167" s="33"/>
      <c r="I167" s="34"/>
      <c r="J167" s="34"/>
      <c r="K167" s="34"/>
      <c r="L167" s="34"/>
      <c r="M167" s="34"/>
      <c r="N167" s="34"/>
      <c r="O167" s="35"/>
      <c r="P167" s="36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</row>
    <row r="168" spans="1:51" ht="15.75" x14ac:dyDescent="0.25">
      <c r="A168" s="24"/>
      <c r="B168" s="24"/>
      <c r="C168" s="100"/>
      <c r="D168" s="34"/>
      <c r="E168" s="34"/>
      <c r="F168" s="34"/>
      <c r="G168" s="34"/>
      <c r="H168" s="33"/>
      <c r="I168" s="34"/>
      <c r="J168" s="34"/>
      <c r="K168" s="34"/>
      <c r="L168" s="34"/>
      <c r="M168" s="34"/>
      <c r="N168" s="34"/>
      <c r="O168" s="35"/>
      <c r="P168" s="36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</row>
    <row r="169" spans="1:51" ht="15.75" x14ac:dyDescent="0.25">
      <c r="A169" s="24"/>
      <c r="B169" s="24"/>
      <c r="C169" s="100"/>
      <c r="D169" s="34"/>
      <c r="E169" s="34"/>
      <c r="F169" s="34"/>
      <c r="G169" s="34"/>
      <c r="H169" s="33"/>
      <c r="I169" s="34"/>
      <c r="J169" s="34"/>
      <c r="K169" s="34"/>
      <c r="L169" s="34"/>
      <c r="M169" s="34"/>
      <c r="N169" s="34"/>
      <c r="O169" s="35"/>
      <c r="P169" s="36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</row>
    <row r="170" spans="1:51" ht="15.75" x14ac:dyDescent="0.25">
      <c r="A170" s="24"/>
      <c r="B170" s="24"/>
      <c r="C170" s="100"/>
      <c r="D170" s="34"/>
      <c r="E170" s="34"/>
      <c r="F170" s="34"/>
      <c r="G170" s="34"/>
      <c r="H170" s="33"/>
      <c r="I170" s="34"/>
      <c r="J170" s="34"/>
      <c r="K170" s="34"/>
      <c r="L170" s="34"/>
      <c r="M170" s="34"/>
      <c r="N170" s="34"/>
      <c r="O170" s="35"/>
      <c r="P170" s="36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</row>
    <row r="171" spans="1:51" ht="15.75" x14ac:dyDescent="0.25">
      <c r="A171" s="24"/>
      <c r="B171" s="24"/>
      <c r="C171" s="100"/>
      <c r="D171" s="34"/>
      <c r="E171" s="34"/>
      <c r="F171" s="34"/>
      <c r="G171" s="34"/>
      <c r="H171" s="33"/>
      <c r="I171" s="34"/>
      <c r="J171" s="34"/>
      <c r="K171" s="34"/>
      <c r="L171" s="34"/>
      <c r="M171" s="34"/>
      <c r="N171" s="34"/>
      <c r="O171" s="35"/>
      <c r="P171" s="36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</row>
    <row r="172" spans="1:51" ht="15.75" x14ac:dyDescent="0.25">
      <c r="A172" s="37"/>
      <c r="B172" s="24"/>
      <c r="C172" s="100"/>
      <c r="D172" s="34"/>
      <c r="E172" s="34"/>
      <c r="F172" s="34"/>
      <c r="G172" s="34"/>
      <c r="H172" s="33"/>
      <c r="I172" s="34"/>
      <c r="J172" s="34"/>
      <c r="K172" s="34"/>
      <c r="L172" s="34"/>
      <c r="M172" s="34"/>
      <c r="N172" s="34"/>
      <c r="O172" s="35"/>
      <c r="P172" s="36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</row>
    <row r="173" spans="1:51" ht="15.75" x14ac:dyDescent="0.25">
      <c r="A173" s="24"/>
      <c r="B173" s="24"/>
      <c r="C173" s="100"/>
      <c r="D173" s="34"/>
      <c r="E173" s="34"/>
      <c r="F173" s="34"/>
      <c r="G173" s="34"/>
      <c r="H173" s="33"/>
      <c r="I173" s="34"/>
      <c r="J173" s="34"/>
      <c r="K173" s="34"/>
      <c r="L173" s="34"/>
      <c r="M173" s="34"/>
      <c r="N173" s="34"/>
      <c r="O173" s="35"/>
      <c r="P173" s="36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</row>
    <row r="174" spans="1:51" ht="15.75" x14ac:dyDescent="0.25">
      <c r="A174" s="24"/>
      <c r="B174" s="24"/>
      <c r="C174" s="100"/>
      <c r="D174" s="34"/>
      <c r="E174" s="34"/>
      <c r="F174" s="34"/>
      <c r="G174" s="34"/>
      <c r="H174" s="33"/>
      <c r="I174" s="34"/>
      <c r="J174" s="34"/>
      <c r="K174" s="34"/>
      <c r="L174" s="34"/>
      <c r="M174" s="34"/>
      <c r="N174" s="34"/>
      <c r="O174" s="35"/>
      <c r="P174" s="36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</row>
    <row r="175" spans="1:51" ht="15.75" x14ac:dyDescent="0.25">
      <c r="A175" s="24"/>
      <c r="B175" s="24"/>
      <c r="C175" s="100"/>
      <c r="D175" s="34"/>
      <c r="E175" s="34"/>
      <c r="F175" s="34"/>
      <c r="G175" s="34"/>
      <c r="H175" s="33"/>
      <c r="I175" s="34"/>
      <c r="J175" s="34"/>
      <c r="K175" s="34"/>
      <c r="L175" s="34"/>
      <c r="M175" s="34"/>
      <c r="N175" s="34"/>
      <c r="O175" s="35"/>
      <c r="P175" s="36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</row>
    <row r="176" spans="1:51" ht="15.75" x14ac:dyDescent="0.25">
      <c r="A176" s="24"/>
      <c r="B176" s="24"/>
      <c r="C176" s="100"/>
      <c r="D176" s="34"/>
      <c r="E176" s="34"/>
      <c r="F176" s="34"/>
      <c r="G176" s="34"/>
      <c r="H176" s="33"/>
      <c r="I176" s="34"/>
      <c r="J176" s="34"/>
      <c r="K176" s="34"/>
      <c r="L176" s="34"/>
      <c r="M176" s="34"/>
      <c r="N176" s="34"/>
      <c r="O176" s="35"/>
      <c r="P176" s="3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</row>
    <row r="177" spans="1:51" ht="15.75" x14ac:dyDescent="0.25">
      <c r="A177" s="24"/>
      <c r="B177" s="24"/>
      <c r="C177" s="100"/>
      <c r="D177" s="34"/>
      <c r="E177" s="34"/>
      <c r="F177" s="34"/>
      <c r="G177" s="34"/>
      <c r="H177" s="33"/>
      <c r="I177" s="34"/>
      <c r="J177" s="34"/>
      <c r="K177" s="34"/>
      <c r="L177" s="34"/>
      <c r="M177" s="34"/>
      <c r="N177" s="34"/>
      <c r="O177" s="35"/>
      <c r="P177" s="36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</row>
    <row r="178" spans="1:51" ht="15.75" x14ac:dyDescent="0.25">
      <c r="A178" s="24"/>
      <c r="B178" s="24"/>
      <c r="C178" s="100"/>
      <c r="D178" s="34"/>
      <c r="E178" s="34"/>
      <c r="F178" s="34"/>
      <c r="G178" s="34"/>
      <c r="H178" s="33"/>
      <c r="I178" s="34"/>
      <c r="J178" s="34"/>
      <c r="K178" s="34"/>
      <c r="L178" s="34"/>
      <c r="M178" s="34"/>
      <c r="N178" s="34"/>
      <c r="O178" s="35"/>
      <c r="P178" s="36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</row>
    <row r="179" spans="1:51" s="3" customFormat="1" ht="15.75" x14ac:dyDescent="0.25">
      <c r="A179" s="129"/>
      <c r="B179" s="129"/>
      <c r="C179" s="90"/>
      <c r="D179" s="30"/>
      <c r="E179" s="30"/>
      <c r="F179" s="30"/>
      <c r="G179" s="30"/>
      <c r="H179" s="30"/>
      <c r="I179" s="30"/>
      <c r="J179" s="30"/>
      <c r="K179" s="10"/>
      <c r="L179" s="30"/>
      <c r="M179" s="30"/>
      <c r="N179" s="30"/>
      <c r="O179" s="90"/>
      <c r="P179" s="90"/>
      <c r="W179"/>
    </row>
  </sheetData>
  <sheetProtection sheet="1" objects="1" scenarios="1"/>
  <sortState xmlns:xlrd2="http://schemas.microsoft.com/office/spreadsheetml/2017/richdata2" ref="AF17:AF29">
    <sortCondition ref="AF17:AF29"/>
  </sortState>
  <mergeCells count="2">
    <mergeCell ref="A48:A49"/>
    <mergeCell ref="B48:B49"/>
  </mergeCells>
  <conditionalFormatting sqref="A50:A66">
    <cfRule type="cellIs" dxfId="89" priority="435" operator="equal">
      <formula>438</formula>
    </cfRule>
    <cfRule type="cellIs" dxfId="88" priority="434" operator="equal">
      <formula>439</formula>
    </cfRule>
    <cfRule type="cellIs" dxfId="87" priority="433" operator="equal">
      <formula>440</formula>
    </cfRule>
    <cfRule type="cellIs" dxfId="86" priority="432" operator="equal">
      <formula>441</formula>
    </cfRule>
    <cfRule type="cellIs" dxfId="85" priority="431" operator="equal">
      <formula>446</formula>
    </cfRule>
    <cfRule type="cellIs" dxfId="84" priority="429" operator="equal">
      <formula>757</formula>
    </cfRule>
    <cfRule type="cellIs" dxfId="83" priority="428" operator="equal">
      <formula>"GARNSH"</formula>
    </cfRule>
    <cfRule type="containsText" dxfId="82" priority="427" operator="containsText" text="Garn">
      <formula>NOT(ISERROR(SEARCH("Garn",A50)))</formula>
    </cfRule>
    <cfRule type="cellIs" dxfId="81" priority="430" operator="equal">
      <formula>447</formula>
    </cfRule>
  </conditionalFormatting>
  <conditionalFormatting sqref="A162:A178">
    <cfRule type="cellIs" dxfId="80" priority="79" operator="equal">
      <formula>439</formula>
    </cfRule>
    <cfRule type="cellIs" dxfId="79" priority="80" operator="equal">
      <formula>438</formula>
    </cfRule>
    <cfRule type="cellIs" dxfId="78" priority="78" operator="equal">
      <formula>440</formula>
    </cfRule>
    <cfRule type="cellIs" dxfId="77" priority="77" operator="equal">
      <formula>441</formula>
    </cfRule>
    <cfRule type="cellIs" dxfId="76" priority="76" operator="equal">
      <formula>446</formula>
    </cfRule>
    <cfRule type="cellIs" dxfId="75" priority="75" operator="equal">
      <formula>447</formula>
    </cfRule>
    <cfRule type="cellIs" dxfId="74" priority="74" operator="equal">
      <formula>757</formula>
    </cfRule>
    <cfRule type="cellIs" dxfId="73" priority="73" operator="equal">
      <formula>"GARNSH"</formula>
    </cfRule>
    <cfRule type="containsText" dxfId="72" priority="72" operator="containsText" text="Garn">
      <formula>NOT(ISERROR(SEARCH("Garn",A162)))</formula>
    </cfRule>
  </conditionalFormatting>
  <conditionalFormatting sqref="C6 D7:G7 D11:G11">
    <cfRule type="cellIs" dxfId="71" priority="478" operator="equal">
      <formula>"YES"</formula>
    </cfRule>
  </conditionalFormatting>
  <conditionalFormatting sqref="H50">
    <cfRule type="cellIs" dxfId="70" priority="71" operator="notEqual">
      <formula>$N$50</formula>
    </cfRule>
  </conditionalFormatting>
  <conditionalFormatting sqref="H51">
    <cfRule type="cellIs" dxfId="69" priority="70" operator="notEqual">
      <formula>$N$51</formula>
    </cfRule>
  </conditionalFormatting>
  <conditionalFormatting sqref="H52">
    <cfRule type="cellIs" dxfId="68" priority="69" operator="notEqual">
      <formula>$N$52</formula>
    </cfRule>
  </conditionalFormatting>
  <conditionalFormatting sqref="H53">
    <cfRule type="cellIs" dxfId="67" priority="68" operator="notEqual">
      <formula>$N$53</formula>
    </cfRule>
  </conditionalFormatting>
  <conditionalFormatting sqref="H54">
    <cfRule type="cellIs" dxfId="66" priority="67" operator="notEqual">
      <formula>$N$54</formula>
    </cfRule>
  </conditionalFormatting>
  <conditionalFormatting sqref="H55">
    <cfRule type="cellIs" dxfId="65" priority="66" operator="notEqual">
      <formula>$N$55</formula>
    </cfRule>
  </conditionalFormatting>
  <conditionalFormatting sqref="H56">
    <cfRule type="cellIs" dxfId="64" priority="65" operator="notEqual">
      <formula>$N$56</formula>
    </cfRule>
  </conditionalFormatting>
  <conditionalFormatting sqref="H57">
    <cfRule type="cellIs" dxfId="63" priority="64" operator="notEqual">
      <formula>$N$57</formula>
    </cfRule>
  </conditionalFormatting>
  <conditionalFormatting sqref="H58">
    <cfRule type="cellIs" dxfId="62" priority="63" operator="notEqual">
      <formula>$N$58</formula>
    </cfRule>
  </conditionalFormatting>
  <conditionalFormatting sqref="H59">
    <cfRule type="cellIs" dxfId="61" priority="62" operator="notEqual">
      <formula>$N$59</formula>
    </cfRule>
  </conditionalFormatting>
  <conditionalFormatting sqref="H60">
    <cfRule type="cellIs" dxfId="60" priority="61" operator="notEqual">
      <formula>$N$60</formula>
    </cfRule>
  </conditionalFormatting>
  <conditionalFormatting sqref="H61">
    <cfRule type="cellIs" dxfId="59" priority="60" operator="notEqual">
      <formula>$N$61</formula>
    </cfRule>
  </conditionalFormatting>
  <conditionalFormatting sqref="H62">
    <cfRule type="cellIs" dxfId="58" priority="23" operator="notEqual">
      <formula>$N$62</formula>
    </cfRule>
  </conditionalFormatting>
  <conditionalFormatting sqref="H63">
    <cfRule type="cellIs" dxfId="57" priority="24" operator="notEqual">
      <formula>$N$63</formula>
    </cfRule>
  </conditionalFormatting>
  <conditionalFormatting sqref="H64">
    <cfRule type="cellIs" dxfId="56" priority="25" operator="notEqual">
      <formula>$N$64</formula>
    </cfRule>
  </conditionalFormatting>
  <conditionalFormatting sqref="H65">
    <cfRule type="cellIs" dxfId="55" priority="26" operator="notEqual">
      <formula>$N$65</formula>
    </cfRule>
  </conditionalFormatting>
  <conditionalFormatting sqref="H66">
    <cfRule type="cellIs" dxfId="54" priority="22" operator="notEqual">
      <formula>$N$66</formula>
    </cfRule>
  </conditionalFormatting>
  <conditionalFormatting sqref="H162">
    <cfRule type="cellIs" dxfId="53" priority="40" operator="notEqual">
      <formula>$N$162</formula>
    </cfRule>
  </conditionalFormatting>
  <conditionalFormatting sqref="H163">
    <cfRule type="cellIs" dxfId="52" priority="39" operator="notEqual">
      <formula>$N$163</formula>
    </cfRule>
  </conditionalFormatting>
  <conditionalFormatting sqref="H164">
    <cfRule type="cellIs" dxfId="51" priority="38" operator="notEqual">
      <formula>$N$164</formula>
    </cfRule>
  </conditionalFormatting>
  <conditionalFormatting sqref="H165">
    <cfRule type="cellIs" dxfId="50" priority="37" operator="notEqual">
      <formula>$N$165</formula>
    </cfRule>
  </conditionalFormatting>
  <conditionalFormatting sqref="H166">
    <cfRule type="cellIs" dxfId="49" priority="36" operator="notEqual">
      <formula>$N$166</formula>
    </cfRule>
  </conditionalFormatting>
  <conditionalFormatting sqref="H167">
    <cfRule type="cellIs" dxfId="48" priority="35" operator="notEqual">
      <formula>$N$167</formula>
    </cfRule>
  </conditionalFormatting>
  <conditionalFormatting sqref="H168">
    <cfRule type="cellIs" dxfId="47" priority="34" operator="notEqual">
      <formula>$N$168</formula>
    </cfRule>
  </conditionalFormatting>
  <conditionalFormatting sqref="H169">
    <cfRule type="cellIs" dxfId="46" priority="33" operator="notEqual">
      <formula>$N$169</formula>
    </cfRule>
  </conditionalFormatting>
  <conditionalFormatting sqref="H170">
    <cfRule type="cellIs" dxfId="45" priority="32" operator="notEqual">
      <formula>$N$170</formula>
    </cfRule>
  </conditionalFormatting>
  <conditionalFormatting sqref="H171">
    <cfRule type="cellIs" dxfId="44" priority="31" operator="notEqual">
      <formula>$N$171</formula>
    </cfRule>
  </conditionalFormatting>
  <conditionalFormatting sqref="H172">
    <cfRule type="cellIs" dxfId="43" priority="30" operator="notEqual">
      <formula>$N$172</formula>
    </cfRule>
  </conditionalFormatting>
  <conditionalFormatting sqref="H173">
    <cfRule type="cellIs" dxfId="42" priority="29" operator="notEqual">
      <formula>$N$173</formula>
    </cfRule>
  </conditionalFormatting>
  <conditionalFormatting sqref="H174">
    <cfRule type="cellIs" dxfId="41" priority="28" operator="notEqual">
      <formula>$N$174</formula>
    </cfRule>
  </conditionalFormatting>
  <conditionalFormatting sqref="H175">
    <cfRule type="cellIs" dxfId="40" priority="27" operator="notEqual">
      <formula>$N$175</formula>
    </cfRule>
  </conditionalFormatting>
  <conditionalFormatting sqref="H176">
    <cfRule type="cellIs" dxfId="39" priority="4" operator="notEqual">
      <formula>$N$176</formula>
    </cfRule>
  </conditionalFormatting>
  <conditionalFormatting sqref="H177">
    <cfRule type="cellIs" dxfId="38" priority="5" operator="notEqual">
      <formula>$N$177</formula>
    </cfRule>
  </conditionalFormatting>
  <conditionalFormatting sqref="H178">
    <cfRule type="cellIs" dxfId="37" priority="391" operator="notEqual">
      <formula>$N$178</formula>
    </cfRule>
  </conditionalFormatting>
  <dataValidations count="2">
    <dataValidation type="textLength" allowBlank="1" showInputMessage="1" showErrorMessage="1" sqref="D3:G3" xr:uid="{84E6398C-6B6C-4D3D-B008-833C6A2B958C}">
      <formula1>8</formula1>
      <formula2>8</formula2>
    </dataValidation>
    <dataValidation showDropDown="1" showInputMessage="1" showErrorMessage="1" sqref="P9" xr:uid="{5AFB0624-CA4A-4D53-8807-CB0BC1ECB64B}"/>
  </dataValidations>
  <pageMargins left="0.2" right="0.2" top="0.25" bottom="0.25" header="0" footer="0"/>
  <pageSetup scale="59" fitToWidth="0" orientation="portrait" horizontalDpi="4294967295" verticalDpi="4294967295" r:id="rId1"/>
  <headerFooter>
    <oddFooter>&amp;CPage &amp;P of &amp;N</oddFooter>
  </headerFooter>
  <rowBreaks count="2" manualBreakCount="2">
    <brk id="67" max="16383" man="1"/>
    <brk id="123" max="16383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A29009BF-47BC-44F2-AA31-68F260E19ACB}">
          <x14:formula1>
            <xm:f>LOOKUPS!$A$17:$A$18</xm:f>
          </x14:formula1>
          <xm:sqref>B153 B41 B97</xm:sqref>
        </x14:dataValidation>
        <x14:dataValidation type="list" allowBlank="1" showInputMessage="1" showErrorMessage="1" xr:uid="{DA60B1AD-0E6C-4336-AF2F-902FE8EB2E0D}">
          <x14:formula1>
            <xm:f>LOOKUPS!$B$6:$B$12</xm:f>
          </x14:formula1>
          <xm:sqref>C6 O8 D68:G68 D7:G7 D11:G11 D124:G124</xm:sqref>
        </x14:dataValidation>
        <x14:dataValidation type="list" allowBlank="1" showInputMessage="1" showErrorMessage="1" xr:uid="{9C49C157-616D-4268-8BB3-252B8A64CAB4}">
          <x14:formula1>
            <xm:f>LOOKUPS!$A$10:$A$13</xm:f>
          </x14:formula1>
          <xm:sqref>B50:B66 B106:B122 B162:B178</xm:sqref>
        </x14:dataValidation>
        <x14:dataValidation type="list" allowBlank="1" showInputMessage="1" showErrorMessage="1" xr:uid="{6EB17D12-E129-490F-AD12-0AC4149C726D}">
          <x14:formula1>
            <xm:f>LOOKUPS!$A$33:$A$38</xm:f>
          </x14:formula1>
          <xm:sqref>C8</xm:sqref>
        </x14:dataValidation>
        <x14:dataValidation type="list" allowBlank="1" showInputMessage="1" showErrorMessage="1" xr:uid="{E5AF46D1-D54D-4FE7-9F2B-04B4AB3BE1C0}">
          <x14:formula1>
            <xm:f>LOOKUPS!$A$43:$A$48</xm:f>
          </x14:formula1>
          <xm:sqref>D9:G9 J9:O9</xm:sqref>
        </x14:dataValidation>
        <x14:dataValidation type="list" allowBlank="1" showInputMessage="1" showErrorMessage="1" xr:uid="{AFAB9767-6DC8-4324-BFF6-AEEF905073CB}">
          <x14:formula1>
            <xm:f>LOOKUPS!$A$53:$A$55</xm:f>
          </x14:formula1>
          <xm:sqref>C9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FFDB4-D26B-4475-823D-F0673BB48B0B}">
  <dimension ref="A1:BG183"/>
  <sheetViews>
    <sheetView topLeftCell="A8" zoomScale="110" zoomScaleNormal="110" workbookViewId="0">
      <selection activeCell="B42" sqref="B42"/>
    </sheetView>
  </sheetViews>
  <sheetFormatPr defaultRowHeight="15" x14ac:dyDescent="0.25"/>
  <cols>
    <col min="1" max="1" width="18.85546875" bestFit="1" customWidth="1"/>
    <col min="2" max="2" width="9.7109375" bestFit="1" customWidth="1"/>
    <col min="3" max="3" width="0.140625" customWidth="1"/>
    <col min="4" max="4" width="15" customWidth="1"/>
    <col min="5" max="5" width="11.42578125" hidden="1" customWidth="1"/>
    <col min="6" max="6" width="11" hidden="1" customWidth="1"/>
    <col min="7" max="7" width="9.140625" hidden="1" customWidth="1"/>
    <col min="8" max="8" width="11.85546875" hidden="1" customWidth="1"/>
    <col min="9" max="9" width="23.42578125" customWidth="1"/>
    <col min="10" max="10" width="13.42578125" hidden="1" customWidth="1"/>
    <col min="11" max="11" width="13.5703125" hidden="1" customWidth="1"/>
    <col min="12" max="12" width="11" hidden="1" customWidth="1"/>
    <col min="13" max="13" width="12.42578125" hidden="1" customWidth="1"/>
    <col min="14" max="14" width="15.85546875" hidden="1" customWidth="1"/>
    <col min="15" max="15" width="26.140625" hidden="1" customWidth="1"/>
    <col min="16" max="16" width="11" bestFit="1" customWidth="1"/>
    <col min="17" max="17" width="25.85546875" customWidth="1"/>
    <col min="18" max="18" width="54.140625" hidden="1" customWidth="1"/>
    <col min="19" max="23" width="8.7109375" hidden="1" customWidth="1"/>
    <col min="24" max="24" width="14.7109375" hidden="1" customWidth="1"/>
    <col min="25" max="25" width="37.7109375" hidden="1" customWidth="1"/>
    <col min="26" max="28" width="8.7109375" hidden="1" customWidth="1"/>
    <col min="29" max="31" width="9.140625" hidden="1" customWidth="1"/>
    <col min="32" max="52" width="9.140625" style="13" customWidth="1"/>
  </cols>
  <sheetData>
    <row r="1" spans="1:25" ht="24" customHeight="1" x14ac:dyDescent="0.4">
      <c r="A1" s="242" t="s">
        <v>416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71"/>
    </row>
    <row r="2" spans="1:25" x14ac:dyDescent="0.25">
      <c r="A2" s="219"/>
      <c r="B2" s="220"/>
      <c r="C2" s="220"/>
      <c r="D2" s="221"/>
      <c r="E2" s="19"/>
      <c r="F2" s="19"/>
      <c r="G2" s="19"/>
      <c r="H2" s="19"/>
      <c r="I2" s="19" t="s">
        <v>429</v>
      </c>
      <c r="J2" s="19"/>
      <c r="K2" s="19"/>
      <c r="L2" s="19"/>
      <c r="M2" s="19"/>
      <c r="N2" s="19"/>
      <c r="O2" s="19"/>
      <c r="P2" s="219" t="str">
        <f>C13&amp;"_"&amp;C3&amp;"_"&amp;TEXT(P12,"mm/dd/yyyy")</f>
        <v>0_0_01/00/1900</v>
      </c>
      <c r="Q2" s="220"/>
    </row>
    <row r="3" spans="1:25" x14ac:dyDescent="0.25">
      <c r="A3" s="233" t="s">
        <v>0</v>
      </c>
      <c r="B3" s="234"/>
      <c r="C3" s="185">
        <f>'Agency Request'!C3</f>
        <v>0</v>
      </c>
      <c r="D3" s="186"/>
      <c r="E3" s="41"/>
      <c r="F3" s="41"/>
      <c r="G3" s="41"/>
      <c r="H3" s="41"/>
      <c r="I3" s="22" t="s">
        <v>439</v>
      </c>
      <c r="J3" s="22"/>
      <c r="K3" s="22"/>
      <c r="L3" s="22"/>
      <c r="M3" s="22"/>
      <c r="N3" s="22"/>
      <c r="O3" s="22"/>
      <c r="P3" s="235">
        <f>'Agency Request'!O3</f>
        <v>0</v>
      </c>
      <c r="Q3" s="236"/>
    </row>
    <row r="4" spans="1:25" x14ac:dyDescent="0.25">
      <c r="A4" s="237" t="s">
        <v>19</v>
      </c>
      <c r="B4" s="237"/>
      <c r="C4" s="185">
        <f>'Agency Request'!C4</f>
        <v>0</v>
      </c>
      <c r="D4" s="186"/>
      <c r="E4" s="22"/>
      <c r="F4" s="22"/>
      <c r="G4" s="22"/>
      <c r="H4" s="22"/>
      <c r="I4" s="22" t="s">
        <v>1</v>
      </c>
      <c r="J4" s="22"/>
      <c r="K4" s="22"/>
      <c r="L4" s="22"/>
      <c r="M4" s="22"/>
      <c r="N4" s="22"/>
      <c r="O4" s="22"/>
      <c r="P4" s="185">
        <f>'Agency Request'!O4</f>
        <v>0</v>
      </c>
      <c r="Q4" s="186"/>
    </row>
    <row r="5" spans="1:25" x14ac:dyDescent="0.25">
      <c r="A5" s="233" t="s">
        <v>18</v>
      </c>
      <c r="B5" s="234"/>
      <c r="C5" s="185">
        <f>'Agency Request'!C5</f>
        <v>0</v>
      </c>
      <c r="D5" s="186"/>
      <c r="E5" s="20"/>
      <c r="F5" s="20"/>
      <c r="G5" s="20"/>
      <c r="H5" s="20"/>
      <c r="I5" s="22" t="s">
        <v>437</v>
      </c>
      <c r="J5" s="22"/>
      <c r="K5" s="22"/>
      <c r="L5" s="22"/>
      <c r="M5" s="22"/>
      <c r="N5" s="22"/>
      <c r="O5" s="22"/>
      <c r="P5" s="185">
        <f>'Agency Request'!O5</f>
        <v>0</v>
      </c>
      <c r="Q5" s="186"/>
    </row>
    <row r="6" spans="1:25" x14ac:dyDescent="0.25">
      <c r="A6" s="233" t="s">
        <v>407</v>
      </c>
      <c r="B6" s="234"/>
      <c r="C6" s="185">
        <f>'Agency Request'!C6</f>
        <v>0</v>
      </c>
      <c r="D6" s="186"/>
      <c r="E6" s="21"/>
      <c r="F6" s="21"/>
      <c r="G6" s="21"/>
      <c r="H6" s="21"/>
      <c r="I6" s="22" t="s">
        <v>438</v>
      </c>
      <c r="J6" s="22"/>
      <c r="K6" s="22"/>
      <c r="L6" s="22"/>
      <c r="M6" s="22"/>
      <c r="N6" s="22"/>
      <c r="O6" s="22"/>
      <c r="P6" s="185">
        <f>'Agency Request'!O6</f>
        <v>0</v>
      </c>
      <c r="Q6" s="186"/>
    </row>
    <row r="7" spans="1:25" x14ac:dyDescent="0.25">
      <c r="A7" s="19"/>
      <c r="B7" s="42"/>
      <c r="C7" s="42"/>
      <c r="D7" s="16"/>
      <c r="E7" s="16"/>
      <c r="F7" s="16"/>
      <c r="G7" s="16"/>
      <c r="H7" s="16"/>
      <c r="I7" s="42"/>
      <c r="J7" s="42"/>
      <c r="K7" s="42"/>
      <c r="L7" s="42"/>
      <c r="M7" s="42"/>
      <c r="N7" s="42"/>
      <c r="O7" s="42"/>
      <c r="P7" s="42"/>
      <c r="Q7" s="43"/>
    </row>
    <row r="8" spans="1:25" ht="15" customHeight="1" x14ac:dyDescent="0.25">
      <c r="A8" s="233" t="s">
        <v>421</v>
      </c>
      <c r="B8" s="234"/>
      <c r="C8" s="185">
        <f>'Agency Request'!C8</f>
        <v>0</v>
      </c>
      <c r="D8" s="186"/>
      <c r="E8" s="44"/>
      <c r="F8" s="44"/>
      <c r="G8" s="44"/>
      <c r="H8" s="44"/>
      <c r="I8" s="22" t="s">
        <v>448</v>
      </c>
      <c r="J8" s="44"/>
      <c r="K8" s="44"/>
      <c r="L8" s="44"/>
      <c r="M8" s="44"/>
      <c r="N8" s="44"/>
      <c r="O8" s="44"/>
      <c r="P8" s="185">
        <f>'Agency Request'!O8</f>
        <v>0</v>
      </c>
      <c r="Q8" s="186"/>
    </row>
    <row r="9" spans="1:25" x14ac:dyDescent="0.25">
      <c r="A9" s="23" t="s">
        <v>444</v>
      </c>
      <c r="B9" s="23"/>
      <c r="C9" s="32"/>
      <c r="D9" s="185" t="e">
        <f>'Agency Request'!#REF!</f>
        <v>#REF!</v>
      </c>
      <c r="E9" s="186"/>
      <c r="F9" s="44"/>
      <c r="G9" s="44"/>
      <c r="H9" s="44"/>
      <c r="I9" s="233" t="s">
        <v>430</v>
      </c>
      <c r="J9" s="234"/>
      <c r="K9" s="44"/>
      <c r="L9" s="44"/>
      <c r="M9" s="44"/>
      <c r="N9" s="44"/>
      <c r="O9" s="44"/>
      <c r="P9" s="185">
        <f>'Agency Request'!O9</f>
        <v>0</v>
      </c>
      <c r="Q9" s="186"/>
    </row>
    <row r="10" spans="1:25" ht="30" customHeight="1" x14ac:dyDescent="0.25">
      <c r="A10" s="243" t="s">
        <v>5</v>
      </c>
      <c r="B10" s="244"/>
      <c r="C10" s="245">
        <f>'Agency Request'!C10</f>
        <v>0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7"/>
    </row>
    <row r="11" spans="1:25" x14ac:dyDescent="0.25">
      <c r="A11" s="19"/>
      <c r="B11" s="42"/>
      <c r="C11" s="42"/>
      <c r="D11" s="16"/>
      <c r="E11" s="16"/>
      <c r="F11" s="16"/>
      <c r="G11" s="16"/>
      <c r="H11" s="16"/>
      <c r="I11" s="42"/>
      <c r="J11" s="42"/>
      <c r="K11" s="42"/>
      <c r="L11" s="42"/>
      <c r="M11" s="42"/>
      <c r="N11" s="42"/>
      <c r="O11" s="42"/>
      <c r="P11" s="42"/>
      <c r="Q11" s="43"/>
    </row>
    <row r="12" spans="1:25" x14ac:dyDescent="0.25">
      <c r="A12" s="233" t="s">
        <v>16</v>
      </c>
      <c r="B12" s="240"/>
      <c r="C12" s="185">
        <f>'Agency Request'!C12</f>
        <v>0</v>
      </c>
      <c r="D12" s="186"/>
      <c r="E12" s="20"/>
      <c r="F12" s="20"/>
      <c r="G12" s="20"/>
      <c r="H12" s="20"/>
      <c r="I12" s="233" t="s">
        <v>417</v>
      </c>
      <c r="J12" s="234"/>
      <c r="K12" s="185"/>
      <c r="L12" s="186"/>
      <c r="M12" s="45"/>
      <c r="N12" s="45"/>
      <c r="O12" s="45"/>
      <c r="P12" s="235">
        <f>'Agency Request'!O12</f>
        <v>0</v>
      </c>
      <c r="Q12" s="236"/>
    </row>
    <row r="13" spans="1:25" x14ac:dyDescent="0.25">
      <c r="A13" s="233" t="s">
        <v>418</v>
      </c>
      <c r="B13" s="240"/>
      <c r="C13" s="185">
        <f>'Agency Request'!C13</f>
        <v>0</v>
      </c>
      <c r="D13" s="186"/>
      <c r="E13" s="20"/>
      <c r="F13" s="20"/>
      <c r="G13" s="20"/>
      <c r="H13" s="20"/>
      <c r="I13" s="233" t="s">
        <v>415</v>
      </c>
      <c r="J13" s="234"/>
      <c r="K13" s="185"/>
      <c r="L13" s="186"/>
      <c r="M13" s="45"/>
      <c r="N13" s="45"/>
      <c r="O13" s="45"/>
      <c r="P13" s="185">
        <f>'Agency Request'!O13</f>
        <v>0</v>
      </c>
      <c r="Q13" s="186"/>
    </row>
    <row r="14" spans="1:25" x14ac:dyDescent="0.25">
      <c r="A14" s="233" t="s">
        <v>419</v>
      </c>
      <c r="B14" s="240"/>
      <c r="C14" s="235">
        <f>'Agency Request'!C14</f>
        <v>0</v>
      </c>
      <c r="D14" s="236"/>
      <c r="E14" s="20"/>
      <c r="F14" s="20"/>
      <c r="G14" s="20"/>
      <c r="H14" s="20"/>
      <c r="I14" s="233" t="s">
        <v>420</v>
      </c>
      <c r="J14" s="234"/>
      <c r="K14" s="185"/>
      <c r="L14" s="186"/>
      <c r="M14" s="45"/>
      <c r="N14" s="45"/>
      <c r="O14" s="45"/>
      <c r="P14" s="235">
        <f>'Agency Request'!O14</f>
        <v>0</v>
      </c>
      <c r="Q14" s="236"/>
      <c r="Y14" t="s">
        <v>409</v>
      </c>
    </row>
    <row r="15" spans="1:25" x14ac:dyDescent="0.25">
      <c r="A15" s="237" t="s">
        <v>474</v>
      </c>
      <c r="B15" s="237"/>
      <c r="C15" s="78"/>
      <c r="D15" s="79">
        <v>43831</v>
      </c>
      <c r="E15" s="22"/>
      <c r="F15" s="22"/>
      <c r="G15" s="22"/>
      <c r="H15" s="22"/>
      <c r="I15" s="22" t="s">
        <v>473</v>
      </c>
      <c r="J15" s="22"/>
      <c r="K15" s="78"/>
      <c r="L15" s="78"/>
      <c r="M15" s="45"/>
      <c r="N15" s="45"/>
      <c r="O15" s="45"/>
      <c r="P15" s="238"/>
      <c r="Q15" s="238"/>
    </row>
    <row r="16" spans="1:25" x14ac:dyDescent="0.25">
      <c r="A16" s="219" t="s">
        <v>410</v>
      </c>
      <c r="B16" s="220"/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1"/>
    </row>
    <row r="17" spans="1:52" s="2" customFormat="1" ht="33.75" customHeight="1" x14ac:dyDescent="0.25">
      <c r="A17" s="222" t="s">
        <v>398</v>
      </c>
      <c r="B17" s="223"/>
      <c r="C17" s="224" t="s">
        <v>399</v>
      </c>
      <c r="D17" s="225"/>
      <c r="E17" s="46" t="s">
        <v>149</v>
      </c>
      <c r="F17" s="47" t="s">
        <v>151</v>
      </c>
      <c r="G17" s="47" t="s">
        <v>152</v>
      </c>
      <c r="H17" s="46" t="s">
        <v>146</v>
      </c>
      <c r="I17" s="48" t="s">
        <v>400</v>
      </c>
      <c r="J17" s="49"/>
      <c r="K17" s="47" t="s">
        <v>147</v>
      </c>
      <c r="L17" s="47" t="s">
        <v>151</v>
      </c>
      <c r="M17" s="47" t="s">
        <v>152</v>
      </c>
      <c r="N17" s="47" t="s">
        <v>156</v>
      </c>
      <c r="O17" s="46" t="s">
        <v>145</v>
      </c>
      <c r="P17" s="207" t="s">
        <v>401</v>
      </c>
      <c r="Q17" s="208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</row>
    <row r="18" spans="1:52" ht="16.5" customHeight="1" x14ac:dyDescent="0.25">
      <c r="A18" s="230">
        <f>'Agency Request'!A17</f>
        <v>0</v>
      </c>
      <c r="B18" s="231"/>
      <c r="C18" s="232">
        <f>'Agency Request'!C17</f>
        <v>0</v>
      </c>
      <c r="D18" s="232"/>
      <c r="E18" s="50">
        <f t="shared" ref="E18:E36" si="0">IF(O18="Yes",C18,0)</f>
        <v>0</v>
      </c>
      <c r="F18" s="50">
        <f t="shared" ref="F18:F36" si="1">IF(ISNA(VLOOKUP(A18,FED,2,FALSE)),C18,0)</f>
        <v>0</v>
      </c>
      <c r="G18" s="50">
        <f t="shared" ref="G18:G36" si="2">IF(ISNA(VLOOKUP(A18,State,2,FALSE)),C18,0)</f>
        <v>0</v>
      </c>
      <c r="H18" s="50">
        <f t="shared" ref="H18:H36" si="3">IF(ISNA(VLOOKUP(A18,NoSS,2,FALSE)),C18,0)</f>
        <v>0</v>
      </c>
      <c r="I18" s="51">
        <f>'Agency Request'!H17</f>
        <v>0</v>
      </c>
      <c r="J18" s="52"/>
      <c r="K18" s="50">
        <f t="shared" ref="K18:K36" si="4">IF(O18="Yes",I18,0)</f>
        <v>0</v>
      </c>
      <c r="L18" s="50">
        <f t="shared" ref="L18:L36" si="5">IF(ISNA(VLOOKUP(A18,FED,2,FALSE)),I18,0)</f>
        <v>0</v>
      </c>
      <c r="M18" s="50">
        <f t="shared" ref="M18:M36" si="6">IF(ISNA(VLOOKUP(A18,State,2,FALSE)),I18,0)</f>
        <v>0</v>
      </c>
      <c r="N18" s="50">
        <f t="shared" ref="N18:N36" si="7">IF(ISNA(VLOOKUP(A18,NoSS,2,FALSE)),I18,0)</f>
        <v>0</v>
      </c>
      <c r="O18" s="50" t="str">
        <f t="shared" ref="O18:O36" si="8">IF(ISNA(VLOOKUP(A18,NoGross,2,FALSE)),"Yes","No")</f>
        <v>Yes</v>
      </c>
      <c r="P18" s="226">
        <f t="shared" ref="P18:P36" si="9">C18-I18</f>
        <v>0</v>
      </c>
      <c r="Q18" s="227"/>
    </row>
    <row r="19" spans="1:52" ht="16.5" customHeight="1" x14ac:dyDescent="0.25">
      <c r="A19" s="230">
        <f>'Agency Request'!A18</f>
        <v>0</v>
      </c>
      <c r="B19" s="231"/>
      <c r="C19" s="232">
        <f>'Agency Request'!C18</f>
        <v>0</v>
      </c>
      <c r="D19" s="232"/>
      <c r="E19" s="50">
        <f t="shared" si="0"/>
        <v>0</v>
      </c>
      <c r="F19" s="50">
        <f t="shared" si="1"/>
        <v>0</v>
      </c>
      <c r="G19" s="50">
        <f t="shared" si="2"/>
        <v>0</v>
      </c>
      <c r="H19" s="50">
        <f t="shared" si="3"/>
        <v>0</v>
      </c>
      <c r="I19" s="51">
        <f>'Agency Request'!H18</f>
        <v>0</v>
      </c>
      <c r="J19" s="52"/>
      <c r="K19" s="50">
        <f t="shared" si="4"/>
        <v>0</v>
      </c>
      <c r="L19" s="50">
        <f t="shared" si="5"/>
        <v>0</v>
      </c>
      <c r="M19" s="50">
        <f t="shared" si="6"/>
        <v>0</v>
      </c>
      <c r="N19" s="50">
        <f t="shared" si="7"/>
        <v>0</v>
      </c>
      <c r="O19" s="50" t="str">
        <f t="shared" si="8"/>
        <v>Yes</v>
      </c>
      <c r="P19" s="226">
        <f t="shared" si="9"/>
        <v>0</v>
      </c>
      <c r="Q19" s="227"/>
    </row>
    <row r="20" spans="1:52" ht="16.5" customHeight="1" x14ac:dyDescent="0.25">
      <c r="A20" s="230">
        <f>'Agency Request'!A19</f>
        <v>0</v>
      </c>
      <c r="B20" s="231"/>
      <c r="C20" s="232">
        <f>'Agency Request'!C19</f>
        <v>0</v>
      </c>
      <c r="D20" s="232"/>
      <c r="E20" s="50">
        <f t="shared" si="0"/>
        <v>0</v>
      </c>
      <c r="F20" s="50">
        <f t="shared" si="1"/>
        <v>0</v>
      </c>
      <c r="G20" s="50">
        <f t="shared" si="2"/>
        <v>0</v>
      </c>
      <c r="H20" s="50">
        <f t="shared" si="3"/>
        <v>0</v>
      </c>
      <c r="I20" s="51">
        <f>'Agency Request'!H19</f>
        <v>0</v>
      </c>
      <c r="J20" s="52"/>
      <c r="K20" s="50">
        <f t="shared" si="4"/>
        <v>0</v>
      </c>
      <c r="L20" s="50">
        <f t="shared" si="5"/>
        <v>0</v>
      </c>
      <c r="M20" s="50">
        <f t="shared" si="6"/>
        <v>0</v>
      </c>
      <c r="N20" s="50">
        <f t="shared" si="7"/>
        <v>0</v>
      </c>
      <c r="O20" s="50" t="str">
        <f t="shared" si="8"/>
        <v>Yes</v>
      </c>
      <c r="P20" s="226">
        <f t="shared" si="9"/>
        <v>0</v>
      </c>
      <c r="Q20" s="227"/>
    </row>
    <row r="21" spans="1:52" ht="16.5" customHeight="1" x14ac:dyDescent="0.25">
      <c r="A21" s="230">
        <f>'Agency Request'!A20</f>
        <v>0</v>
      </c>
      <c r="B21" s="231"/>
      <c r="C21" s="232">
        <f>'Agency Request'!C20</f>
        <v>0</v>
      </c>
      <c r="D21" s="232"/>
      <c r="E21" s="50">
        <f t="shared" si="0"/>
        <v>0</v>
      </c>
      <c r="F21" s="50">
        <f t="shared" si="1"/>
        <v>0</v>
      </c>
      <c r="G21" s="50">
        <f t="shared" si="2"/>
        <v>0</v>
      </c>
      <c r="H21" s="50">
        <f t="shared" si="3"/>
        <v>0</v>
      </c>
      <c r="I21" s="51">
        <f>'Agency Request'!H20</f>
        <v>0</v>
      </c>
      <c r="J21" s="52"/>
      <c r="K21" s="50">
        <f t="shared" si="4"/>
        <v>0</v>
      </c>
      <c r="L21" s="50">
        <f t="shared" si="5"/>
        <v>0</v>
      </c>
      <c r="M21" s="50">
        <f t="shared" si="6"/>
        <v>0</v>
      </c>
      <c r="N21" s="50">
        <f t="shared" si="7"/>
        <v>0</v>
      </c>
      <c r="O21" s="50" t="str">
        <f t="shared" si="8"/>
        <v>Yes</v>
      </c>
      <c r="P21" s="226">
        <f t="shared" si="9"/>
        <v>0</v>
      </c>
      <c r="Q21" s="227"/>
    </row>
    <row r="22" spans="1:52" ht="16.5" customHeight="1" x14ac:dyDescent="0.25">
      <c r="A22" s="230">
        <f>'Agency Request'!A21</f>
        <v>0</v>
      </c>
      <c r="B22" s="231"/>
      <c r="C22" s="232">
        <f>'Agency Request'!C21</f>
        <v>0</v>
      </c>
      <c r="D22" s="232"/>
      <c r="E22" s="50">
        <f t="shared" si="0"/>
        <v>0</v>
      </c>
      <c r="F22" s="50">
        <f t="shared" si="1"/>
        <v>0</v>
      </c>
      <c r="G22" s="50">
        <f t="shared" si="2"/>
        <v>0</v>
      </c>
      <c r="H22" s="50">
        <f t="shared" si="3"/>
        <v>0</v>
      </c>
      <c r="I22" s="51">
        <f>'Agency Request'!H21</f>
        <v>0</v>
      </c>
      <c r="J22" s="52"/>
      <c r="K22" s="50">
        <f t="shared" si="4"/>
        <v>0</v>
      </c>
      <c r="L22" s="50">
        <f t="shared" si="5"/>
        <v>0</v>
      </c>
      <c r="M22" s="50">
        <f t="shared" si="6"/>
        <v>0</v>
      </c>
      <c r="N22" s="50">
        <f t="shared" si="7"/>
        <v>0</v>
      </c>
      <c r="O22" s="50" t="str">
        <f t="shared" si="8"/>
        <v>Yes</v>
      </c>
      <c r="P22" s="226">
        <f t="shared" si="9"/>
        <v>0</v>
      </c>
      <c r="Q22" s="227"/>
    </row>
    <row r="23" spans="1:52" ht="16.5" customHeight="1" x14ac:dyDescent="0.25">
      <c r="A23" s="230">
        <f>'Agency Request'!A22</f>
        <v>0</v>
      </c>
      <c r="B23" s="231"/>
      <c r="C23" s="232">
        <f>'Agency Request'!C22</f>
        <v>0</v>
      </c>
      <c r="D23" s="232"/>
      <c r="E23" s="50">
        <f t="shared" si="0"/>
        <v>0</v>
      </c>
      <c r="F23" s="50">
        <f t="shared" si="1"/>
        <v>0</v>
      </c>
      <c r="G23" s="50">
        <f t="shared" si="2"/>
        <v>0</v>
      </c>
      <c r="H23" s="50">
        <f t="shared" si="3"/>
        <v>0</v>
      </c>
      <c r="I23" s="51">
        <f>'Agency Request'!H22</f>
        <v>0</v>
      </c>
      <c r="J23" s="52"/>
      <c r="K23" s="50">
        <f t="shared" si="4"/>
        <v>0</v>
      </c>
      <c r="L23" s="50">
        <f t="shared" si="5"/>
        <v>0</v>
      </c>
      <c r="M23" s="50">
        <f t="shared" si="6"/>
        <v>0</v>
      </c>
      <c r="N23" s="50">
        <f t="shared" si="7"/>
        <v>0</v>
      </c>
      <c r="O23" s="50" t="str">
        <f t="shared" si="8"/>
        <v>Yes</v>
      </c>
      <c r="P23" s="226">
        <f t="shared" si="9"/>
        <v>0</v>
      </c>
      <c r="Q23" s="227"/>
    </row>
    <row r="24" spans="1:52" ht="16.5" customHeight="1" x14ac:dyDescent="0.25">
      <c r="A24" s="230">
        <f>'Agency Request'!A23</f>
        <v>0</v>
      </c>
      <c r="B24" s="231"/>
      <c r="C24" s="232">
        <f>'Agency Request'!C23</f>
        <v>0</v>
      </c>
      <c r="D24" s="232"/>
      <c r="E24" s="50">
        <f t="shared" si="0"/>
        <v>0</v>
      </c>
      <c r="F24" s="50">
        <f t="shared" si="1"/>
        <v>0</v>
      </c>
      <c r="G24" s="50">
        <f t="shared" si="2"/>
        <v>0</v>
      </c>
      <c r="H24" s="50">
        <f t="shared" si="3"/>
        <v>0</v>
      </c>
      <c r="I24" s="51">
        <f>'Agency Request'!H23</f>
        <v>0</v>
      </c>
      <c r="J24" s="52"/>
      <c r="K24" s="50">
        <f t="shared" si="4"/>
        <v>0</v>
      </c>
      <c r="L24" s="50">
        <f t="shared" si="5"/>
        <v>0</v>
      </c>
      <c r="M24" s="50">
        <f t="shared" si="6"/>
        <v>0</v>
      </c>
      <c r="N24" s="50">
        <f t="shared" si="7"/>
        <v>0</v>
      </c>
      <c r="O24" s="50" t="str">
        <f t="shared" si="8"/>
        <v>Yes</v>
      </c>
      <c r="P24" s="226">
        <f t="shared" si="9"/>
        <v>0</v>
      </c>
      <c r="Q24" s="227"/>
    </row>
    <row r="25" spans="1:52" ht="16.5" customHeight="1" x14ac:dyDescent="0.25">
      <c r="A25" s="230">
        <f>'Agency Request'!A24</f>
        <v>0</v>
      </c>
      <c r="B25" s="231"/>
      <c r="C25" s="232">
        <f>'Agency Request'!C24</f>
        <v>0</v>
      </c>
      <c r="D25" s="232"/>
      <c r="E25" s="50">
        <f t="shared" si="0"/>
        <v>0</v>
      </c>
      <c r="F25" s="50">
        <f t="shared" si="1"/>
        <v>0</v>
      </c>
      <c r="G25" s="50">
        <f t="shared" si="2"/>
        <v>0</v>
      </c>
      <c r="H25" s="50">
        <f t="shared" si="3"/>
        <v>0</v>
      </c>
      <c r="I25" s="51">
        <f>'Agency Request'!H24</f>
        <v>0</v>
      </c>
      <c r="J25" s="52"/>
      <c r="K25" s="50">
        <f t="shared" si="4"/>
        <v>0</v>
      </c>
      <c r="L25" s="50">
        <f t="shared" si="5"/>
        <v>0</v>
      </c>
      <c r="M25" s="50">
        <f t="shared" si="6"/>
        <v>0</v>
      </c>
      <c r="N25" s="50">
        <f t="shared" si="7"/>
        <v>0</v>
      </c>
      <c r="O25" s="50" t="str">
        <f t="shared" si="8"/>
        <v>Yes</v>
      </c>
      <c r="P25" s="226">
        <f t="shared" si="9"/>
        <v>0</v>
      </c>
      <c r="Q25" s="227"/>
    </row>
    <row r="26" spans="1:52" ht="16.5" customHeight="1" x14ac:dyDescent="0.25">
      <c r="A26" s="230">
        <f>'Agency Request'!A25</f>
        <v>0</v>
      </c>
      <c r="B26" s="231"/>
      <c r="C26" s="232">
        <f>'Agency Request'!C25</f>
        <v>0</v>
      </c>
      <c r="D26" s="232"/>
      <c r="E26" s="50">
        <f t="shared" si="0"/>
        <v>0</v>
      </c>
      <c r="F26" s="50">
        <f t="shared" si="1"/>
        <v>0</v>
      </c>
      <c r="G26" s="50">
        <f t="shared" si="2"/>
        <v>0</v>
      </c>
      <c r="H26" s="50">
        <f t="shared" si="3"/>
        <v>0</v>
      </c>
      <c r="I26" s="51">
        <f>'Agency Request'!H25</f>
        <v>0</v>
      </c>
      <c r="J26" s="52"/>
      <c r="K26" s="50">
        <f t="shared" si="4"/>
        <v>0</v>
      </c>
      <c r="L26" s="50">
        <f t="shared" si="5"/>
        <v>0</v>
      </c>
      <c r="M26" s="50">
        <f t="shared" si="6"/>
        <v>0</v>
      </c>
      <c r="N26" s="50">
        <f t="shared" si="7"/>
        <v>0</v>
      </c>
      <c r="O26" s="50" t="str">
        <f t="shared" si="8"/>
        <v>Yes</v>
      </c>
      <c r="P26" s="226">
        <f t="shared" si="9"/>
        <v>0</v>
      </c>
      <c r="Q26" s="227"/>
    </row>
    <row r="27" spans="1:52" ht="16.5" customHeight="1" x14ac:dyDescent="0.25">
      <c r="A27" s="230">
        <f>'Agency Request'!A26</f>
        <v>0</v>
      </c>
      <c r="B27" s="231"/>
      <c r="C27" s="232">
        <f>'Agency Request'!C26</f>
        <v>0</v>
      </c>
      <c r="D27" s="232"/>
      <c r="E27" s="50">
        <f t="shared" si="0"/>
        <v>0</v>
      </c>
      <c r="F27" s="50">
        <f t="shared" si="1"/>
        <v>0</v>
      </c>
      <c r="G27" s="50">
        <f t="shared" si="2"/>
        <v>0</v>
      </c>
      <c r="H27" s="50">
        <f t="shared" si="3"/>
        <v>0</v>
      </c>
      <c r="I27" s="51">
        <f>'Agency Request'!H26</f>
        <v>0</v>
      </c>
      <c r="J27" s="52"/>
      <c r="K27" s="50">
        <f t="shared" si="4"/>
        <v>0</v>
      </c>
      <c r="L27" s="50">
        <f t="shared" si="5"/>
        <v>0</v>
      </c>
      <c r="M27" s="50">
        <f t="shared" si="6"/>
        <v>0</v>
      </c>
      <c r="N27" s="50">
        <f t="shared" si="7"/>
        <v>0</v>
      </c>
      <c r="O27" s="50" t="str">
        <f t="shared" si="8"/>
        <v>Yes</v>
      </c>
      <c r="P27" s="226">
        <f t="shared" si="9"/>
        <v>0</v>
      </c>
      <c r="Q27" s="227"/>
    </row>
    <row r="28" spans="1:52" ht="16.5" customHeight="1" x14ac:dyDescent="0.25">
      <c r="A28" s="230">
        <f>'Agency Request'!A27</f>
        <v>0</v>
      </c>
      <c r="B28" s="231"/>
      <c r="C28" s="232">
        <f>'Agency Request'!C27</f>
        <v>0</v>
      </c>
      <c r="D28" s="232"/>
      <c r="E28" s="50">
        <f t="shared" si="0"/>
        <v>0</v>
      </c>
      <c r="F28" s="50">
        <f t="shared" si="1"/>
        <v>0</v>
      </c>
      <c r="G28" s="50">
        <f t="shared" si="2"/>
        <v>0</v>
      </c>
      <c r="H28" s="50">
        <f t="shared" si="3"/>
        <v>0</v>
      </c>
      <c r="I28" s="51">
        <f>'Agency Request'!H27</f>
        <v>0</v>
      </c>
      <c r="J28" s="52"/>
      <c r="K28" s="50">
        <f t="shared" si="4"/>
        <v>0</v>
      </c>
      <c r="L28" s="50">
        <f t="shared" si="5"/>
        <v>0</v>
      </c>
      <c r="M28" s="50">
        <f t="shared" si="6"/>
        <v>0</v>
      </c>
      <c r="N28" s="50">
        <f t="shared" si="7"/>
        <v>0</v>
      </c>
      <c r="O28" s="50" t="str">
        <f t="shared" si="8"/>
        <v>Yes</v>
      </c>
      <c r="P28" s="226">
        <f t="shared" si="9"/>
        <v>0</v>
      </c>
      <c r="Q28" s="227"/>
    </row>
    <row r="29" spans="1:52" ht="16.5" customHeight="1" x14ac:dyDescent="0.25">
      <c r="A29" s="230">
        <f>'Agency Request'!A28</f>
        <v>0</v>
      </c>
      <c r="B29" s="231"/>
      <c r="C29" s="232">
        <f>'Agency Request'!C28</f>
        <v>0</v>
      </c>
      <c r="D29" s="232"/>
      <c r="E29" s="50">
        <f t="shared" si="0"/>
        <v>0</v>
      </c>
      <c r="F29" s="50">
        <f t="shared" si="1"/>
        <v>0</v>
      </c>
      <c r="G29" s="50">
        <f t="shared" si="2"/>
        <v>0</v>
      </c>
      <c r="H29" s="50">
        <f t="shared" si="3"/>
        <v>0</v>
      </c>
      <c r="I29" s="51">
        <f>'Agency Request'!H28</f>
        <v>0</v>
      </c>
      <c r="J29" s="52"/>
      <c r="K29" s="50">
        <f t="shared" si="4"/>
        <v>0</v>
      </c>
      <c r="L29" s="50">
        <f t="shared" si="5"/>
        <v>0</v>
      </c>
      <c r="M29" s="50">
        <f t="shared" si="6"/>
        <v>0</v>
      </c>
      <c r="N29" s="50">
        <f t="shared" si="7"/>
        <v>0</v>
      </c>
      <c r="O29" s="50" t="str">
        <f t="shared" si="8"/>
        <v>Yes</v>
      </c>
      <c r="P29" s="226">
        <f t="shared" si="9"/>
        <v>0</v>
      </c>
      <c r="Q29" s="227"/>
    </row>
    <row r="30" spans="1:52" ht="16.5" customHeight="1" x14ac:dyDescent="0.25">
      <c r="A30" s="230">
        <f>'Agency Request'!A29</f>
        <v>0</v>
      </c>
      <c r="B30" s="231"/>
      <c r="C30" s="232">
        <f>'Agency Request'!C29</f>
        <v>0</v>
      </c>
      <c r="D30" s="232"/>
      <c r="E30" s="50">
        <f t="shared" si="0"/>
        <v>0</v>
      </c>
      <c r="F30" s="50">
        <f t="shared" si="1"/>
        <v>0</v>
      </c>
      <c r="G30" s="50">
        <f t="shared" si="2"/>
        <v>0</v>
      </c>
      <c r="H30" s="50">
        <f t="shared" si="3"/>
        <v>0</v>
      </c>
      <c r="I30" s="51">
        <f>'Agency Request'!H29</f>
        <v>0</v>
      </c>
      <c r="J30" s="52"/>
      <c r="K30" s="50">
        <f t="shared" si="4"/>
        <v>0</v>
      </c>
      <c r="L30" s="50">
        <f t="shared" si="5"/>
        <v>0</v>
      </c>
      <c r="M30" s="50">
        <f t="shared" si="6"/>
        <v>0</v>
      </c>
      <c r="N30" s="50">
        <f t="shared" si="7"/>
        <v>0</v>
      </c>
      <c r="O30" s="50" t="str">
        <f t="shared" si="8"/>
        <v>Yes</v>
      </c>
      <c r="P30" s="226">
        <f t="shared" si="9"/>
        <v>0</v>
      </c>
      <c r="Q30" s="227"/>
    </row>
    <row r="31" spans="1:52" ht="16.5" customHeight="1" x14ac:dyDescent="0.25">
      <c r="A31" s="230">
        <f>'Agency Request'!A30</f>
        <v>0</v>
      </c>
      <c r="B31" s="231"/>
      <c r="C31" s="232">
        <f>'Agency Request'!C30</f>
        <v>0</v>
      </c>
      <c r="D31" s="232"/>
      <c r="E31" s="50">
        <f t="shared" si="0"/>
        <v>0</v>
      </c>
      <c r="F31" s="50">
        <f t="shared" si="1"/>
        <v>0</v>
      </c>
      <c r="G31" s="50">
        <f t="shared" si="2"/>
        <v>0</v>
      </c>
      <c r="H31" s="50">
        <f t="shared" si="3"/>
        <v>0</v>
      </c>
      <c r="I31" s="51">
        <f>'Agency Request'!H30</f>
        <v>0</v>
      </c>
      <c r="J31" s="52"/>
      <c r="K31" s="50">
        <f t="shared" si="4"/>
        <v>0</v>
      </c>
      <c r="L31" s="50">
        <f t="shared" si="5"/>
        <v>0</v>
      </c>
      <c r="M31" s="50">
        <f t="shared" si="6"/>
        <v>0</v>
      </c>
      <c r="N31" s="50">
        <f t="shared" si="7"/>
        <v>0</v>
      </c>
      <c r="O31" s="50" t="str">
        <f t="shared" si="8"/>
        <v>Yes</v>
      </c>
      <c r="P31" s="226">
        <f t="shared" si="9"/>
        <v>0</v>
      </c>
      <c r="Q31" s="227"/>
    </row>
    <row r="32" spans="1:52" ht="16.5" customHeight="1" x14ac:dyDescent="0.25">
      <c r="A32" s="230">
        <f>'Agency Request'!A31</f>
        <v>0</v>
      </c>
      <c r="B32" s="231"/>
      <c r="C32" s="232">
        <f>'Agency Request'!C31</f>
        <v>0</v>
      </c>
      <c r="D32" s="232"/>
      <c r="E32" s="50">
        <f t="shared" si="0"/>
        <v>0</v>
      </c>
      <c r="F32" s="50">
        <f t="shared" si="1"/>
        <v>0</v>
      </c>
      <c r="G32" s="50">
        <f t="shared" si="2"/>
        <v>0</v>
      </c>
      <c r="H32" s="50">
        <f t="shared" si="3"/>
        <v>0</v>
      </c>
      <c r="I32" s="51">
        <f>'Agency Request'!H31</f>
        <v>0</v>
      </c>
      <c r="J32" s="52"/>
      <c r="K32" s="50">
        <f t="shared" si="4"/>
        <v>0</v>
      </c>
      <c r="L32" s="50">
        <f t="shared" si="5"/>
        <v>0</v>
      </c>
      <c r="M32" s="50">
        <f t="shared" si="6"/>
        <v>0</v>
      </c>
      <c r="N32" s="50">
        <f t="shared" si="7"/>
        <v>0</v>
      </c>
      <c r="O32" s="50" t="str">
        <f t="shared" si="8"/>
        <v>Yes</v>
      </c>
      <c r="P32" s="226">
        <f t="shared" si="9"/>
        <v>0</v>
      </c>
      <c r="Q32" s="227"/>
    </row>
    <row r="33" spans="1:52" ht="16.5" customHeight="1" x14ac:dyDescent="0.25">
      <c r="A33" s="230">
        <f>'Agency Request'!A32</f>
        <v>0</v>
      </c>
      <c r="B33" s="231"/>
      <c r="C33" s="232">
        <f>'Agency Request'!C32</f>
        <v>0</v>
      </c>
      <c r="D33" s="232"/>
      <c r="E33" s="50">
        <f t="shared" si="0"/>
        <v>0</v>
      </c>
      <c r="F33" s="50">
        <f t="shared" si="1"/>
        <v>0</v>
      </c>
      <c r="G33" s="50">
        <f t="shared" si="2"/>
        <v>0</v>
      </c>
      <c r="H33" s="50">
        <f t="shared" si="3"/>
        <v>0</v>
      </c>
      <c r="I33" s="51">
        <f>'Agency Request'!H32</f>
        <v>0</v>
      </c>
      <c r="J33" s="52"/>
      <c r="K33" s="50">
        <f t="shared" si="4"/>
        <v>0</v>
      </c>
      <c r="L33" s="50">
        <f t="shared" si="5"/>
        <v>0</v>
      </c>
      <c r="M33" s="50">
        <f t="shared" si="6"/>
        <v>0</v>
      </c>
      <c r="N33" s="50">
        <f t="shared" si="7"/>
        <v>0</v>
      </c>
      <c r="O33" s="50" t="str">
        <f t="shared" si="8"/>
        <v>Yes</v>
      </c>
      <c r="P33" s="226">
        <f t="shared" si="9"/>
        <v>0</v>
      </c>
      <c r="Q33" s="227"/>
    </row>
    <row r="34" spans="1:52" ht="16.5" customHeight="1" x14ac:dyDescent="0.25">
      <c r="A34" s="230">
        <f>'Agency Request'!A33</f>
        <v>0</v>
      </c>
      <c r="B34" s="231"/>
      <c r="C34" s="232">
        <f>'Agency Request'!C33</f>
        <v>0</v>
      </c>
      <c r="D34" s="232"/>
      <c r="E34" s="50">
        <f t="shared" si="0"/>
        <v>0</v>
      </c>
      <c r="F34" s="50">
        <f t="shared" si="1"/>
        <v>0</v>
      </c>
      <c r="G34" s="50">
        <f t="shared" si="2"/>
        <v>0</v>
      </c>
      <c r="H34" s="50">
        <f t="shared" si="3"/>
        <v>0</v>
      </c>
      <c r="I34" s="51">
        <f>'Agency Request'!H33</f>
        <v>0</v>
      </c>
      <c r="J34" s="52"/>
      <c r="K34" s="50">
        <f t="shared" si="4"/>
        <v>0</v>
      </c>
      <c r="L34" s="50">
        <f t="shared" si="5"/>
        <v>0</v>
      </c>
      <c r="M34" s="50">
        <f t="shared" si="6"/>
        <v>0</v>
      </c>
      <c r="N34" s="50">
        <f t="shared" si="7"/>
        <v>0</v>
      </c>
      <c r="O34" s="50" t="str">
        <f t="shared" si="8"/>
        <v>Yes</v>
      </c>
      <c r="P34" s="226">
        <f t="shared" si="9"/>
        <v>0</v>
      </c>
      <c r="Q34" s="227"/>
    </row>
    <row r="35" spans="1:52" ht="16.5" customHeight="1" x14ac:dyDescent="0.25">
      <c r="A35" s="230">
        <f>'Agency Request'!A34</f>
        <v>0</v>
      </c>
      <c r="B35" s="231"/>
      <c r="C35" s="232">
        <f>'Agency Request'!C34</f>
        <v>0</v>
      </c>
      <c r="D35" s="232"/>
      <c r="E35" s="50">
        <f t="shared" si="0"/>
        <v>0</v>
      </c>
      <c r="F35" s="50">
        <f t="shared" si="1"/>
        <v>0</v>
      </c>
      <c r="G35" s="50">
        <f t="shared" si="2"/>
        <v>0</v>
      </c>
      <c r="H35" s="50">
        <f t="shared" si="3"/>
        <v>0</v>
      </c>
      <c r="I35" s="51">
        <f>'Agency Request'!H34</f>
        <v>0</v>
      </c>
      <c r="J35" s="52"/>
      <c r="K35" s="50">
        <f t="shared" si="4"/>
        <v>0</v>
      </c>
      <c r="L35" s="50">
        <f t="shared" si="5"/>
        <v>0</v>
      </c>
      <c r="M35" s="50">
        <f t="shared" si="6"/>
        <v>0</v>
      </c>
      <c r="N35" s="50">
        <f t="shared" si="7"/>
        <v>0</v>
      </c>
      <c r="O35" s="50" t="str">
        <f t="shared" si="8"/>
        <v>Yes</v>
      </c>
      <c r="P35" s="226">
        <f t="shared" si="9"/>
        <v>0</v>
      </c>
      <c r="Q35" s="227"/>
    </row>
    <row r="36" spans="1:52" ht="16.5" customHeight="1" x14ac:dyDescent="0.25">
      <c r="A36" s="230">
        <f>'Agency Request'!A35</f>
        <v>0</v>
      </c>
      <c r="B36" s="231"/>
      <c r="C36" s="232">
        <f>'Agency Request'!C35</f>
        <v>0</v>
      </c>
      <c r="D36" s="232"/>
      <c r="E36" s="50">
        <f t="shared" si="0"/>
        <v>0</v>
      </c>
      <c r="F36" s="50">
        <f t="shared" si="1"/>
        <v>0</v>
      </c>
      <c r="G36" s="50">
        <f t="shared" si="2"/>
        <v>0</v>
      </c>
      <c r="H36" s="50">
        <f t="shared" si="3"/>
        <v>0</v>
      </c>
      <c r="I36" s="51">
        <f>'Agency Request'!H35</f>
        <v>0</v>
      </c>
      <c r="J36" s="52"/>
      <c r="K36" s="50">
        <f t="shared" si="4"/>
        <v>0</v>
      </c>
      <c r="L36" s="50">
        <f t="shared" si="5"/>
        <v>0</v>
      </c>
      <c r="M36" s="50">
        <f t="shared" si="6"/>
        <v>0</v>
      </c>
      <c r="N36" s="50">
        <f t="shared" si="7"/>
        <v>0</v>
      </c>
      <c r="O36" s="50" t="str">
        <f t="shared" si="8"/>
        <v>Yes</v>
      </c>
      <c r="P36" s="226">
        <f t="shared" si="9"/>
        <v>0</v>
      </c>
      <c r="Q36" s="227"/>
    </row>
    <row r="37" spans="1:52" s="3" customFormat="1" ht="15.75" x14ac:dyDescent="0.25">
      <c r="A37" s="200" t="s">
        <v>6</v>
      </c>
      <c r="B37" s="201"/>
      <c r="C37" s="202">
        <f>E37</f>
        <v>0</v>
      </c>
      <c r="D37" s="202"/>
      <c r="E37" s="53">
        <f>SUM(E18:E36)</f>
        <v>0</v>
      </c>
      <c r="F37" s="54">
        <f>SUM(F18:F36)</f>
        <v>0</v>
      </c>
      <c r="G37" s="54">
        <f>SUM(G18:G36)</f>
        <v>0</v>
      </c>
      <c r="H37" s="53">
        <f>SUM(H18:H36)</f>
        <v>0</v>
      </c>
      <c r="I37" s="53">
        <f>K37</f>
        <v>0</v>
      </c>
      <c r="J37" s="55"/>
      <c r="K37" s="53">
        <f>SUM(K18:K36)</f>
        <v>0</v>
      </c>
      <c r="L37" s="53">
        <f>SUM(L18:L36)</f>
        <v>0</v>
      </c>
      <c r="M37" s="53">
        <f>SUM(M18:M36)</f>
        <v>0</v>
      </c>
      <c r="N37" s="53">
        <f>SUM(N18:N36)</f>
        <v>0</v>
      </c>
      <c r="O37" s="53"/>
      <c r="P37" s="228">
        <f>E37-K37</f>
        <v>0</v>
      </c>
      <c r="Q37" s="229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</row>
    <row r="38" spans="1:52" x14ac:dyDescent="0.25">
      <c r="A38" s="219" t="s">
        <v>411</v>
      </c>
      <c r="B38" s="220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1"/>
    </row>
    <row r="39" spans="1:52" s="3" customFormat="1" ht="15.75" x14ac:dyDescent="0.25">
      <c r="A39" s="222" t="s">
        <v>412</v>
      </c>
      <c r="B39" s="223"/>
      <c r="C39" s="224" t="s">
        <v>408</v>
      </c>
      <c r="D39" s="225"/>
      <c r="E39" s="46"/>
      <c r="F39" s="47"/>
      <c r="G39" s="47"/>
      <c r="H39" s="46"/>
      <c r="I39" s="56" t="s">
        <v>396</v>
      </c>
      <c r="J39" s="42"/>
      <c r="K39" s="42"/>
      <c r="L39" s="42"/>
      <c r="M39" s="42"/>
      <c r="N39" s="42"/>
      <c r="O39" s="42"/>
      <c r="P39" s="57" t="s">
        <v>397</v>
      </c>
      <c r="Q39" s="57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</row>
    <row r="40" spans="1:52" ht="15.75" x14ac:dyDescent="0.25">
      <c r="A40" s="213" t="s">
        <v>7</v>
      </c>
      <c r="B40" s="214"/>
      <c r="C40" s="199">
        <f>'Agency Request'!C39</f>
        <v>0</v>
      </c>
      <c r="D40" s="199"/>
      <c r="E40" s="199">
        <f>'Agency Request'!E39</f>
        <v>0</v>
      </c>
      <c r="F40" s="199"/>
      <c r="G40" s="199">
        <f>'Agency Request'!G39</f>
        <v>0</v>
      </c>
      <c r="H40" s="199"/>
      <c r="I40" s="199">
        <f>'Agency Request'!H39</f>
        <v>0</v>
      </c>
      <c r="J40" s="199"/>
      <c r="K40" s="58"/>
      <c r="L40" s="58">
        <f>L37-L68</f>
        <v>0</v>
      </c>
      <c r="M40" s="58"/>
      <c r="N40" s="58"/>
      <c r="O40" s="58"/>
      <c r="P40" s="215">
        <f>C40-I40</f>
        <v>0</v>
      </c>
      <c r="Q40" s="216"/>
      <c r="S40" t="s">
        <v>8</v>
      </c>
      <c r="T40" t="e">
        <f>C40/F40</f>
        <v>#DIV/0!</v>
      </c>
    </row>
    <row r="41" spans="1:52" ht="15.75" x14ac:dyDescent="0.25">
      <c r="A41" s="213" t="s">
        <v>9</v>
      </c>
      <c r="B41" s="214"/>
      <c r="C41" s="199">
        <f>'Agency Request'!C40</f>
        <v>0</v>
      </c>
      <c r="D41" s="199"/>
      <c r="E41" s="199">
        <f>'Agency Request'!E40</f>
        <v>0</v>
      </c>
      <c r="F41" s="199"/>
      <c r="G41" s="199">
        <f>'Agency Request'!G40</f>
        <v>0</v>
      </c>
      <c r="H41" s="199"/>
      <c r="I41" s="199">
        <f>'Agency Request'!H40</f>
        <v>0</v>
      </c>
      <c r="J41" s="199"/>
      <c r="K41" s="58"/>
      <c r="L41" s="58"/>
      <c r="M41" s="58">
        <f>M37-M68</f>
        <v>0</v>
      </c>
      <c r="N41" s="58"/>
      <c r="O41" s="58"/>
      <c r="P41" s="215">
        <f>C41-I41</f>
        <v>0</v>
      </c>
      <c r="Q41" s="216"/>
      <c r="S41" t="s">
        <v>10</v>
      </c>
      <c r="T41" t="e">
        <f>C41/G41</f>
        <v>#DIV/0!</v>
      </c>
    </row>
    <row r="42" spans="1:52" ht="15.75" x14ac:dyDescent="0.25">
      <c r="A42" s="15" t="s">
        <v>24</v>
      </c>
      <c r="B42" s="14">
        <f>'Agency Request'!B41</f>
        <v>0</v>
      </c>
      <c r="C42" s="199">
        <f>'Agency Request'!C41</f>
        <v>0</v>
      </c>
      <c r="D42" s="199"/>
      <c r="E42" s="199">
        <f>'Agency Request'!E41</f>
        <v>0</v>
      </c>
      <c r="F42" s="199"/>
      <c r="G42" s="199">
        <f>'Agency Request'!G41</f>
        <v>0</v>
      </c>
      <c r="H42" s="199"/>
      <c r="I42" s="199">
        <f>'Agency Request'!H41</f>
        <v>0</v>
      </c>
      <c r="J42" s="199"/>
      <c r="K42" s="58"/>
      <c r="L42" s="58"/>
      <c r="M42" s="58"/>
      <c r="N42" s="58"/>
      <c r="O42" s="58"/>
      <c r="P42" s="215">
        <f>C42-I42</f>
        <v>0</v>
      </c>
      <c r="Q42" s="216"/>
      <c r="S42" t="s">
        <v>11</v>
      </c>
      <c r="T42" t="e">
        <f>C42/G41</f>
        <v>#DIV/0!</v>
      </c>
    </row>
    <row r="43" spans="1:52" ht="15.75" x14ac:dyDescent="0.25">
      <c r="A43" s="15" t="s">
        <v>23</v>
      </c>
      <c r="B43" s="14">
        <f>'Agency Request'!B42</f>
        <v>0</v>
      </c>
      <c r="C43" s="199">
        <f>'Agency Request'!C42</f>
        <v>0</v>
      </c>
      <c r="D43" s="199"/>
      <c r="E43" s="199">
        <f>'Agency Request'!E42</f>
        <v>0</v>
      </c>
      <c r="F43" s="199"/>
      <c r="G43" s="199">
        <f>'Agency Request'!G42</f>
        <v>0</v>
      </c>
      <c r="H43" s="199"/>
      <c r="I43" s="199">
        <f>'Agency Request'!H42</f>
        <v>0</v>
      </c>
      <c r="J43" s="199"/>
      <c r="K43" s="58"/>
      <c r="L43" s="58"/>
      <c r="M43" s="58"/>
      <c r="N43" s="58"/>
      <c r="O43" s="58"/>
      <c r="P43" s="215">
        <f>C43-I43</f>
        <v>0</v>
      </c>
      <c r="Q43" s="216"/>
      <c r="S43" t="s">
        <v>266</v>
      </c>
      <c r="T43" t="e">
        <f>C43/G41</f>
        <v>#DIV/0!</v>
      </c>
    </row>
    <row r="44" spans="1:52" ht="15.75" x14ac:dyDescent="0.25">
      <c r="A44" s="213" t="s">
        <v>12</v>
      </c>
      <c r="B44" s="214"/>
      <c r="C44" s="199">
        <f>'Agency Request'!C43</f>
        <v>0</v>
      </c>
      <c r="D44" s="199"/>
      <c r="E44" s="58"/>
      <c r="F44" s="58"/>
      <c r="G44" s="58"/>
      <c r="H44" s="58">
        <f>H37-H68</f>
        <v>0</v>
      </c>
      <c r="I44" s="59" t="str">
        <f>IF(C44&gt;0,ROUND(N44*LOOKUPS!Z16,2),"")</f>
        <v/>
      </c>
      <c r="J44" s="58"/>
      <c r="K44" s="58"/>
      <c r="L44" s="58"/>
      <c r="M44" s="58"/>
      <c r="N44" s="58">
        <f>N37-N68</f>
        <v>0</v>
      </c>
      <c r="O44" s="58"/>
      <c r="P44" s="215" t="str">
        <f t="shared" ref="P44:P45" si="10">IF(C44&gt;0,C44-I44,"")</f>
        <v/>
      </c>
      <c r="Q44" s="216"/>
    </row>
    <row r="45" spans="1:52" ht="15.75" x14ac:dyDescent="0.25">
      <c r="A45" s="213" t="s">
        <v>14</v>
      </c>
      <c r="B45" s="214"/>
      <c r="C45" s="199">
        <f>'Agency Request'!C44</f>
        <v>0</v>
      </c>
      <c r="D45" s="199"/>
      <c r="E45" s="58"/>
      <c r="F45" s="58"/>
      <c r="G45" s="58"/>
      <c r="H45" s="58">
        <f>H37-H68</f>
        <v>0</v>
      </c>
      <c r="I45" s="59" t="str">
        <f>IF(C45&gt;0,ROUND(N45*LOOKUPS!Z17,2),"")</f>
        <v/>
      </c>
      <c r="J45" s="58"/>
      <c r="K45" s="58"/>
      <c r="L45" s="58"/>
      <c r="M45" s="58"/>
      <c r="N45" s="58">
        <f>N37-N68</f>
        <v>0</v>
      </c>
      <c r="O45" s="58"/>
      <c r="P45" s="215" t="str">
        <f t="shared" si="10"/>
        <v/>
      </c>
      <c r="Q45" s="216"/>
    </row>
    <row r="46" spans="1:52" ht="15.75" x14ac:dyDescent="0.25">
      <c r="A46" s="213" t="s">
        <v>17</v>
      </c>
      <c r="B46" s="214"/>
      <c r="C46" s="199">
        <f>'Agency Request'!C45</f>
        <v>0</v>
      </c>
      <c r="D46" s="199"/>
      <c r="E46" s="58"/>
      <c r="F46" s="58"/>
      <c r="G46" s="58"/>
      <c r="H46" s="58"/>
      <c r="I46" s="59" t="str">
        <f>IF(C46&gt;0,ROUND(K37*LOOKUPS!Z18,2),"")</f>
        <v/>
      </c>
      <c r="J46" s="58"/>
      <c r="K46" s="58"/>
      <c r="L46" s="58"/>
      <c r="M46" s="58"/>
      <c r="N46" s="58"/>
      <c r="O46" s="58"/>
      <c r="P46" s="215" t="str">
        <f>IF(C46&gt;0,C46-I46,"")</f>
        <v/>
      </c>
      <c r="Q46" s="216"/>
    </row>
    <row r="47" spans="1:52" s="4" customFormat="1" ht="14.45" hidden="1" customHeight="1" x14ac:dyDescent="0.25">
      <c r="A47" s="19"/>
      <c r="B47" s="16"/>
      <c r="C47" s="217">
        <f>SUM(C40:C46)</f>
        <v>0</v>
      </c>
      <c r="D47" s="218"/>
      <c r="E47" s="61"/>
      <c r="F47" s="61"/>
      <c r="G47" s="61"/>
      <c r="H47" s="61"/>
      <c r="I47" s="61">
        <f>SUM(I40:I46)</f>
        <v>0</v>
      </c>
      <c r="J47" s="61"/>
      <c r="K47" s="61"/>
      <c r="L47" s="61"/>
      <c r="M47" s="61"/>
      <c r="N47" s="61"/>
      <c r="O47" s="61"/>
      <c r="P47" s="217">
        <f>SUM(P40:P46)</f>
        <v>0</v>
      </c>
      <c r="Q47" s="218"/>
      <c r="R47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1:52" x14ac:dyDescent="0.25">
      <c r="A48" s="219" t="s">
        <v>413</v>
      </c>
      <c r="B48" s="220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1"/>
    </row>
    <row r="49" spans="1:59" s="3" customFormat="1" ht="15.75" x14ac:dyDescent="0.25">
      <c r="A49" s="224" t="s">
        <v>402</v>
      </c>
      <c r="B49" s="224" t="s">
        <v>403</v>
      </c>
      <c r="C49" s="224" t="s">
        <v>404</v>
      </c>
      <c r="D49" s="225"/>
      <c r="E49" s="209" t="s">
        <v>28</v>
      </c>
      <c r="F49" s="209" t="s">
        <v>153</v>
      </c>
      <c r="G49" s="209" t="s">
        <v>154</v>
      </c>
      <c r="H49" s="209" t="s">
        <v>155</v>
      </c>
      <c r="I49" s="180" t="s">
        <v>405</v>
      </c>
      <c r="J49" s="211" t="s">
        <v>30</v>
      </c>
      <c r="K49" s="211" t="s">
        <v>148</v>
      </c>
      <c r="L49" s="203" t="s">
        <v>153</v>
      </c>
      <c r="M49" s="203" t="s">
        <v>154</v>
      </c>
      <c r="N49" s="203" t="s">
        <v>155</v>
      </c>
      <c r="O49" s="205" t="s">
        <v>31</v>
      </c>
      <c r="P49" s="207" t="s">
        <v>406</v>
      </c>
      <c r="Q49" s="208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</row>
    <row r="50" spans="1:59" s="3" customFormat="1" ht="15.75" x14ac:dyDescent="0.25">
      <c r="A50" s="239"/>
      <c r="B50" s="239"/>
      <c r="C50" s="239"/>
      <c r="D50" s="241"/>
      <c r="E50" s="210"/>
      <c r="F50" s="210"/>
      <c r="G50" s="210"/>
      <c r="H50" s="210"/>
      <c r="I50" s="181"/>
      <c r="J50" s="212"/>
      <c r="K50" s="212"/>
      <c r="L50" s="204"/>
      <c r="M50" s="204"/>
      <c r="N50" s="204"/>
      <c r="O50" s="206"/>
      <c r="P50" s="62" t="s">
        <v>32</v>
      </c>
      <c r="Q50" s="53" t="s">
        <v>33</v>
      </c>
      <c r="X50" s="9" t="s">
        <v>150</v>
      </c>
      <c r="Z50" s="17" t="s">
        <v>20</v>
      </c>
      <c r="AA50" s="17" t="s">
        <v>267</v>
      </c>
      <c r="AB50" s="17" t="s">
        <v>268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</row>
    <row r="51" spans="1:59" ht="16.5" customHeight="1" x14ac:dyDescent="0.25">
      <c r="A51" s="63">
        <f>'Agency Request'!A50</f>
        <v>0</v>
      </c>
      <c r="B51" s="14">
        <f>'Agency Request'!B50</f>
        <v>0</v>
      </c>
      <c r="C51" s="199">
        <f>'Agency Request'!C50</f>
        <v>0</v>
      </c>
      <c r="D51" s="199"/>
      <c r="E51" s="64">
        <f t="shared" ref="E51:E67" si="11">IF(B51="N/P (ER)",0,C51)</f>
        <v>0</v>
      </c>
      <c r="F51" s="64">
        <f t="shared" ref="F51:F67" si="12">IF(B51 = "B (EE)",IF(Z51="N",C51,0),0)</f>
        <v>0</v>
      </c>
      <c r="G51" s="64">
        <f t="shared" ref="G51:G67" si="13">IF(B51 = "B (EE)",IF(AA51="N",C51,0),0)</f>
        <v>0</v>
      </c>
      <c r="H51" s="64">
        <f t="shared" ref="H51:H67" si="14">IF(B51 = "B (EE)",IF(AB51="N",C51,0),0)</f>
        <v>0</v>
      </c>
      <c r="I51" s="60">
        <f>'Agency Request'!H50</f>
        <v>0</v>
      </c>
      <c r="J51" s="65">
        <f t="shared" ref="J51:J67" si="15">IF(B51="N/P (ER)",0,I51)</f>
        <v>0</v>
      </c>
      <c r="K51" s="65">
        <f t="shared" ref="K51:K67" si="16">IF(B51="N/P (ER)",I51,0)</f>
        <v>0</v>
      </c>
      <c r="L51" s="65">
        <f t="shared" ref="L51:L67" si="17">IF(B51 = "B (EE)",IF(Z51="N",I51,0),0)</f>
        <v>0</v>
      </c>
      <c r="M51" s="65">
        <f t="shared" ref="M51:M67" si="18">IF(B51 = "B (EE)",IF(AA51="N",I51,0),0)</f>
        <v>0</v>
      </c>
      <c r="N51" s="65">
        <f t="shared" ref="N51:N67" si="19">IF(B51 = "B (EE)",IF(AB51="N",I51,0),0)</f>
        <v>0</v>
      </c>
      <c r="O51" s="64" t="e">
        <f t="shared" ref="O51:O67" si="20">IF(X51 = FALSE,L51,E51)</f>
        <v>#N/A</v>
      </c>
      <c r="P51" s="66">
        <f t="shared" ref="P51:P67" si="21">IF(B51="N/P (ER)",0,C51-I51)</f>
        <v>0</v>
      </c>
      <c r="Q51" s="67">
        <f t="shared" ref="Q51:Q67" si="22">IF(B51="N/P (ER)",C51-J51,0)</f>
        <v>0</v>
      </c>
      <c r="X51" s="18" t="e">
        <f t="shared" ref="X51:X67" si="23">VLOOKUP(A51,unrecoverable,2,FALSE)</f>
        <v>#N/A</v>
      </c>
      <c r="Z51" s="17" t="str">
        <f t="shared" ref="Z51:Z67" si="24">IF(ISNA(VLOOKUP(A51,FedDed,2,FALSE)),"Y","N")</f>
        <v>Y</v>
      </c>
      <c r="AA51" s="17" t="str">
        <f t="shared" ref="AA51:AA67" si="25">IF(ISNA(VLOOKUP(A51,State_Ded,2,FALSE)),"Y","N")</f>
        <v>Y</v>
      </c>
      <c r="AB51" s="17" t="str">
        <f t="shared" ref="AB51:AB67" si="26">IF(ISNA(VLOOKUP(A51,NoSSDed,2,FALSE)),"Y","N")</f>
        <v>Y</v>
      </c>
    </row>
    <row r="52" spans="1:59" ht="15.75" x14ac:dyDescent="0.25">
      <c r="A52" s="63">
        <f>'Agency Request'!A51</f>
        <v>0</v>
      </c>
      <c r="B52" s="14">
        <f>'Agency Request'!B51</f>
        <v>0</v>
      </c>
      <c r="C52" s="199">
        <f>'Agency Request'!C51</f>
        <v>0</v>
      </c>
      <c r="D52" s="199"/>
      <c r="E52" s="64">
        <f t="shared" si="11"/>
        <v>0</v>
      </c>
      <c r="F52" s="64">
        <f t="shared" si="12"/>
        <v>0</v>
      </c>
      <c r="G52" s="64">
        <f t="shared" si="13"/>
        <v>0</v>
      </c>
      <c r="H52" s="64">
        <f t="shared" si="14"/>
        <v>0</v>
      </c>
      <c r="I52" s="60">
        <f>'Agency Request'!H51</f>
        <v>0</v>
      </c>
      <c r="J52" s="65">
        <f t="shared" si="15"/>
        <v>0</v>
      </c>
      <c r="K52" s="65">
        <f t="shared" si="16"/>
        <v>0</v>
      </c>
      <c r="L52" s="65">
        <f t="shared" si="17"/>
        <v>0</v>
      </c>
      <c r="M52" s="65">
        <f t="shared" si="18"/>
        <v>0</v>
      </c>
      <c r="N52" s="65">
        <f t="shared" si="19"/>
        <v>0</v>
      </c>
      <c r="O52" s="64" t="e">
        <f t="shared" si="20"/>
        <v>#N/A</v>
      </c>
      <c r="P52" s="66">
        <f t="shared" si="21"/>
        <v>0</v>
      </c>
      <c r="Q52" s="67">
        <f t="shared" si="22"/>
        <v>0</v>
      </c>
      <c r="X52" s="18" t="e">
        <f t="shared" si="23"/>
        <v>#N/A</v>
      </c>
      <c r="Z52" s="17" t="str">
        <f t="shared" si="24"/>
        <v>Y</v>
      </c>
      <c r="AA52" s="17" t="str">
        <f t="shared" si="25"/>
        <v>Y</v>
      </c>
      <c r="AB52" s="17" t="str">
        <f t="shared" si="26"/>
        <v>Y</v>
      </c>
    </row>
    <row r="53" spans="1:59" ht="15.75" x14ac:dyDescent="0.25">
      <c r="A53" s="63">
        <f>'Agency Request'!A52</f>
        <v>0</v>
      </c>
      <c r="B53" s="14">
        <f>'Agency Request'!B52</f>
        <v>0</v>
      </c>
      <c r="C53" s="199">
        <f>'Agency Request'!C52</f>
        <v>0</v>
      </c>
      <c r="D53" s="199"/>
      <c r="E53" s="64">
        <f t="shared" si="11"/>
        <v>0</v>
      </c>
      <c r="F53" s="64">
        <f t="shared" si="12"/>
        <v>0</v>
      </c>
      <c r="G53" s="64">
        <f t="shared" si="13"/>
        <v>0</v>
      </c>
      <c r="H53" s="64">
        <f t="shared" si="14"/>
        <v>0</v>
      </c>
      <c r="I53" s="60">
        <f>'Agency Request'!H52</f>
        <v>0</v>
      </c>
      <c r="J53" s="65">
        <f t="shared" si="15"/>
        <v>0</v>
      </c>
      <c r="K53" s="65">
        <f t="shared" si="16"/>
        <v>0</v>
      </c>
      <c r="L53" s="65">
        <f t="shared" si="17"/>
        <v>0</v>
      </c>
      <c r="M53" s="65">
        <f t="shared" si="18"/>
        <v>0</v>
      </c>
      <c r="N53" s="65">
        <f t="shared" si="19"/>
        <v>0</v>
      </c>
      <c r="O53" s="64" t="e">
        <f t="shared" si="20"/>
        <v>#N/A</v>
      </c>
      <c r="P53" s="66">
        <f t="shared" si="21"/>
        <v>0</v>
      </c>
      <c r="Q53" s="67">
        <f t="shared" si="22"/>
        <v>0</v>
      </c>
      <c r="X53" s="18" t="e">
        <f t="shared" si="23"/>
        <v>#N/A</v>
      </c>
      <c r="Z53" s="17" t="str">
        <f t="shared" si="24"/>
        <v>Y</v>
      </c>
      <c r="AA53" s="17" t="str">
        <f t="shared" si="25"/>
        <v>Y</v>
      </c>
      <c r="AB53" s="17" t="str">
        <f t="shared" si="26"/>
        <v>Y</v>
      </c>
    </row>
    <row r="54" spans="1:59" ht="15.75" x14ac:dyDescent="0.25">
      <c r="A54" s="63">
        <f>'Agency Request'!A53</f>
        <v>0</v>
      </c>
      <c r="B54" s="14">
        <f>'Agency Request'!B53</f>
        <v>0</v>
      </c>
      <c r="C54" s="199">
        <f>'Agency Request'!C53</f>
        <v>0</v>
      </c>
      <c r="D54" s="199"/>
      <c r="E54" s="64">
        <f t="shared" si="11"/>
        <v>0</v>
      </c>
      <c r="F54" s="64">
        <f t="shared" si="12"/>
        <v>0</v>
      </c>
      <c r="G54" s="64">
        <f t="shared" si="13"/>
        <v>0</v>
      </c>
      <c r="H54" s="64">
        <f t="shared" si="14"/>
        <v>0</v>
      </c>
      <c r="I54" s="60">
        <f>'Agency Request'!H53</f>
        <v>0</v>
      </c>
      <c r="J54" s="65">
        <f t="shared" si="15"/>
        <v>0</v>
      </c>
      <c r="K54" s="65">
        <f t="shared" si="16"/>
        <v>0</v>
      </c>
      <c r="L54" s="65">
        <f t="shared" si="17"/>
        <v>0</v>
      </c>
      <c r="M54" s="65">
        <f t="shared" si="18"/>
        <v>0</v>
      </c>
      <c r="N54" s="65">
        <f t="shared" si="19"/>
        <v>0</v>
      </c>
      <c r="O54" s="64" t="e">
        <f t="shared" si="20"/>
        <v>#N/A</v>
      </c>
      <c r="P54" s="66">
        <f t="shared" si="21"/>
        <v>0</v>
      </c>
      <c r="Q54" s="67">
        <f t="shared" si="22"/>
        <v>0</v>
      </c>
      <c r="X54" s="18" t="e">
        <f t="shared" si="23"/>
        <v>#N/A</v>
      </c>
      <c r="Z54" s="17" t="str">
        <f t="shared" si="24"/>
        <v>Y</v>
      </c>
      <c r="AA54" s="17" t="str">
        <f t="shared" si="25"/>
        <v>Y</v>
      </c>
      <c r="AB54" s="17" t="str">
        <f t="shared" si="26"/>
        <v>Y</v>
      </c>
    </row>
    <row r="55" spans="1:59" ht="15.75" x14ac:dyDescent="0.25">
      <c r="A55" s="63">
        <f>'Agency Request'!A54</f>
        <v>0</v>
      </c>
      <c r="B55" s="14">
        <f>'Agency Request'!B54</f>
        <v>0</v>
      </c>
      <c r="C55" s="199">
        <f>'Agency Request'!C54</f>
        <v>0</v>
      </c>
      <c r="D55" s="199"/>
      <c r="E55" s="64">
        <f t="shared" si="11"/>
        <v>0</v>
      </c>
      <c r="F55" s="64">
        <f t="shared" si="12"/>
        <v>0</v>
      </c>
      <c r="G55" s="64">
        <f t="shared" si="13"/>
        <v>0</v>
      </c>
      <c r="H55" s="64">
        <f t="shared" si="14"/>
        <v>0</v>
      </c>
      <c r="I55" s="60">
        <f>'Agency Request'!H54</f>
        <v>0</v>
      </c>
      <c r="J55" s="65">
        <f t="shared" si="15"/>
        <v>0</v>
      </c>
      <c r="K55" s="65">
        <f t="shared" si="16"/>
        <v>0</v>
      </c>
      <c r="L55" s="65">
        <f t="shared" si="17"/>
        <v>0</v>
      </c>
      <c r="M55" s="65">
        <f t="shared" si="18"/>
        <v>0</v>
      </c>
      <c r="N55" s="65">
        <f t="shared" si="19"/>
        <v>0</v>
      </c>
      <c r="O55" s="64" t="e">
        <f t="shared" si="20"/>
        <v>#N/A</v>
      </c>
      <c r="P55" s="66">
        <f t="shared" si="21"/>
        <v>0</v>
      </c>
      <c r="Q55" s="67">
        <f t="shared" si="22"/>
        <v>0</v>
      </c>
      <c r="X55" s="18" t="e">
        <f t="shared" si="23"/>
        <v>#N/A</v>
      </c>
      <c r="Z55" s="17" t="str">
        <f t="shared" si="24"/>
        <v>Y</v>
      </c>
      <c r="AA55" s="17" t="str">
        <f t="shared" si="25"/>
        <v>Y</v>
      </c>
      <c r="AB55" s="17" t="str">
        <f t="shared" si="26"/>
        <v>Y</v>
      </c>
    </row>
    <row r="56" spans="1:59" ht="15.75" x14ac:dyDescent="0.25">
      <c r="A56" s="63">
        <f>'Agency Request'!A55</f>
        <v>0</v>
      </c>
      <c r="B56" s="14">
        <f>'Agency Request'!B55</f>
        <v>0</v>
      </c>
      <c r="C56" s="199">
        <f>'Agency Request'!C55</f>
        <v>0</v>
      </c>
      <c r="D56" s="199"/>
      <c r="E56" s="64">
        <f t="shared" si="11"/>
        <v>0</v>
      </c>
      <c r="F56" s="64">
        <f t="shared" si="12"/>
        <v>0</v>
      </c>
      <c r="G56" s="64">
        <f t="shared" si="13"/>
        <v>0</v>
      </c>
      <c r="H56" s="64">
        <f t="shared" si="14"/>
        <v>0</v>
      </c>
      <c r="I56" s="60">
        <f>'Agency Request'!H55</f>
        <v>0</v>
      </c>
      <c r="J56" s="65">
        <f t="shared" si="15"/>
        <v>0</v>
      </c>
      <c r="K56" s="65">
        <f t="shared" si="16"/>
        <v>0</v>
      </c>
      <c r="L56" s="65">
        <f t="shared" si="17"/>
        <v>0</v>
      </c>
      <c r="M56" s="65">
        <f t="shared" si="18"/>
        <v>0</v>
      </c>
      <c r="N56" s="65">
        <f t="shared" si="19"/>
        <v>0</v>
      </c>
      <c r="O56" s="64" t="e">
        <f t="shared" si="20"/>
        <v>#N/A</v>
      </c>
      <c r="P56" s="66">
        <f t="shared" si="21"/>
        <v>0</v>
      </c>
      <c r="Q56" s="67">
        <f t="shared" si="22"/>
        <v>0</v>
      </c>
      <c r="X56" s="18" t="e">
        <f t="shared" si="23"/>
        <v>#N/A</v>
      </c>
      <c r="Z56" s="17" t="str">
        <f t="shared" si="24"/>
        <v>Y</v>
      </c>
      <c r="AA56" s="17" t="str">
        <f t="shared" si="25"/>
        <v>Y</v>
      </c>
      <c r="AB56" s="17" t="str">
        <f t="shared" si="26"/>
        <v>Y</v>
      </c>
    </row>
    <row r="57" spans="1:59" ht="15.75" x14ac:dyDescent="0.25">
      <c r="A57" s="63">
        <f>'Agency Request'!A56</f>
        <v>0</v>
      </c>
      <c r="B57" s="14">
        <f>'Agency Request'!B56</f>
        <v>0</v>
      </c>
      <c r="C57" s="199">
        <f>'Agency Request'!C56</f>
        <v>0</v>
      </c>
      <c r="D57" s="199"/>
      <c r="E57" s="64">
        <f t="shared" si="11"/>
        <v>0</v>
      </c>
      <c r="F57" s="64">
        <f t="shared" si="12"/>
        <v>0</v>
      </c>
      <c r="G57" s="64">
        <f t="shared" si="13"/>
        <v>0</v>
      </c>
      <c r="H57" s="64">
        <f t="shared" si="14"/>
        <v>0</v>
      </c>
      <c r="I57" s="60">
        <f>'Agency Request'!H56</f>
        <v>0</v>
      </c>
      <c r="J57" s="65">
        <f t="shared" si="15"/>
        <v>0</v>
      </c>
      <c r="K57" s="65">
        <f t="shared" si="16"/>
        <v>0</v>
      </c>
      <c r="L57" s="65">
        <f t="shared" si="17"/>
        <v>0</v>
      </c>
      <c r="M57" s="65">
        <f t="shared" si="18"/>
        <v>0</v>
      </c>
      <c r="N57" s="65">
        <f t="shared" si="19"/>
        <v>0</v>
      </c>
      <c r="O57" s="64" t="e">
        <f t="shared" si="20"/>
        <v>#N/A</v>
      </c>
      <c r="P57" s="66">
        <f t="shared" si="21"/>
        <v>0</v>
      </c>
      <c r="Q57" s="67">
        <f t="shared" si="22"/>
        <v>0</v>
      </c>
      <c r="X57" s="18" t="e">
        <f t="shared" si="23"/>
        <v>#N/A</v>
      </c>
      <c r="Z57" s="17" t="str">
        <f t="shared" si="24"/>
        <v>Y</v>
      </c>
      <c r="AA57" s="17" t="str">
        <f t="shared" si="25"/>
        <v>Y</v>
      </c>
      <c r="AB57" s="17" t="str">
        <f t="shared" si="26"/>
        <v>Y</v>
      </c>
    </row>
    <row r="58" spans="1:59" ht="15.75" x14ac:dyDescent="0.25">
      <c r="A58" s="63">
        <f>'Agency Request'!A57</f>
        <v>0</v>
      </c>
      <c r="B58" s="14">
        <f>'Agency Request'!B57</f>
        <v>0</v>
      </c>
      <c r="C58" s="199">
        <f>'Agency Request'!C57</f>
        <v>0</v>
      </c>
      <c r="D58" s="199"/>
      <c r="E58" s="64">
        <f t="shared" si="11"/>
        <v>0</v>
      </c>
      <c r="F58" s="64">
        <f t="shared" si="12"/>
        <v>0</v>
      </c>
      <c r="G58" s="64">
        <f t="shared" si="13"/>
        <v>0</v>
      </c>
      <c r="H58" s="64">
        <f t="shared" si="14"/>
        <v>0</v>
      </c>
      <c r="I58" s="60">
        <f>'Agency Request'!H57</f>
        <v>0</v>
      </c>
      <c r="J58" s="65">
        <f t="shared" si="15"/>
        <v>0</v>
      </c>
      <c r="K58" s="65">
        <f t="shared" si="16"/>
        <v>0</v>
      </c>
      <c r="L58" s="65">
        <f t="shared" si="17"/>
        <v>0</v>
      </c>
      <c r="M58" s="65">
        <f t="shared" si="18"/>
        <v>0</v>
      </c>
      <c r="N58" s="65">
        <f t="shared" si="19"/>
        <v>0</v>
      </c>
      <c r="O58" s="64" t="e">
        <f t="shared" si="20"/>
        <v>#N/A</v>
      </c>
      <c r="P58" s="66">
        <f t="shared" si="21"/>
        <v>0</v>
      </c>
      <c r="Q58" s="67">
        <f t="shared" si="22"/>
        <v>0</v>
      </c>
      <c r="X58" s="18" t="e">
        <f t="shared" si="23"/>
        <v>#N/A</v>
      </c>
      <c r="Z58" s="17" t="str">
        <f t="shared" si="24"/>
        <v>Y</v>
      </c>
      <c r="AA58" s="17" t="str">
        <f t="shared" si="25"/>
        <v>Y</v>
      </c>
      <c r="AB58" s="17" t="str">
        <f t="shared" si="26"/>
        <v>Y</v>
      </c>
      <c r="BA58" s="13"/>
      <c r="BB58" s="13"/>
      <c r="BC58" s="13"/>
      <c r="BD58" s="13"/>
      <c r="BE58" s="13"/>
      <c r="BF58" s="13"/>
      <c r="BG58" s="13"/>
    </row>
    <row r="59" spans="1:59" ht="15.75" x14ac:dyDescent="0.25">
      <c r="A59" s="63">
        <f>'Agency Request'!A58</f>
        <v>0</v>
      </c>
      <c r="B59" s="14">
        <f>'Agency Request'!B58</f>
        <v>0</v>
      </c>
      <c r="C59" s="199">
        <f>'Agency Request'!C58</f>
        <v>0</v>
      </c>
      <c r="D59" s="199"/>
      <c r="E59" s="64">
        <f t="shared" si="11"/>
        <v>0</v>
      </c>
      <c r="F59" s="64">
        <f t="shared" si="12"/>
        <v>0</v>
      </c>
      <c r="G59" s="64">
        <f t="shared" si="13"/>
        <v>0</v>
      </c>
      <c r="H59" s="64">
        <f t="shared" si="14"/>
        <v>0</v>
      </c>
      <c r="I59" s="60">
        <f>'Agency Request'!H58</f>
        <v>0</v>
      </c>
      <c r="J59" s="65">
        <f t="shared" si="15"/>
        <v>0</v>
      </c>
      <c r="K59" s="65">
        <f t="shared" si="16"/>
        <v>0</v>
      </c>
      <c r="L59" s="65">
        <f t="shared" si="17"/>
        <v>0</v>
      </c>
      <c r="M59" s="65">
        <f t="shared" si="18"/>
        <v>0</v>
      </c>
      <c r="N59" s="65">
        <f t="shared" si="19"/>
        <v>0</v>
      </c>
      <c r="O59" s="64" t="e">
        <f t="shared" si="20"/>
        <v>#N/A</v>
      </c>
      <c r="P59" s="66">
        <f t="shared" si="21"/>
        <v>0</v>
      </c>
      <c r="Q59" s="67">
        <f t="shared" si="22"/>
        <v>0</v>
      </c>
      <c r="X59" s="18" t="e">
        <f t="shared" si="23"/>
        <v>#N/A</v>
      </c>
      <c r="Z59" s="17" t="str">
        <f t="shared" si="24"/>
        <v>Y</v>
      </c>
      <c r="AA59" s="17" t="str">
        <f t="shared" si="25"/>
        <v>Y</v>
      </c>
      <c r="AB59" s="17" t="str">
        <f t="shared" si="26"/>
        <v>Y</v>
      </c>
      <c r="BA59" s="13"/>
      <c r="BB59" s="13"/>
      <c r="BC59" s="13"/>
      <c r="BD59" s="13"/>
      <c r="BE59" s="13"/>
      <c r="BF59" s="13"/>
      <c r="BG59" s="13"/>
    </row>
    <row r="60" spans="1:59" ht="15.75" x14ac:dyDescent="0.25">
      <c r="A60" s="63">
        <f>'Agency Request'!A59</f>
        <v>0</v>
      </c>
      <c r="B60" s="14">
        <f>'Agency Request'!B59</f>
        <v>0</v>
      </c>
      <c r="C60" s="199">
        <f>'Agency Request'!C59</f>
        <v>0</v>
      </c>
      <c r="D60" s="199"/>
      <c r="E60" s="64">
        <f t="shared" si="11"/>
        <v>0</v>
      </c>
      <c r="F60" s="64">
        <f t="shared" si="12"/>
        <v>0</v>
      </c>
      <c r="G60" s="64">
        <f t="shared" si="13"/>
        <v>0</v>
      </c>
      <c r="H60" s="64">
        <f t="shared" si="14"/>
        <v>0</v>
      </c>
      <c r="I60" s="60">
        <f>'Agency Request'!H59</f>
        <v>0</v>
      </c>
      <c r="J60" s="65">
        <f t="shared" si="15"/>
        <v>0</v>
      </c>
      <c r="K60" s="65">
        <f t="shared" si="16"/>
        <v>0</v>
      </c>
      <c r="L60" s="65">
        <f t="shared" si="17"/>
        <v>0</v>
      </c>
      <c r="M60" s="65">
        <f t="shared" si="18"/>
        <v>0</v>
      </c>
      <c r="N60" s="65">
        <f t="shared" si="19"/>
        <v>0</v>
      </c>
      <c r="O60" s="64" t="e">
        <f t="shared" si="20"/>
        <v>#N/A</v>
      </c>
      <c r="P60" s="66">
        <f t="shared" si="21"/>
        <v>0</v>
      </c>
      <c r="Q60" s="67">
        <f t="shared" si="22"/>
        <v>0</v>
      </c>
      <c r="X60" s="18" t="e">
        <f t="shared" si="23"/>
        <v>#N/A</v>
      </c>
      <c r="Z60" s="17" t="str">
        <f t="shared" si="24"/>
        <v>Y</v>
      </c>
      <c r="AA60" s="17" t="str">
        <f t="shared" si="25"/>
        <v>Y</v>
      </c>
      <c r="AB60" s="17" t="str">
        <f t="shared" si="26"/>
        <v>Y</v>
      </c>
      <c r="BA60" s="13"/>
      <c r="BB60" s="13"/>
      <c r="BC60" s="13"/>
      <c r="BD60" s="13"/>
      <c r="BE60" s="13"/>
      <c r="BF60" s="13"/>
      <c r="BG60" s="13"/>
    </row>
    <row r="61" spans="1:59" ht="15.75" x14ac:dyDescent="0.25">
      <c r="A61" s="63">
        <f>'Agency Request'!A60</f>
        <v>0</v>
      </c>
      <c r="B61" s="14">
        <f>'Agency Request'!B60</f>
        <v>0</v>
      </c>
      <c r="C61" s="199">
        <f>'Agency Request'!C60</f>
        <v>0</v>
      </c>
      <c r="D61" s="199"/>
      <c r="E61" s="64">
        <f t="shared" si="11"/>
        <v>0</v>
      </c>
      <c r="F61" s="64">
        <f t="shared" si="12"/>
        <v>0</v>
      </c>
      <c r="G61" s="64">
        <f t="shared" si="13"/>
        <v>0</v>
      </c>
      <c r="H61" s="64">
        <f t="shared" si="14"/>
        <v>0</v>
      </c>
      <c r="I61" s="60">
        <f>'Agency Request'!H60</f>
        <v>0</v>
      </c>
      <c r="J61" s="65">
        <f t="shared" si="15"/>
        <v>0</v>
      </c>
      <c r="K61" s="65">
        <f t="shared" si="16"/>
        <v>0</v>
      </c>
      <c r="L61" s="65">
        <f t="shared" si="17"/>
        <v>0</v>
      </c>
      <c r="M61" s="65">
        <f t="shared" si="18"/>
        <v>0</v>
      </c>
      <c r="N61" s="65">
        <f t="shared" si="19"/>
        <v>0</v>
      </c>
      <c r="O61" s="64" t="e">
        <f t="shared" si="20"/>
        <v>#N/A</v>
      </c>
      <c r="P61" s="66">
        <f t="shared" si="21"/>
        <v>0</v>
      </c>
      <c r="Q61" s="67">
        <f t="shared" si="22"/>
        <v>0</v>
      </c>
      <c r="X61" s="18" t="e">
        <f t="shared" si="23"/>
        <v>#N/A</v>
      </c>
      <c r="Z61" s="17" t="str">
        <f t="shared" si="24"/>
        <v>Y</v>
      </c>
      <c r="AA61" s="17" t="str">
        <f t="shared" si="25"/>
        <v>Y</v>
      </c>
      <c r="AB61" s="17" t="str">
        <f t="shared" si="26"/>
        <v>Y</v>
      </c>
      <c r="BA61" s="13"/>
      <c r="BB61" s="13"/>
      <c r="BC61" s="13"/>
      <c r="BD61" s="13"/>
      <c r="BE61" s="13"/>
      <c r="BF61" s="13"/>
      <c r="BG61" s="13"/>
    </row>
    <row r="62" spans="1:59" ht="15.75" x14ac:dyDescent="0.25">
      <c r="A62" s="63">
        <f>'Agency Request'!A61</f>
        <v>0</v>
      </c>
      <c r="B62" s="14">
        <f>'Agency Request'!B61</f>
        <v>0</v>
      </c>
      <c r="C62" s="199">
        <f>'Agency Request'!C61</f>
        <v>0</v>
      </c>
      <c r="D62" s="199"/>
      <c r="E62" s="64">
        <f t="shared" si="11"/>
        <v>0</v>
      </c>
      <c r="F62" s="64">
        <f t="shared" si="12"/>
        <v>0</v>
      </c>
      <c r="G62" s="64">
        <f t="shared" si="13"/>
        <v>0</v>
      </c>
      <c r="H62" s="64">
        <f t="shared" si="14"/>
        <v>0</v>
      </c>
      <c r="I62" s="60">
        <f>'Agency Request'!H61</f>
        <v>0</v>
      </c>
      <c r="J62" s="65">
        <f t="shared" si="15"/>
        <v>0</v>
      </c>
      <c r="K62" s="65">
        <f t="shared" si="16"/>
        <v>0</v>
      </c>
      <c r="L62" s="65">
        <f t="shared" si="17"/>
        <v>0</v>
      </c>
      <c r="M62" s="65">
        <f t="shared" si="18"/>
        <v>0</v>
      </c>
      <c r="N62" s="65">
        <f t="shared" si="19"/>
        <v>0</v>
      </c>
      <c r="O62" s="64" t="e">
        <f t="shared" si="20"/>
        <v>#N/A</v>
      </c>
      <c r="P62" s="66">
        <f t="shared" si="21"/>
        <v>0</v>
      </c>
      <c r="Q62" s="67">
        <f t="shared" si="22"/>
        <v>0</v>
      </c>
      <c r="X62" s="18" t="e">
        <f t="shared" si="23"/>
        <v>#N/A</v>
      </c>
      <c r="Z62" s="17" t="str">
        <f t="shared" si="24"/>
        <v>Y</v>
      </c>
      <c r="AA62" s="17" t="str">
        <f t="shared" si="25"/>
        <v>Y</v>
      </c>
      <c r="AB62" s="17" t="str">
        <f t="shared" si="26"/>
        <v>Y</v>
      </c>
      <c r="BA62" s="13"/>
      <c r="BB62" s="13"/>
      <c r="BC62" s="13"/>
      <c r="BD62" s="13"/>
      <c r="BE62" s="13"/>
      <c r="BF62" s="13"/>
      <c r="BG62" s="13"/>
    </row>
    <row r="63" spans="1:59" ht="15.75" x14ac:dyDescent="0.25">
      <c r="A63" s="63">
        <f>'Agency Request'!A62</f>
        <v>0</v>
      </c>
      <c r="B63" s="14">
        <f>'Agency Request'!B62</f>
        <v>0</v>
      </c>
      <c r="C63" s="199">
        <f>'Agency Request'!C62</f>
        <v>0</v>
      </c>
      <c r="D63" s="199"/>
      <c r="E63" s="64">
        <f t="shared" si="11"/>
        <v>0</v>
      </c>
      <c r="F63" s="64">
        <f t="shared" si="12"/>
        <v>0</v>
      </c>
      <c r="G63" s="64">
        <f t="shared" si="13"/>
        <v>0</v>
      </c>
      <c r="H63" s="64">
        <f t="shared" si="14"/>
        <v>0</v>
      </c>
      <c r="I63" s="60">
        <f>'Agency Request'!H62</f>
        <v>0</v>
      </c>
      <c r="J63" s="65">
        <f t="shared" si="15"/>
        <v>0</v>
      </c>
      <c r="K63" s="65">
        <f t="shared" si="16"/>
        <v>0</v>
      </c>
      <c r="L63" s="65">
        <f t="shared" si="17"/>
        <v>0</v>
      </c>
      <c r="M63" s="65">
        <f t="shared" si="18"/>
        <v>0</v>
      </c>
      <c r="N63" s="65">
        <f t="shared" si="19"/>
        <v>0</v>
      </c>
      <c r="O63" s="64" t="e">
        <f t="shared" si="20"/>
        <v>#N/A</v>
      </c>
      <c r="P63" s="66">
        <f t="shared" si="21"/>
        <v>0</v>
      </c>
      <c r="Q63" s="67">
        <f t="shared" si="22"/>
        <v>0</v>
      </c>
      <c r="X63" s="18" t="e">
        <f t="shared" si="23"/>
        <v>#N/A</v>
      </c>
      <c r="Z63" s="17" t="str">
        <f t="shared" si="24"/>
        <v>Y</v>
      </c>
      <c r="AA63" s="17" t="str">
        <f t="shared" si="25"/>
        <v>Y</v>
      </c>
      <c r="AB63" s="17" t="str">
        <f t="shared" si="26"/>
        <v>Y</v>
      </c>
      <c r="BA63" s="13"/>
      <c r="BB63" s="13"/>
      <c r="BC63" s="13"/>
      <c r="BD63" s="13"/>
      <c r="BE63" s="13"/>
      <c r="BF63" s="13"/>
      <c r="BG63" s="13"/>
    </row>
    <row r="64" spans="1:59" ht="15.75" x14ac:dyDescent="0.25">
      <c r="A64" s="63">
        <f>'Agency Request'!A63</f>
        <v>0</v>
      </c>
      <c r="B64" s="14">
        <f>'Agency Request'!B63</f>
        <v>0</v>
      </c>
      <c r="C64" s="199">
        <f>'Agency Request'!C63</f>
        <v>0</v>
      </c>
      <c r="D64" s="199"/>
      <c r="E64" s="64">
        <f t="shared" si="11"/>
        <v>0</v>
      </c>
      <c r="F64" s="64">
        <f t="shared" si="12"/>
        <v>0</v>
      </c>
      <c r="G64" s="64">
        <f t="shared" si="13"/>
        <v>0</v>
      </c>
      <c r="H64" s="64">
        <f t="shared" si="14"/>
        <v>0</v>
      </c>
      <c r="I64" s="60">
        <f>'Agency Request'!H63</f>
        <v>0</v>
      </c>
      <c r="J64" s="65">
        <f t="shared" si="15"/>
        <v>0</v>
      </c>
      <c r="K64" s="65">
        <f t="shared" si="16"/>
        <v>0</v>
      </c>
      <c r="L64" s="65">
        <f t="shared" si="17"/>
        <v>0</v>
      </c>
      <c r="M64" s="65">
        <f t="shared" si="18"/>
        <v>0</v>
      </c>
      <c r="N64" s="65">
        <f t="shared" si="19"/>
        <v>0</v>
      </c>
      <c r="O64" s="64" t="e">
        <f t="shared" si="20"/>
        <v>#N/A</v>
      </c>
      <c r="P64" s="66">
        <f t="shared" si="21"/>
        <v>0</v>
      </c>
      <c r="Q64" s="67">
        <f t="shared" si="22"/>
        <v>0</v>
      </c>
      <c r="X64" s="18" t="e">
        <f t="shared" si="23"/>
        <v>#N/A</v>
      </c>
      <c r="Z64" s="17" t="str">
        <f t="shared" si="24"/>
        <v>Y</v>
      </c>
      <c r="AA64" s="17" t="str">
        <f t="shared" si="25"/>
        <v>Y</v>
      </c>
      <c r="AB64" s="17" t="str">
        <f t="shared" si="26"/>
        <v>Y</v>
      </c>
      <c r="BA64" s="13"/>
      <c r="BB64" s="13"/>
      <c r="BC64" s="13"/>
      <c r="BD64" s="13"/>
      <c r="BE64" s="13"/>
      <c r="BF64" s="13"/>
      <c r="BG64" s="13"/>
    </row>
    <row r="65" spans="1:59" ht="15.75" x14ac:dyDescent="0.25">
      <c r="A65" s="63">
        <f>'Agency Request'!A64</f>
        <v>0</v>
      </c>
      <c r="B65" s="14">
        <f>'Agency Request'!B64</f>
        <v>0</v>
      </c>
      <c r="C65" s="199">
        <f>'Agency Request'!C64</f>
        <v>0</v>
      </c>
      <c r="D65" s="199"/>
      <c r="E65" s="64">
        <f t="shared" si="11"/>
        <v>0</v>
      </c>
      <c r="F65" s="64">
        <f t="shared" si="12"/>
        <v>0</v>
      </c>
      <c r="G65" s="64">
        <f t="shared" si="13"/>
        <v>0</v>
      </c>
      <c r="H65" s="64">
        <f t="shared" si="14"/>
        <v>0</v>
      </c>
      <c r="I65" s="60">
        <f>'Agency Request'!H64</f>
        <v>0</v>
      </c>
      <c r="J65" s="65">
        <f t="shared" si="15"/>
        <v>0</v>
      </c>
      <c r="K65" s="65">
        <f t="shared" si="16"/>
        <v>0</v>
      </c>
      <c r="L65" s="65">
        <f t="shared" si="17"/>
        <v>0</v>
      </c>
      <c r="M65" s="65">
        <f t="shared" si="18"/>
        <v>0</v>
      </c>
      <c r="N65" s="65">
        <f t="shared" si="19"/>
        <v>0</v>
      </c>
      <c r="O65" s="64" t="e">
        <f t="shared" si="20"/>
        <v>#N/A</v>
      </c>
      <c r="P65" s="66">
        <f t="shared" si="21"/>
        <v>0</v>
      </c>
      <c r="Q65" s="67">
        <f t="shared" si="22"/>
        <v>0</v>
      </c>
      <c r="X65" s="18" t="e">
        <f t="shared" si="23"/>
        <v>#N/A</v>
      </c>
      <c r="Z65" s="17" t="str">
        <f t="shared" si="24"/>
        <v>Y</v>
      </c>
      <c r="AA65" s="17" t="str">
        <f t="shared" si="25"/>
        <v>Y</v>
      </c>
      <c r="AB65" s="17" t="str">
        <f t="shared" si="26"/>
        <v>Y</v>
      </c>
      <c r="BA65" s="13"/>
      <c r="BB65" s="13"/>
      <c r="BC65" s="13"/>
      <c r="BD65" s="13"/>
      <c r="BE65" s="13"/>
      <c r="BF65" s="13"/>
      <c r="BG65" s="13"/>
    </row>
    <row r="66" spans="1:59" ht="15.75" x14ac:dyDescent="0.25">
      <c r="A66" s="63">
        <f>'Agency Request'!A65</f>
        <v>0</v>
      </c>
      <c r="B66" s="14">
        <f>'Agency Request'!B65</f>
        <v>0</v>
      </c>
      <c r="C66" s="199">
        <f>'Agency Request'!C65</f>
        <v>0</v>
      </c>
      <c r="D66" s="199"/>
      <c r="E66" s="64">
        <f t="shared" si="11"/>
        <v>0</v>
      </c>
      <c r="F66" s="64">
        <f t="shared" si="12"/>
        <v>0</v>
      </c>
      <c r="G66" s="64">
        <f t="shared" si="13"/>
        <v>0</v>
      </c>
      <c r="H66" s="64">
        <f t="shared" si="14"/>
        <v>0</v>
      </c>
      <c r="I66" s="60">
        <f>'Agency Request'!H65</f>
        <v>0</v>
      </c>
      <c r="J66" s="65">
        <f t="shared" si="15"/>
        <v>0</v>
      </c>
      <c r="K66" s="65">
        <f t="shared" si="16"/>
        <v>0</v>
      </c>
      <c r="L66" s="65">
        <f t="shared" si="17"/>
        <v>0</v>
      </c>
      <c r="M66" s="65">
        <f t="shared" si="18"/>
        <v>0</v>
      </c>
      <c r="N66" s="65">
        <f t="shared" si="19"/>
        <v>0</v>
      </c>
      <c r="O66" s="64" t="e">
        <f t="shared" si="20"/>
        <v>#N/A</v>
      </c>
      <c r="P66" s="66">
        <f t="shared" si="21"/>
        <v>0</v>
      </c>
      <c r="Q66" s="67">
        <f t="shared" si="22"/>
        <v>0</v>
      </c>
      <c r="X66" s="18" t="e">
        <f t="shared" si="23"/>
        <v>#N/A</v>
      </c>
      <c r="Z66" s="17" t="str">
        <f t="shared" si="24"/>
        <v>Y</v>
      </c>
      <c r="AA66" s="17" t="str">
        <f t="shared" si="25"/>
        <v>Y</v>
      </c>
      <c r="AB66" s="17" t="str">
        <f t="shared" si="26"/>
        <v>Y</v>
      </c>
      <c r="BA66" s="13"/>
      <c r="BB66" s="13"/>
      <c r="BC66" s="13"/>
      <c r="BD66" s="13"/>
      <c r="BE66" s="13"/>
      <c r="BF66" s="13"/>
      <c r="BG66" s="13"/>
    </row>
    <row r="67" spans="1:59" ht="15.75" x14ac:dyDescent="0.25">
      <c r="A67" s="63">
        <f>'Agency Request'!A66</f>
        <v>0</v>
      </c>
      <c r="B67" s="14">
        <f>'Agency Request'!B66</f>
        <v>0</v>
      </c>
      <c r="C67" s="199">
        <f>'Agency Request'!C66</f>
        <v>0</v>
      </c>
      <c r="D67" s="199"/>
      <c r="E67" s="64">
        <f t="shared" si="11"/>
        <v>0</v>
      </c>
      <c r="F67" s="64">
        <f t="shared" si="12"/>
        <v>0</v>
      </c>
      <c r="G67" s="64">
        <f t="shared" si="13"/>
        <v>0</v>
      </c>
      <c r="H67" s="64">
        <f t="shared" si="14"/>
        <v>0</v>
      </c>
      <c r="I67" s="60">
        <f>'Agency Request'!H66</f>
        <v>0</v>
      </c>
      <c r="J67" s="65">
        <f t="shared" si="15"/>
        <v>0</v>
      </c>
      <c r="K67" s="65">
        <f t="shared" si="16"/>
        <v>0</v>
      </c>
      <c r="L67" s="65">
        <f t="shared" si="17"/>
        <v>0</v>
      </c>
      <c r="M67" s="65">
        <f t="shared" si="18"/>
        <v>0</v>
      </c>
      <c r="N67" s="65">
        <f t="shared" si="19"/>
        <v>0</v>
      </c>
      <c r="O67" s="64" t="e">
        <f t="shared" si="20"/>
        <v>#N/A</v>
      </c>
      <c r="P67" s="66">
        <f t="shared" si="21"/>
        <v>0</v>
      </c>
      <c r="Q67" s="67">
        <f t="shared" si="22"/>
        <v>0</v>
      </c>
      <c r="X67" s="18" t="e">
        <f t="shared" si="23"/>
        <v>#N/A</v>
      </c>
      <c r="Z67" s="17" t="str">
        <f t="shared" si="24"/>
        <v>Y</v>
      </c>
      <c r="AA67" s="17" t="str">
        <f t="shared" si="25"/>
        <v>Y</v>
      </c>
      <c r="AB67" s="17" t="str">
        <f t="shared" si="26"/>
        <v>Y</v>
      </c>
      <c r="BA67" s="13"/>
      <c r="BB67" s="13"/>
      <c r="BC67" s="13"/>
      <c r="BD67" s="13"/>
      <c r="BE67" s="13"/>
      <c r="BF67" s="13"/>
      <c r="BG67" s="13"/>
    </row>
    <row r="68" spans="1:59" s="3" customFormat="1" ht="15.75" x14ac:dyDescent="0.25">
      <c r="A68" s="200" t="s">
        <v>414</v>
      </c>
      <c r="B68" s="201"/>
      <c r="C68" s="202">
        <f>C37-(C47+E68)</f>
        <v>0</v>
      </c>
      <c r="D68" s="202"/>
      <c r="E68" s="53">
        <f>SUM(E51:E67)</f>
        <v>0</v>
      </c>
      <c r="F68" s="53">
        <f>SUM(F51:F67)</f>
        <v>0</v>
      </c>
      <c r="G68" s="53">
        <f>SUM(G51:G67)</f>
        <v>0</v>
      </c>
      <c r="H68" s="53">
        <f>SUM(H51:H67)</f>
        <v>0</v>
      </c>
      <c r="I68" s="53">
        <f>I37-(I47+J68)</f>
        <v>0</v>
      </c>
      <c r="J68" s="69">
        <f>SUM(J51:J67)</f>
        <v>0</v>
      </c>
      <c r="K68" s="69"/>
      <c r="L68" s="70">
        <f>SUM(L51:L67)</f>
        <v>0</v>
      </c>
      <c r="M68" s="69">
        <f>SUM(M51:M67)</f>
        <v>0</v>
      </c>
      <c r="N68" s="69">
        <f>SUM(N51:N67)</f>
        <v>0</v>
      </c>
      <c r="O68" s="69"/>
      <c r="P68" s="197">
        <f>P37-SUM(P47,P51:P67)</f>
        <v>0</v>
      </c>
      <c r="Q68" s="198">
        <f>SUM(Q51:Q67)</f>
        <v>0</v>
      </c>
      <c r="X68" s="18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</row>
    <row r="69" spans="1:59" s="13" customFormat="1" x14ac:dyDescent="0.25"/>
    <row r="70" spans="1:59" s="13" customFormat="1" x14ac:dyDescent="0.25"/>
    <row r="71" spans="1:59" s="13" customFormat="1" x14ac:dyDescent="0.25"/>
    <row r="72" spans="1:59" s="13" customFormat="1" x14ac:dyDescent="0.25"/>
    <row r="73" spans="1:59" s="13" customFormat="1" ht="33.75" customHeight="1" x14ac:dyDescent="0.25"/>
    <row r="74" spans="1:59" s="13" customFormat="1" ht="16.5" customHeight="1" x14ac:dyDescent="0.25"/>
    <row r="75" spans="1:59" s="13" customFormat="1" ht="16.5" customHeight="1" x14ac:dyDescent="0.25"/>
    <row r="76" spans="1:59" s="13" customFormat="1" ht="16.5" customHeight="1" x14ac:dyDescent="0.25"/>
    <row r="77" spans="1:59" s="13" customFormat="1" ht="16.5" customHeight="1" x14ac:dyDescent="0.25"/>
    <row r="78" spans="1:59" s="13" customFormat="1" ht="16.5" customHeight="1" x14ac:dyDescent="0.25"/>
    <row r="79" spans="1:59" s="13" customFormat="1" ht="16.5" customHeight="1" x14ac:dyDescent="0.25"/>
    <row r="80" spans="1:59" s="13" customFormat="1" ht="16.5" customHeight="1" x14ac:dyDescent="0.25"/>
    <row r="81" s="13" customFormat="1" ht="16.5" customHeight="1" x14ac:dyDescent="0.25"/>
    <row r="82" s="13" customFormat="1" ht="16.5" customHeight="1" x14ac:dyDescent="0.25"/>
    <row r="83" s="13" customFormat="1" ht="16.5" customHeight="1" x14ac:dyDescent="0.25"/>
    <row r="84" s="13" customFormat="1" ht="16.5" customHeight="1" x14ac:dyDescent="0.25"/>
    <row r="85" s="13" customFormat="1" ht="16.5" customHeight="1" x14ac:dyDescent="0.25"/>
    <row r="86" s="13" customFormat="1" ht="16.5" customHeight="1" x14ac:dyDescent="0.25"/>
    <row r="87" s="13" customFormat="1" ht="16.5" customHeight="1" x14ac:dyDescent="0.25"/>
    <row r="88" s="13" customFormat="1" ht="16.5" customHeight="1" x14ac:dyDescent="0.25"/>
    <row r="89" s="13" customFormat="1" ht="16.5" customHeight="1" x14ac:dyDescent="0.25"/>
    <row r="90" s="13" customFormat="1" ht="16.5" customHeight="1" x14ac:dyDescent="0.25"/>
    <row r="91" s="13" customFormat="1" ht="16.5" customHeight="1" x14ac:dyDescent="0.25"/>
    <row r="92" s="13" customFormat="1" ht="16.5" customHeigh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ht="15.75" hidden="1" customHeight="1" x14ac:dyDescent="0.25"/>
    <row r="104" s="13" customFormat="1" x14ac:dyDescent="0.25"/>
    <row r="105" s="13" customFormat="1" x14ac:dyDescent="0.25"/>
    <row r="106" s="13" customFormat="1" x14ac:dyDescent="0.25"/>
    <row r="107" s="13" customFormat="1" ht="16.5" customHeigh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ht="33.75" customHeight="1" x14ac:dyDescent="0.25"/>
    <row r="130" s="13" customFormat="1" ht="16.5" customHeight="1" x14ac:dyDescent="0.25"/>
    <row r="131" s="13" customFormat="1" ht="16.5" customHeight="1" x14ac:dyDescent="0.25"/>
    <row r="132" s="13" customFormat="1" ht="16.5" customHeight="1" x14ac:dyDescent="0.25"/>
    <row r="133" s="13" customFormat="1" ht="16.5" customHeight="1" x14ac:dyDescent="0.25"/>
    <row r="134" s="13" customFormat="1" ht="16.5" customHeight="1" x14ac:dyDescent="0.25"/>
    <row r="135" s="13" customFormat="1" ht="16.5" customHeight="1" x14ac:dyDescent="0.25"/>
    <row r="136" s="13" customFormat="1" ht="16.5" customHeight="1" x14ac:dyDescent="0.25"/>
    <row r="137" s="13" customFormat="1" ht="16.5" customHeight="1" x14ac:dyDescent="0.25"/>
    <row r="138" s="13" customFormat="1" ht="16.5" customHeight="1" x14ac:dyDescent="0.25"/>
    <row r="139" s="13" customFormat="1" ht="16.5" customHeight="1" x14ac:dyDescent="0.25"/>
    <row r="140" s="13" customFormat="1" ht="16.5" customHeight="1" x14ac:dyDescent="0.25"/>
    <row r="141" s="13" customFormat="1" ht="16.5" customHeight="1" x14ac:dyDescent="0.25"/>
    <row r="142" s="13" customFormat="1" ht="16.5" customHeight="1" x14ac:dyDescent="0.25"/>
    <row r="143" s="13" customFormat="1" ht="16.5" customHeight="1" x14ac:dyDescent="0.25"/>
    <row r="144" s="13" customFormat="1" ht="16.5" customHeight="1" x14ac:dyDescent="0.25"/>
    <row r="145" spans="1:52" ht="16.5" customHeight="1" x14ac:dyDescent="0.25">
      <c r="A145" s="194"/>
      <c r="B145" s="194"/>
      <c r="C145" s="195"/>
      <c r="D145" s="195"/>
      <c r="E145" s="29"/>
      <c r="F145" s="29"/>
      <c r="G145" s="29"/>
      <c r="H145" s="29"/>
      <c r="I145" s="28"/>
      <c r="K145" s="29"/>
      <c r="L145" s="29"/>
      <c r="M145" s="29"/>
      <c r="N145" s="29"/>
      <c r="O145" s="29"/>
      <c r="P145" s="196"/>
      <c r="Q145" s="196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</row>
    <row r="146" spans="1:52" ht="16.5" customHeight="1" x14ac:dyDescent="0.25">
      <c r="A146" s="194"/>
      <c r="B146" s="194"/>
      <c r="C146" s="195"/>
      <c r="D146" s="195"/>
      <c r="E146" s="29"/>
      <c r="F146" s="29"/>
      <c r="G146" s="29"/>
      <c r="H146" s="29"/>
      <c r="I146" s="28"/>
      <c r="K146" s="29"/>
      <c r="L146" s="29"/>
      <c r="M146" s="29"/>
      <c r="N146" s="29"/>
      <c r="O146" s="29"/>
      <c r="P146" s="196"/>
      <c r="Q146" s="19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</row>
    <row r="147" spans="1:52" ht="16.5" customHeight="1" x14ac:dyDescent="0.25">
      <c r="A147" s="194"/>
      <c r="B147" s="194"/>
      <c r="C147" s="195"/>
      <c r="D147" s="195"/>
      <c r="E147" s="29"/>
      <c r="F147" s="29"/>
      <c r="G147" s="29"/>
      <c r="H147" s="29"/>
      <c r="I147" s="28"/>
      <c r="K147" s="29"/>
      <c r="L147" s="29"/>
      <c r="M147" s="29"/>
      <c r="N147" s="29"/>
      <c r="O147" s="29"/>
      <c r="P147" s="196"/>
      <c r="Q147" s="196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</row>
    <row r="148" spans="1:52" ht="16.5" customHeight="1" x14ac:dyDescent="0.25">
      <c r="A148" s="194"/>
      <c r="B148" s="194"/>
      <c r="C148" s="195"/>
      <c r="D148" s="195"/>
      <c r="E148" s="29"/>
      <c r="F148" s="29"/>
      <c r="G148" s="29"/>
      <c r="H148" s="29"/>
      <c r="I148" s="28"/>
      <c r="K148" s="29"/>
      <c r="L148" s="29"/>
      <c r="M148" s="29"/>
      <c r="N148" s="29"/>
      <c r="O148" s="29"/>
      <c r="P148" s="196"/>
      <c r="Q148" s="196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</row>
    <row r="149" spans="1:52" s="3" customFormat="1" ht="15.75" x14ac:dyDescent="0.25">
      <c r="A149" s="183"/>
      <c r="B149" s="183"/>
      <c r="C149" s="184"/>
      <c r="D149" s="184"/>
      <c r="E149" s="30"/>
      <c r="F149" s="31"/>
      <c r="G149" s="31"/>
      <c r="H149" s="30"/>
      <c r="I149" s="30"/>
      <c r="K149" s="30"/>
      <c r="L149" s="30"/>
      <c r="M149" s="30"/>
      <c r="N149" s="30"/>
      <c r="O149" s="30"/>
      <c r="P149" s="184"/>
      <c r="Q149" s="184"/>
    </row>
    <row r="150" spans="1:52" x14ac:dyDescent="0.25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  <c r="K150" s="189"/>
      <c r="L150" s="189"/>
      <c r="M150" s="189"/>
      <c r="N150" s="189"/>
      <c r="O150" s="189"/>
      <c r="P150" s="189"/>
      <c r="Q150" s="189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</row>
    <row r="151" spans="1:52" s="3" customFormat="1" ht="15.75" x14ac:dyDescent="0.25">
      <c r="A151" s="190"/>
      <c r="B151" s="190"/>
      <c r="C151" s="190"/>
      <c r="D151" s="190"/>
      <c r="E151" s="25"/>
      <c r="F151" s="25"/>
      <c r="G151" s="25"/>
      <c r="H151" s="25"/>
      <c r="I151" s="25"/>
      <c r="J151" s="5"/>
      <c r="K151" s="5"/>
      <c r="L151" s="5"/>
      <c r="M151" s="5"/>
      <c r="N151" s="5"/>
      <c r="O151" s="5"/>
      <c r="P151" s="187"/>
      <c r="Q151" s="187"/>
    </row>
    <row r="152" spans="1:52" ht="15.75" x14ac:dyDescent="0.25">
      <c r="A152" s="192"/>
      <c r="B152" s="192"/>
      <c r="C152" s="182"/>
      <c r="D152" s="182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193"/>
      <c r="Q152" s="193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</row>
    <row r="153" spans="1:52" ht="15.75" x14ac:dyDescent="0.25">
      <c r="A153" s="192"/>
      <c r="B153" s="192"/>
      <c r="C153" s="182"/>
      <c r="D153" s="182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193"/>
      <c r="Q153" s="19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</row>
    <row r="154" spans="1:52" ht="15.75" x14ac:dyDescent="0.25">
      <c r="A154" s="32"/>
      <c r="B154" s="27"/>
      <c r="C154" s="182"/>
      <c r="D154" s="182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193"/>
      <c r="Q154" s="193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</row>
    <row r="155" spans="1:52" ht="15.75" x14ac:dyDescent="0.25">
      <c r="A155" s="32"/>
      <c r="B155" s="27"/>
      <c r="C155" s="182"/>
      <c r="D155" s="182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193"/>
      <c r="Q155" s="193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</row>
    <row r="156" spans="1:52" ht="15.75" x14ac:dyDescent="0.25">
      <c r="A156" s="192"/>
      <c r="B156" s="192"/>
      <c r="C156" s="182"/>
      <c r="D156" s="182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193"/>
      <c r="Q156" s="193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</row>
    <row r="157" spans="1:52" ht="15.75" x14ac:dyDescent="0.25">
      <c r="A157" s="192"/>
      <c r="B157" s="192"/>
      <c r="C157" s="182"/>
      <c r="D157" s="182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193"/>
      <c r="Q157" s="193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</row>
    <row r="158" spans="1:52" ht="15.75" x14ac:dyDescent="0.25">
      <c r="A158" s="192"/>
      <c r="B158" s="192"/>
      <c r="C158" s="182"/>
      <c r="D158" s="182"/>
      <c r="E158" s="34"/>
      <c r="F158" s="34"/>
      <c r="G158" s="34"/>
      <c r="H158" s="34"/>
      <c r="I158" s="33"/>
      <c r="J158" s="34"/>
      <c r="K158" s="34"/>
      <c r="L158" s="34"/>
      <c r="M158" s="34"/>
      <c r="N158" s="34"/>
      <c r="O158" s="34"/>
      <c r="P158" s="193"/>
      <c r="Q158" s="193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</row>
    <row r="159" spans="1:52" hidden="1" x14ac:dyDescent="0.25">
      <c r="A159" s="32"/>
      <c r="B159" s="32"/>
      <c r="C159" s="188"/>
      <c r="D159" s="188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188"/>
      <c r="Q159" s="188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</row>
    <row r="160" spans="1:52" x14ac:dyDescent="0.25">
      <c r="A160" s="189"/>
      <c r="B160" s="189"/>
      <c r="C160" s="189"/>
      <c r="D160" s="189"/>
      <c r="E160" s="189"/>
      <c r="F160" s="189"/>
      <c r="G160" s="189"/>
      <c r="H160" s="189"/>
      <c r="I160" s="189"/>
      <c r="J160" s="189"/>
      <c r="K160" s="189"/>
      <c r="L160" s="189"/>
      <c r="M160" s="189"/>
      <c r="N160" s="189"/>
      <c r="O160" s="189"/>
      <c r="P160" s="189"/>
      <c r="Q160" s="189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</row>
    <row r="161" spans="1:52" s="3" customFormat="1" ht="15.75" x14ac:dyDescent="0.25">
      <c r="A161" s="190"/>
      <c r="B161" s="190"/>
      <c r="C161" s="190"/>
      <c r="D161" s="190"/>
      <c r="E161" s="191"/>
      <c r="F161" s="191"/>
      <c r="G161" s="191"/>
      <c r="H161" s="191"/>
      <c r="I161" s="190"/>
      <c r="J161" s="191"/>
      <c r="K161" s="191"/>
      <c r="L161" s="184"/>
      <c r="M161" s="184"/>
      <c r="N161" s="184"/>
      <c r="O161" s="184"/>
      <c r="P161" s="187"/>
      <c r="Q161" s="187"/>
    </row>
    <row r="162" spans="1:52" s="3" customFormat="1" ht="15.75" x14ac:dyDescent="0.25">
      <c r="A162" s="190"/>
      <c r="B162" s="190"/>
      <c r="C162" s="190"/>
      <c r="D162" s="190"/>
      <c r="E162" s="191"/>
      <c r="F162" s="191"/>
      <c r="G162" s="191"/>
      <c r="H162" s="191"/>
      <c r="I162" s="190"/>
      <c r="J162" s="191"/>
      <c r="K162" s="191"/>
      <c r="L162" s="184"/>
      <c r="M162" s="184"/>
      <c r="N162" s="184"/>
      <c r="O162" s="184"/>
      <c r="P162" s="26"/>
      <c r="Q162" s="30"/>
      <c r="Z162"/>
      <c r="AA162"/>
      <c r="AB162"/>
    </row>
    <row r="163" spans="1:52" ht="16.5" customHeight="1" x14ac:dyDescent="0.25">
      <c r="A163" s="24"/>
      <c r="B163" s="24"/>
      <c r="C163" s="182"/>
      <c r="D163" s="182"/>
      <c r="E163" s="34"/>
      <c r="F163" s="34"/>
      <c r="G163" s="34"/>
      <c r="H163" s="34"/>
      <c r="I163" s="33"/>
      <c r="J163" s="34"/>
      <c r="K163" s="34"/>
      <c r="L163" s="34"/>
      <c r="M163" s="34"/>
      <c r="N163" s="34"/>
      <c r="O163" s="34"/>
      <c r="P163" s="35"/>
      <c r="Q163" s="36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</row>
    <row r="164" spans="1:52" ht="15.75" x14ac:dyDescent="0.25">
      <c r="A164" s="24"/>
      <c r="B164" s="24"/>
      <c r="C164" s="182"/>
      <c r="D164" s="182"/>
      <c r="E164" s="34"/>
      <c r="F164" s="34"/>
      <c r="G164" s="34"/>
      <c r="H164" s="34"/>
      <c r="I164" s="33"/>
      <c r="J164" s="34"/>
      <c r="K164" s="34"/>
      <c r="L164" s="34"/>
      <c r="M164" s="34"/>
      <c r="N164" s="34"/>
      <c r="O164" s="34"/>
      <c r="P164" s="35"/>
      <c r="Q164" s="36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</row>
    <row r="165" spans="1:52" ht="15.75" x14ac:dyDescent="0.25">
      <c r="A165" s="24"/>
      <c r="B165" s="24"/>
      <c r="C165" s="182"/>
      <c r="D165" s="182"/>
      <c r="E165" s="34"/>
      <c r="F165" s="34"/>
      <c r="G165" s="34"/>
      <c r="H165" s="34"/>
      <c r="I165" s="33"/>
      <c r="J165" s="34"/>
      <c r="K165" s="34"/>
      <c r="L165" s="34"/>
      <c r="M165" s="34"/>
      <c r="N165" s="34"/>
      <c r="O165" s="34"/>
      <c r="P165" s="35"/>
      <c r="Q165" s="36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</row>
    <row r="166" spans="1:52" ht="15.75" x14ac:dyDescent="0.25">
      <c r="A166" s="24"/>
      <c r="B166" s="24"/>
      <c r="C166" s="182"/>
      <c r="D166" s="182"/>
      <c r="E166" s="34"/>
      <c r="F166" s="34"/>
      <c r="G166" s="34"/>
      <c r="H166" s="34"/>
      <c r="I166" s="33"/>
      <c r="J166" s="34"/>
      <c r="K166" s="34"/>
      <c r="L166" s="34"/>
      <c r="M166" s="34"/>
      <c r="N166" s="34"/>
      <c r="O166" s="34"/>
      <c r="P166" s="35"/>
      <c r="Q166" s="3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</row>
    <row r="167" spans="1:52" ht="15.75" x14ac:dyDescent="0.25">
      <c r="A167" s="24"/>
      <c r="B167" s="24"/>
      <c r="C167" s="182"/>
      <c r="D167" s="182"/>
      <c r="E167" s="34"/>
      <c r="F167" s="34"/>
      <c r="G167" s="34"/>
      <c r="H167" s="34"/>
      <c r="I167" s="33"/>
      <c r="J167" s="34"/>
      <c r="K167" s="34"/>
      <c r="L167" s="34"/>
      <c r="M167" s="34"/>
      <c r="N167" s="34"/>
      <c r="O167" s="34"/>
      <c r="P167" s="35"/>
      <c r="Q167" s="36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</row>
    <row r="168" spans="1:52" ht="15.75" x14ac:dyDescent="0.25">
      <c r="A168" s="24"/>
      <c r="B168" s="24"/>
      <c r="C168" s="182"/>
      <c r="D168" s="182"/>
      <c r="E168" s="34"/>
      <c r="F168" s="34"/>
      <c r="G168" s="34"/>
      <c r="H168" s="34"/>
      <c r="I168" s="33"/>
      <c r="J168" s="34"/>
      <c r="K168" s="34"/>
      <c r="L168" s="34"/>
      <c r="M168" s="34"/>
      <c r="N168" s="34"/>
      <c r="O168" s="34"/>
      <c r="P168" s="35"/>
      <c r="Q168" s="36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</row>
    <row r="169" spans="1:52" ht="15.75" x14ac:dyDescent="0.25">
      <c r="A169" s="24"/>
      <c r="B169" s="24"/>
      <c r="C169" s="182"/>
      <c r="D169" s="182"/>
      <c r="E169" s="34"/>
      <c r="F169" s="34"/>
      <c r="G169" s="34"/>
      <c r="H169" s="34"/>
      <c r="I169" s="33"/>
      <c r="J169" s="34"/>
      <c r="K169" s="34"/>
      <c r="L169" s="34"/>
      <c r="M169" s="34"/>
      <c r="N169" s="34"/>
      <c r="O169" s="34"/>
      <c r="P169" s="35"/>
      <c r="Q169" s="36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</row>
    <row r="170" spans="1:52" ht="15.75" x14ac:dyDescent="0.25">
      <c r="A170" s="24"/>
      <c r="B170" s="24"/>
      <c r="C170" s="182"/>
      <c r="D170" s="182"/>
      <c r="E170" s="34"/>
      <c r="F170" s="34"/>
      <c r="G170" s="34"/>
      <c r="H170" s="34"/>
      <c r="I170" s="33"/>
      <c r="J170" s="34"/>
      <c r="K170" s="34"/>
      <c r="L170" s="34"/>
      <c r="M170" s="34"/>
      <c r="N170" s="34"/>
      <c r="O170" s="34"/>
      <c r="P170" s="35"/>
      <c r="Q170" s="36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</row>
    <row r="171" spans="1:52" ht="15.75" x14ac:dyDescent="0.25">
      <c r="A171" s="24"/>
      <c r="B171" s="24"/>
      <c r="C171" s="182"/>
      <c r="D171" s="182"/>
      <c r="E171" s="34"/>
      <c r="F171" s="34"/>
      <c r="G171" s="34"/>
      <c r="H171" s="34"/>
      <c r="I171" s="33"/>
      <c r="J171" s="34"/>
      <c r="K171" s="34"/>
      <c r="L171" s="34"/>
      <c r="M171" s="34"/>
      <c r="N171" s="34"/>
      <c r="O171" s="34"/>
      <c r="P171" s="35"/>
      <c r="Q171" s="36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</row>
    <row r="172" spans="1:52" ht="15.75" x14ac:dyDescent="0.25">
      <c r="A172" s="24"/>
      <c r="B172" s="24"/>
      <c r="C172" s="182"/>
      <c r="D172" s="182"/>
      <c r="E172" s="34"/>
      <c r="F172" s="34"/>
      <c r="G172" s="34"/>
      <c r="H172" s="34"/>
      <c r="I172" s="33"/>
      <c r="J172" s="34"/>
      <c r="K172" s="34"/>
      <c r="L172" s="34"/>
      <c r="M172" s="34"/>
      <c r="N172" s="34"/>
      <c r="O172" s="34"/>
      <c r="P172" s="35"/>
      <c r="Q172" s="36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</row>
    <row r="173" spans="1:52" ht="15.75" x14ac:dyDescent="0.25">
      <c r="A173" s="37"/>
      <c r="B173" s="24"/>
      <c r="C173" s="182"/>
      <c r="D173" s="182"/>
      <c r="E173" s="34"/>
      <c r="F173" s="34"/>
      <c r="G173" s="34"/>
      <c r="H173" s="34"/>
      <c r="I173" s="33"/>
      <c r="J173" s="34"/>
      <c r="K173" s="34"/>
      <c r="L173" s="34"/>
      <c r="M173" s="34"/>
      <c r="N173" s="34"/>
      <c r="O173" s="34"/>
      <c r="P173" s="35"/>
      <c r="Q173" s="36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</row>
    <row r="174" spans="1:52" ht="15.75" x14ac:dyDescent="0.25">
      <c r="A174" s="24"/>
      <c r="B174" s="24"/>
      <c r="C174" s="182"/>
      <c r="D174" s="182"/>
      <c r="E174" s="34"/>
      <c r="F174" s="34"/>
      <c r="G174" s="34"/>
      <c r="H174" s="34"/>
      <c r="I174" s="33"/>
      <c r="J174" s="34"/>
      <c r="K174" s="34"/>
      <c r="L174" s="34"/>
      <c r="M174" s="34"/>
      <c r="N174" s="34"/>
      <c r="O174" s="34"/>
      <c r="P174" s="35"/>
      <c r="Q174" s="36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</row>
    <row r="175" spans="1:52" ht="15.75" x14ac:dyDescent="0.25">
      <c r="A175" s="24"/>
      <c r="B175" s="24"/>
      <c r="C175" s="182"/>
      <c r="D175" s="182"/>
      <c r="E175" s="34"/>
      <c r="F175" s="34"/>
      <c r="G175" s="34"/>
      <c r="H175" s="34"/>
      <c r="I175" s="33"/>
      <c r="J175" s="34"/>
      <c r="K175" s="34"/>
      <c r="L175" s="34"/>
      <c r="M175" s="34"/>
      <c r="N175" s="34"/>
      <c r="O175" s="34"/>
      <c r="P175" s="35"/>
      <c r="Q175" s="36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</row>
    <row r="176" spans="1:52" ht="15.75" x14ac:dyDescent="0.25">
      <c r="A176" s="24"/>
      <c r="B176" s="24"/>
      <c r="C176" s="182"/>
      <c r="D176" s="182"/>
      <c r="E176" s="34"/>
      <c r="F176" s="34"/>
      <c r="G176" s="34"/>
      <c r="H176" s="34"/>
      <c r="I176" s="33"/>
      <c r="J176" s="34"/>
      <c r="K176" s="34"/>
      <c r="L176" s="34"/>
      <c r="M176" s="34"/>
      <c r="N176" s="34"/>
      <c r="O176" s="34"/>
      <c r="P176" s="35"/>
      <c r="Q176" s="3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</row>
    <row r="177" spans="1:52" ht="15.75" x14ac:dyDescent="0.25">
      <c r="A177" s="24"/>
      <c r="B177" s="24"/>
      <c r="C177" s="182"/>
      <c r="D177" s="182"/>
      <c r="E177" s="34"/>
      <c r="F177" s="34"/>
      <c r="G177" s="34"/>
      <c r="H177" s="34"/>
      <c r="I177" s="33"/>
      <c r="J177" s="34"/>
      <c r="K177" s="34"/>
      <c r="L177" s="34"/>
      <c r="M177" s="34"/>
      <c r="N177" s="34"/>
      <c r="O177" s="34"/>
      <c r="P177" s="35"/>
      <c r="Q177" s="36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</row>
    <row r="178" spans="1:52" ht="15.75" x14ac:dyDescent="0.25">
      <c r="A178" s="24"/>
      <c r="B178" s="24"/>
      <c r="C178" s="182"/>
      <c r="D178" s="182"/>
      <c r="E178" s="34"/>
      <c r="F178" s="34"/>
      <c r="G178" s="34"/>
      <c r="H178" s="34"/>
      <c r="I178" s="33"/>
      <c r="J178" s="34"/>
      <c r="K178" s="34"/>
      <c r="L178" s="34"/>
      <c r="M178" s="34"/>
      <c r="N178" s="34"/>
      <c r="O178" s="34"/>
      <c r="P178" s="35"/>
      <c r="Q178" s="36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</row>
    <row r="179" spans="1:52" ht="15.75" x14ac:dyDescent="0.25">
      <c r="A179" s="24"/>
      <c r="B179" s="24"/>
      <c r="C179" s="182"/>
      <c r="D179" s="182"/>
      <c r="E179" s="34"/>
      <c r="F179" s="34"/>
      <c r="G179" s="34"/>
      <c r="H179" s="34"/>
      <c r="I179" s="33"/>
      <c r="J179" s="34"/>
      <c r="K179" s="34"/>
      <c r="L179" s="34"/>
      <c r="M179" s="34"/>
      <c r="N179" s="34"/>
      <c r="O179" s="34"/>
      <c r="P179" s="35"/>
      <c r="Q179" s="36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</row>
    <row r="180" spans="1:52" s="3" customFormat="1" ht="15.75" x14ac:dyDescent="0.25">
      <c r="A180" s="183"/>
      <c r="B180" s="183"/>
      <c r="C180" s="184"/>
      <c r="D180" s="184"/>
      <c r="E180" s="30"/>
      <c r="F180" s="30"/>
      <c r="G180" s="30"/>
      <c r="H180" s="30"/>
      <c r="I180" s="30"/>
      <c r="J180" s="30"/>
      <c r="K180" s="30"/>
      <c r="L180" s="10"/>
      <c r="M180" s="30"/>
      <c r="N180" s="30"/>
      <c r="O180" s="30"/>
      <c r="P180" s="184"/>
      <c r="Q180" s="184"/>
      <c r="X180"/>
    </row>
    <row r="181" spans="1:52" hidden="1" x14ac:dyDescent="0.25"/>
    <row r="182" spans="1:52" hidden="1" x14ac:dyDescent="0.25"/>
    <row r="183" spans="1:52" hidden="1" x14ac:dyDescent="0.25"/>
  </sheetData>
  <mergeCells count="252">
    <mergeCell ref="A1:Q1"/>
    <mergeCell ref="A2:D2"/>
    <mergeCell ref="A4:B4"/>
    <mergeCell ref="C6:D6"/>
    <mergeCell ref="A10:B10"/>
    <mergeCell ref="C10:Q10"/>
    <mergeCell ref="C12:D12"/>
    <mergeCell ref="A13:B13"/>
    <mergeCell ref="A3:B3"/>
    <mergeCell ref="P6:Q6"/>
    <mergeCell ref="P8:Q8"/>
    <mergeCell ref="I9:J9"/>
    <mergeCell ref="P9:Q9"/>
    <mergeCell ref="P2:Q2"/>
    <mergeCell ref="C3:D3"/>
    <mergeCell ref="P3:Q3"/>
    <mergeCell ref="C4:D4"/>
    <mergeCell ref="P4:Q4"/>
    <mergeCell ref="C5:D5"/>
    <mergeCell ref="P5:Q5"/>
    <mergeCell ref="A5:B5"/>
    <mergeCell ref="C164:D164"/>
    <mergeCell ref="C165:D165"/>
    <mergeCell ref="A161:A162"/>
    <mergeCell ref="B161:B162"/>
    <mergeCell ref="A6:B6"/>
    <mergeCell ref="A49:A50"/>
    <mergeCell ref="B49:B50"/>
    <mergeCell ref="A12:B12"/>
    <mergeCell ref="A14:B14"/>
    <mergeCell ref="C49:D50"/>
    <mergeCell ref="A8:B8"/>
    <mergeCell ref="C8:D8"/>
    <mergeCell ref="C14:D14"/>
    <mergeCell ref="A20:B20"/>
    <mergeCell ref="C20:D20"/>
    <mergeCell ref="A24:B24"/>
    <mergeCell ref="C24:D24"/>
    <mergeCell ref="A28:B28"/>
    <mergeCell ref="C28:D28"/>
    <mergeCell ref="A32:B32"/>
    <mergeCell ref="C32:D32"/>
    <mergeCell ref="A36:B36"/>
    <mergeCell ref="C36:D36"/>
    <mergeCell ref="A41:B41"/>
    <mergeCell ref="I14:J14"/>
    <mergeCell ref="K14:L14"/>
    <mergeCell ref="P14:Q14"/>
    <mergeCell ref="A16:Q16"/>
    <mergeCell ref="A17:B17"/>
    <mergeCell ref="C17:D17"/>
    <mergeCell ref="P17:Q17"/>
    <mergeCell ref="I12:J12"/>
    <mergeCell ref="K12:L12"/>
    <mergeCell ref="P12:Q12"/>
    <mergeCell ref="C13:D13"/>
    <mergeCell ref="I13:J13"/>
    <mergeCell ref="K13:L13"/>
    <mergeCell ref="P13:Q13"/>
    <mergeCell ref="A15:B15"/>
    <mergeCell ref="P15:Q15"/>
    <mergeCell ref="P20:Q20"/>
    <mergeCell ref="A21:B21"/>
    <mergeCell ref="C21:D21"/>
    <mergeCell ref="P21:Q21"/>
    <mergeCell ref="A18:B18"/>
    <mergeCell ref="C18:D18"/>
    <mergeCell ref="P18:Q18"/>
    <mergeCell ref="A19:B19"/>
    <mergeCell ref="C19:D19"/>
    <mergeCell ref="P19:Q19"/>
    <mergeCell ref="P24:Q24"/>
    <mergeCell ref="A25:B25"/>
    <mergeCell ref="C25:D25"/>
    <mergeCell ref="P25:Q25"/>
    <mergeCell ref="A22:B22"/>
    <mergeCell ref="C22:D22"/>
    <mergeCell ref="P22:Q22"/>
    <mergeCell ref="A23:B23"/>
    <mergeCell ref="C23:D23"/>
    <mergeCell ref="P23:Q23"/>
    <mergeCell ref="P28:Q28"/>
    <mergeCell ref="A29:B29"/>
    <mergeCell ref="C29:D29"/>
    <mergeCell ref="P29:Q29"/>
    <mergeCell ref="A26:B26"/>
    <mergeCell ref="C26:D26"/>
    <mergeCell ref="P26:Q26"/>
    <mergeCell ref="A27:B27"/>
    <mergeCell ref="C27:D27"/>
    <mergeCell ref="P27:Q27"/>
    <mergeCell ref="P32:Q32"/>
    <mergeCell ref="A33:B33"/>
    <mergeCell ref="C33:D33"/>
    <mergeCell ref="P33:Q33"/>
    <mergeCell ref="A30:B30"/>
    <mergeCell ref="C30:D30"/>
    <mergeCell ref="P30:Q30"/>
    <mergeCell ref="A31:B31"/>
    <mergeCell ref="C31:D31"/>
    <mergeCell ref="P31:Q31"/>
    <mergeCell ref="P36:Q36"/>
    <mergeCell ref="A37:B37"/>
    <mergeCell ref="C37:D37"/>
    <mergeCell ref="P37:Q37"/>
    <mergeCell ref="A34:B34"/>
    <mergeCell ref="C34:D34"/>
    <mergeCell ref="P34:Q34"/>
    <mergeCell ref="A35:B35"/>
    <mergeCell ref="C35:D35"/>
    <mergeCell ref="P35:Q35"/>
    <mergeCell ref="C41:D41"/>
    <mergeCell ref="P41:Q41"/>
    <mergeCell ref="C42:D42"/>
    <mergeCell ref="P42:Q42"/>
    <mergeCell ref="C43:D43"/>
    <mergeCell ref="P43:Q43"/>
    <mergeCell ref="A38:Q38"/>
    <mergeCell ref="A39:B39"/>
    <mergeCell ref="C39:D39"/>
    <mergeCell ref="A40:B40"/>
    <mergeCell ref="C40:D40"/>
    <mergeCell ref="P40:Q40"/>
    <mergeCell ref="E40:F40"/>
    <mergeCell ref="G40:H40"/>
    <mergeCell ref="I40:J40"/>
    <mergeCell ref="E41:F41"/>
    <mergeCell ref="G41:H41"/>
    <mergeCell ref="I41:J41"/>
    <mergeCell ref="E42:F42"/>
    <mergeCell ref="G42:H42"/>
    <mergeCell ref="I42:J42"/>
    <mergeCell ref="E43:F43"/>
    <mergeCell ref="G43:H43"/>
    <mergeCell ref="I43:J43"/>
    <mergeCell ref="A46:B46"/>
    <mergeCell ref="C46:D46"/>
    <mergeCell ref="P46:Q46"/>
    <mergeCell ref="C47:D47"/>
    <mergeCell ref="P47:Q47"/>
    <mergeCell ref="A48:Q48"/>
    <mergeCell ref="A44:B44"/>
    <mergeCell ref="C44:D44"/>
    <mergeCell ref="P44:Q44"/>
    <mergeCell ref="A45:B45"/>
    <mergeCell ref="C45:D45"/>
    <mergeCell ref="P45:Q45"/>
    <mergeCell ref="O49:O50"/>
    <mergeCell ref="P49:Q49"/>
    <mergeCell ref="C51:D51"/>
    <mergeCell ref="F49:F50"/>
    <mergeCell ref="G49:G50"/>
    <mergeCell ref="H49:H50"/>
    <mergeCell ref="I49:I50"/>
    <mergeCell ref="J49:J50"/>
    <mergeCell ref="K49:K50"/>
    <mergeCell ref="E49:E50"/>
    <mergeCell ref="C52:D52"/>
    <mergeCell ref="C53:D53"/>
    <mergeCell ref="C54:D54"/>
    <mergeCell ref="C55:D55"/>
    <mergeCell ref="C56:D56"/>
    <mergeCell ref="C57:D57"/>
    <mergeCell ref="L49:L50"/>
    <mergeCell ref="M49:M50"/>
    <mergeCell ref="N49:N50"/>
    <mergeCell ref="C64:D64"/>
    <mergeCell ref="C65:D65"/>
    <mergeCell ref="C66:D66"/>
    <mergeCell ref="C67:D67"/>
    <mergeCell ref="A68:B68"/>
    <mergeCell ref="C68:D68"/>
    <mergeCell ref="C58:D58"/>
    <mergeCell ref="C59:D59"/>
    <mergeCell ref="C60:D60"/>
    <mergeCell ref="C61:D61"/>
    <mergeCell ref="C62:D62"/>
    <mergeCell ref="C63:D63"/>
    <mergeCell ref="A147:B147"/>
    <mergeCell ref="C147:D147"/>
    <mergeCell ref="P147:Q147"/>
    <mergeCell ref="A148:B148"/>
    <mergeCell ref="C148:D148"/>
    <mergeCell ref="P148:Q148"/>
    <mergeCell ref="P68:Q68"/>
    <mergeCell ref="A145:B145"/>
    <mergeCell ref="C145:D145"/>
    <mergeCell ref="P145:Q145"/>
    <mergeCell ref="A146:B146"/>
    <mergeCell ref="C146:D146"/>
    <mergeCell ref="P146:Q146"/>
    <mergeCell ref="A152:B152"/>
    <mergeCell ref="C152:D152"/>
    <mergeCell ref="P152:Q152"/>
    <mergeCell ref="A153:B153"/>
    <mergeCell ref="C153:D153"/>
    <mergeCell ref="P153:Q153"/>
    <mergeCell ref="A149:B149"/>
    <mergeCell ref="C149:D149"/>
    <mergeCell ref="P149:Q149"/>
    <mergeCell ref="A150:Q150"/>
    <mergeCell ref="A151:B151"/>
    <mergeCell ref="C151:D151"/>
    <mergeCell ref="P151:Q151"/>
    <mergeCell ref="A157:B157"/>
    <mergeCell ref="C157:D157"/>
    <mergeCell ref="P157:Q157"/>
    <mergeCell ref="A158:B158"/>
    <mergeCell ref="C158:D158"/>
    <mergeCell ref="P158:Q158"/>
    <mergeCell ref="P154:Q154"/>
    <mergeCell ref="C155:D155"/>
    <mergeCell ref="P155:Q155"/>
    <mergeCell ref="A156:B156"/>
    <mergeCell ref="C156:D156"/>
    <mergeCell ref="P156:Q156"/>
    <mergeCell ref="C154:D154"/>
    <mergeCell ref="P159:Q159"/>
    <mergeCell ref="A160:Q160"/>
    <mergeCell ref="C161:D162"/>
    <mergeCell ref="E161:E162"/>
    <mergeCell ref="F161:F162"/>
    <mergeCell ref="G161:G162"/>
    <mergeCell ref="H161:H162"/>
    <mergeCell ref="I161:I162"/>
    <mergeCell ref="J161:J162"/>
    <mergeCell ref="K161:K162"/>
    <mergeCell ref="C159:D159"/>
    <mergeCell ref="C178:D178"/>
    <mergeCell ref="C179:D179"/>
    <mergeCell ref="A180:B180"/>
    <mergeCell ref="C180:D180"/>
    <mergeCell ref="P180:Q180"/>
    <mergeCell ref="D9:E9"/>
    <mergeCell ref="C172:D172"/>
    <mergeCell ref="C173:D173"/>
    <mergeCell ref="C174:D174"/>
    <mergeCell ref="C175:D175"/>
    <mergeCell ref="C176:D176"/>
    <mergeCell ref="C177:D177"/>
    <mergeCell ref="C166:D166"/>
    <mergeCell ref="C167:D167"/>
    <mergeCell ref="C168:D168"/>
    <mergeCell ref="C169:D169"/>
    <mergeCell ref="C170:D170"/>
    <mergeCell ref="C171:D171"/>
    <mergeCell ref="L161:L162"/>
    <mergeCell ref="M161:M162"/>
    <mergeCell ref="N161:N162"/>
    <mergeCell ref="O161:O162"/>
    <mergeCell ref="P161:Q161"/>
    <mergeCell ref="C163:D163"/>
  </mergeCells>
  <conditionalFormatting sqref="A51:A67">
    <cfRule type="cellIs" dxfId="36" priority="53" operator="equal">
      <formula>438</formula>
    </cfRule>
    <cfRule type="cellIs" dxfId="35" priority="52" operator="equal">
      <formula>439</formula>
    </cfRule>
    <cfRule type="cellIs" dxfId="34" priority="51" operator="equal">
      <formula>440</formula>
    </cfRule>
    <cfRule type="cellIs" dxfId="33" priority="50" operator="equal">
      <formula>441</formula>
    </cfRule>
    <cfRule type="cellIs" dxfId="32" priority="49" operator="equal">
      <formula>446</formula>
    </cfRule>
    <cfRule type="cellIs" dxfId="31" priority="48" operator="equal">
      <formula>447</formula>
    </cfRule>
    <cfRule type="cellIs" dxfId="30" priority="47" operator="equal">
      <formula>757</formula>
    </cfRule>
    <cfRule type="cellIs" dxfId="29" priority="46" operator="equal">
      <formula>"GARNSH"</formula>
    </cfRule>
    <cfRule type="containsText" dxfId="28" priority="45" operator="containsText" text="Garn">
      <formula>NOT(ISERROR(SEARCH("Garn",A51)))</formula>
    </cfRule>
  </conditionalFormatting>
  <conditionalFormatting sqref="A163:A179">
    <cfRule type="cellIs" dxfId="27" priority="36" operator="equal">
      <formula>"GARNSH"</formula>
    </cfRule>
    <cfRule type="cellIs" dxfId="26" priority="43" operator="equal">
      <formula>438</formula>
    </cfRule>
    <cfRule type="cellIs" dxfId="25" priority="42" operator="equal">
      <formula>439</formula>
    </cfRule>
    <cfRule type="cellIs" dxfId="24" priority="41" operator="equal">
      <formula>440</formula>
    </cfRule>
    <cfRule type="cellIs" dxfId="23" priority="40" operator="equal">
      <formula>441</formula>
    </cfRule>
    <cfRule type="cellIs" dxfId="22" priority="39" operator="equal">
      <formula>446</formula>
    </cfRule>
    <cfRule type="cellIs" dxfId="21" priority="38" operator="equal">
      <formula>447</formula>
    </cfRule>
    <cfRule type="cellIs" dxfId="20" priority="37" operator="equal">
      <formula>757</formula>
    </cfRule>
    <cfRule type="containsText" dxfId="19" priority="35" operator="containsText" text="Garn">
      <formula>NOT(ISERROR(SEARCH("Garn",A163)))</formula>
    </cfRule>
  </conditionalFormatting>
  <conditionalFormatting sqref="D7:H7 D11:H11">
    <cfRule type="cellIs" dxfId="18" priority="54" operator="equal">
      <formula>"YES"</formula>
    </cfRule>
  </conditionalFormatting>
  <conditionalFormatting sqref="I51:I67">
    <cfRule type="cellIs" dxfId="17" priority="34" operator="notEqual">
      <formula>$O$51</formula>
    </cfRule>
  </conditionalFormatting>
  <conditionalFormatting sqref="I163">
    <cfRule type="cellIs" dxfId="16" priority="22" operator="notEqual">
      <formula>$O$163</formula>
    </cfRule>
  </conditionalFormatting>
  <conditionalFormatting sqref="I164">
    <cfRule type="cellIs" dxfId="15" priority="21" operator="notEqual">
      <formula>$O$164</formula>
    </cfRule>
  </conditionalFormatting>
  <conditionalFormatting sqref="I165">
    <cfRule type="cellIs" dxfId="14" priority="20" operator="notEqual">
      <formula>$O$165</formula>
    </cfRule>
  </conditionalFormatting>
  <conditionalFormatting sqref="I166">
    <cfRule type="cellIs" dxfId="13" priority="19" operator="notEqual">
      <formula>$O$166</formula>
    </cfRule>
  </conditionalFormatting>
  <conditionalFormatting sqref="I167">
    <cfRule type="cellIs" dxfId="12" priority="18" operator="notEqual">
      <formula>$O$167</formula>
    </cfRule>
  </conditionalFormatting>
  <conditionalFormatting sqref="I168">
    <cfRule type="cellIs" dxfId="11" priority="17" operator="notEqual">
      <formula>$O$168</formula>
    </cfRule>
  </conditionalFormatting>
  <conditionalFormatting sqref="I169">
    <cfRule type="cellIs" dxfId="10" priority="16" operator="notEqual">
      <formula>$O$169</formula>
    </cfRule>
  </conditionalFormatting>
  <conditionalFormatting sqref="I170">
    <cfRule type="cellIs" dxfId="9" priority="15" operator="notEqual">
      <formula>$O$170</formula>
    </cfRule>
  </conditionalFormatting>
  <conditionalFormatting sqref="I171">
    <cfRule type="cellIs" dxfId="8" priority="14" operator="notEqual">
      <formula>$O$171</formula>
    </cfRule>
  </conditionalFormatting>
  <conditionalFormatting sqref="I172">
    <cfRule type="cellIs" dxfId="7" priority="13" operator="notEqual">
      <formula>$O$172</formula>
    </cfRule>
  </conditionalFormatting>
  <conditionalFormatting sqref="I173">
    <cfRule type="cellIs" dxfId="6" priority="12" operator="notEqual">
      <formula>$O$173</formula>
    </cfRule>
  </conditionalFormatting>
  <conditionalFormatting sqref="I174">
    <cfRule type="cellIs" dxfId="5" priority="11" operator="notEqual">
      <formula>$O$174</formula>
    </cfRule>
  </conditionalFormatting>
  <conditionalFormatting sqref="I175">
    <cfRule type="cellIs" dxfId="4" priority="10" operator="notEqual">
      <formula>$O$175</formula>
    </cfRule>
  </conditionalFormatting>
  <conditionalFormatting sqref="I176">
    <cfRule type="cellIs" dxfId="3" priority="9" operator="notEqual">
      <formula>$O$176</formula>
    </cfRule>
  </conditionalFormatting>
  <conditionalFormatting sqref="I177">
    <cfRule type="cellIs" dxfId="2" priority="2" operator="notEqual">
      <formula>$O$177</formula>
    </cfRule>
  </conditionalFormatting>
  <conditionalFormatting sqref="I178">
    <cfRule type="cellIs" dxfId="1" priority="3" operator="notEqual">
      <formula>$O$178</formula>
    </cfRule>
  </conditionalFormatting>
  <conditionalFormatting sqref="I179">
    <cfRule type="cellIs" dxfId="0" priority="44" operator="notEqual">
      <formula>$O$179</formula>
    </cfRule>
  </conditionalFormatting>
  <dataValidations count="1">
    <dataValidation type="textLength" allowBlank="1" showInputMessage="1" showErrorMessage="1" sqref="E3:H3" xr:uid="{BB90182F-C1E8-4CD5-A68C-FE3C743A0A46}">
      <formula1>8</formula1>
      <formula2>8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7111CAC-F900-48D9-B9AA-1C9F44C7548F}">
          <x14:formula1>
            <xm:f>LOOKUPS!$A$43:$A$48</xm:f>
          </x14:formula1>
          <xm:sqref>K9:O9 F9:H9</xm:sqref>
        </x14:dataValidation>
        <x14:dataValidation type="list" allowBlank="1" showInputMessage="1" showErrorMessage="1" xr:uid="{50486912-0BF6-4EE4-A696-9772A440DFF0}">
          <x14:formula1>
            <xm:f>LOOKUPS!$A$10:$A$13</xm:f>
          </x14:formula1>
          <xm:sqref>B163:B179 B107:B123 B51:B67</xm:sqref>
        </x14:dataValidation>
        <x14:dataValidation type="list" allowBlank="1" showInputMessage="1" showErrorMessage="1" xr:uid="{21F93494-6A72-45DB-8840-57F116C85AAA}">
          <x14:formula1>
            <xm:f>LOOKUPS!$B$6:$B$12</xm:f>
          </x14:formula1>
          <xm:sqref>D125:H125 D11:H11 D69:H69 D7:H7</xm:sqref>
        </x14:dataValidation>
        <x14:dataValidation type="list" allowBlank="1" showInputMessage="1" showErrorMessage="1" xr:uid="{D039BC58-C44E-4718-94CD-653CB21C2108}">
          <x14:formula1>
            <xm:f>LOOKUPS!$A$17:$A$18</xm:f>
          </x14:formula1>
          <xm:sqref>B154 B98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A596D-CC61-4C38-8899-DDBB0C0BF6B6}">
  <dimension ref="A1:L18"/>
  <sheetViews>
    <sheetView zoomScaleNormal="100" workbookViewId="0">
      <selection activeCell="C25" sqref="C25"/>
    </sheetView>
  </sheetViews>
  <sheetFormatPr defaultRowHeight="15" x14ac:dyDescent="0.25"/>
  <cols>
    <col min="1" max="1" width="45.28515625" customWidth="1"/>
    <col min="2" max="2" width="41.85546875" customWidth="1"/>
    <col min="3" max="3" width="33" customWidth="1"/>
    <col min="12" max="12" width="19.140625" hidden="1" customWidth="1"/>
  </cols>
  <sheetData>
    <row r="1" spans="1:12" ht="24" x14ac:dyDescent="0.4">
      <c r="A1" s="164" t="s">
        <v>574</v>
      </c>
      <c r="B1" s="164"/>
    </row>
    <row r="2" spans="1:12" ht="18.75" x14ac:dyDescent="0.3">
      <c r="A2" s="38" t="str">
        <f>'Agency Request'!H2</f>
        <v>OSC Request ID</v>
      </c>
      <c r="B2" s="163" t="str">
        <f>'Agency Request'!O2</f>
        <v>__01-00-1900</v>
      </c>
      <c r="L2" t="s">
        <v>441</v>
      </c>
    </row>
    <row r="3" spans="1:12" ht="18.75" x14ac:dyDescent="0.3">
      <c r="A3" s="38" t="s">
        <v>440</v>
      </c>
      <c r="B3" s="163" t="s">
        <v>441</v>
      </c>
      <c r="L3" t="s">
        <v>442</v>
      </c>
    </row>
    <row r="4" spans="1:12" ht="18.75" x14ac:dyDescent="0.3">
      <c r="A4" s="38" t="s">
        <v>469</v>
      </c>
      <c r="B4" s="39"/>
    </row>
    <row r="5" spans="1:12" ht="18.75" x14ac:dyDescent="0.3">
      <c r="A5" s="38" t="s">
        <v>470</v>
      </c>
      <c r="B5" s="75"/>
    </row>
    <row r="6" spans="1:12" ht="18.75" x14ac:dyDescent="0.3">
      <c r="A6" s="38" t="s">
        <v>471</v>
      </c>
      <c r="B6" s="40"/>
    </row>
    <row r="7" spans="1:12" ht="18.75" x14ac:dyDescent="0.3">
      <c r="A7" s="38" t="s">
        <v>443</v>
      </c>
      <c r="B7" s="40"/>
    </row>
    <row r="8" spans="1:12" x14ac:dyDescent="0.25">
      <c r="A8" s="13"/>
      <c r="B8" s="13"/>
    </row>
    <row r="9" spans="1:12" ht="18.75" x14ac:dyDescent="0.3">
      <c r="A9" s="165" t="s">
        <v>577</v>
      </c>
      <c r="B9" s="166"/>
    </row>
    <row r="10" spans="1:12" ht="18.75" x14ac:dyDescent="0.3">
      <c r="A10" s="165" t="s">
        <v>578</v>
      </c>
      <c r="B10" s="13"/>
    </row>
    <row r="11" spans="1:12" ht="18.75" x14ac:dyDescent="0.3">
      <c r="A11" s="165" t="s">
        <v>579</v>
      </c>
      <c r="B11" s="13"/>
    </row>
    <row r="12" spans="1:12" x14ac:dyDescent="0.25">
      <c r="A12" s="13"/>
      <c r="B12" s="13"/>
    </row>
    <row r="13" spans="1:12" x14ac:dyDescent="0.25">
      <c r="A13" s="13"/>
      <c r="B13" s="13"/>
    </row>
    <row r="14" spans="1:12" ht="18.75" x14ac:dyDescent="0.3">
      <c r="A14" s="167" t="s">
        <v>575</v>
      </c>
      <c r="B14" s="168"/>
    </row>
    <row r="15" spans="1:12" ht="18.75" x14ac:dyDescent="0.3">
      <c r="A15" s="169" t="s">
        <v>576</v>
      </c>
      <c r="B15" s="170"/>
    </row>
    <row r="16" spans="1:12" ht="18.75" x14ac:dyDescent="0.3">
      <c r="A16" s="38" t="s">
        <v>429</v>
      </c>
      <c r="B16" s="171"/>
    </row>
    <row r="17" spans="1:2" ht="18.75" x14ac:dyDescent="0.3">
      <c r="A17" s="38" t="s">
        <v>429</v>
      </c>
      <c r="B17" s="171"/>
    </row>
    <row r="18" spans="1:2" ht="18.75" x14ac:dyDescent="0.3">
      <c r="A18" s="38" t="s">
        <v>429</v>
      </c>
      <c r="B18" s="40"/>
    </row>
  </sheetData>
  <sheetProtection sheet="1" objects="1" scenarios="1"/>
  <pageMargins left="0.7" right="0.7" top="0.75" bottom="0.75" header="0.3" footer="0.3"/>
  <pageSetup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2E11-E495-4F2B-88AB-33C00634C7CA}">
  <sheetPr codeName="Sheet3"/>
  <dimension ref="A1:Z201"/>
  <sheetViews>
    <sheetView topLeftCell="A33" zoomScale="145" zoomScaleNormal="145" workbookViewId="0">
      <selection activeCell="O18" sqref="O18"/>
    </sheetView>
  </sheetViews>
  <sheetFormatPr defaultRowHeight="15" x14ac:dyDescent="0.25"/>
  <cols>
    <col min="1" max="1" width="10.42578125" bestFit="1" customWidth="1"/>
    <col min="2" max="2" width="10.7109375" bestFit="1" customWidth="1"/>
    <col min="3" max="3" width="3.42578125" style="4" customWidth="1"/>
    <col min="4" max="4" width="12.28515625" bestFit="1" customWidth="1"/>
    <col min="5" max="5" width="2.42578125" bestFit="1" customWidth="1"/>
    <col min="6" max="6" width="3.42578125" style="4" customWidth="1"/>
    <col min="7" max="7" width="13.28515625" bestFit="1" customWidth="1"/>
    <col min="8" max="8" width="2.140625" bestFit="1" customWidth="1"/>
    <col min="9" max="9" width="3.42578125" style="4" customWidth="1"/>
    <col min="10" max="10" width="13.28515625" bestFit="1" customWidth="1"/>
    <col min="11" max="11" width="2.140625" bestFit="1" customWidth="1"/>
    <col min="12" max="12" width="3.42578125" style="4" customWidth="1"/>
    <col min="13" max="13" width="8" customWidth="1"/>
    <col min="14" max="14" width="2.140625" bestFit="1" customWidth="1"/>
    <col min="15" max="15" width="3.42578125" style="4" customWidth="1"/>
    <col min="16" max="16" width="8.85546875" style="80" customWidth="1"/>
    <col min="17" max="17" width="8.85546875" customWidth="1"/>
    <col min="18" max="18" width="3.42578125" style="4" customWidth="1"/>
    <col min="19" max="19" width="7.7109375" style="81" bestFit="1" customWidth="1"/>
    <col min="20" max="20" width="9" customWidth="1"/>
    <col min="21" max="21" width="3.42578125" style="4" customWidth="1"/>
    <col min="22" max="22" width="7" style="80" bestFit="1" customWidth="1"/>
    <col min="23" max="23" width="6.140625" customWidth="1"/>
    <col min="24" max="24" width="3.42578125" style="4" customWidth="1"/>
    <col min="25" max="25" width="21.85546875" bestFit="1" customWidth="1"/>
  </cols>
  <sheetData>
    <row r="1" spans="1:26" x14ac:dyDescent="0.25">
      <c r="O1" s="249" t="s">
        <v>570</v>
      </c>
      <c r="P1" s="249"/>
      <c r="Q1" s="249"/>
      <c r="R1" s="249"/>
      <c r="S1" s="249"/>
      <c r="T1" s="249"/>
      <c r="U1" s="249"/>
      <c r="V1" s="249"/>
      <c r="W1" s="249"/>
      <c r="X1" s="249"/>
    </row>
    <row r="3" spans="1:26" ht="15.75" x14ac:dyDescent="0.25">
      <c r="D3" s="5" t="s">
        <v>45</v>
      </c>
      <c r="G3" s="5" t="s">
        <v>157</v>
      </c>
      <c r="H3" s="5"/>
      <c r="J3" s="5" t="s">
        <v>483</v>
      </c>
      <c r="K3" s="5"/>
      <c r="M3" s="189" t="s">
        <v>265</v>
      </c>
      <c r="N3" s="189"/>
      <c r="P3" s="84" t="s">
        <v>255</v>
      </c>
      <c r="S3" s="248" t="s">
        <v>40</v>
      </c>
      <c r="T3" s="248"/>
      <c r="V3" s="189" t="s">
        <v>256</v>
      </c>
      <c r="W3" s="189"/>
      <c r="Y3" s="72" t="s">
        <v>462</v>
      </c>
      <c r="Z3" s="72" t="s">
        <v>461</v>
      </c>
    </row>
    <row r="4" spans="1:26" ht="15.75" x14ac:dyDescent="0.25">
      <c r="D4" s="8" t="s">
        <v>46</v>
      </c>
      <c r="E4" s="8" t="s">
        <v>22</v>
      </c>
      <c r="G4" s="8" t="s">
        <v>158</v>
      </c>
      <c r="H4" s="8" t="s">
        <v>22</v>
      </c>
      <c r="J4" s="8" t="s">
        <v>46</v>
      </c>
      <c r="K4" s="8" t="s">
        <v>22</v>
      </c>
      <c r="M4" s="8" t="s">
        <v>158</v>
      </c>
      <c r="N4" s="8" t="s">
        <v>22</v>
      </c>
      <c r="P4" s="80">
        <v>336</v>
      </c>
      <c r="Q4" s="8" t="s">
        <v>22</v>
      </c>
      <c r="S4" s="80">
        <v>336</v>
      </c>
      <c r="T4" s="8" t="s">
        <v>22</v>
      </c>
      <c r="V4" s="80">
        <v>336</v>
      </c>
      <c r="W4" s="8" t="s">
        <v>22</v>
      </c>
      <c r="Y4" s="73" t="s">
        <v>460</v>
      </c>
      <c r="Z4" s="72" t="s">
        <v>459</v>
      </c>
    </row>
    <row r="5" spans="1:26" x14ac:dyDescent="0.25">
      <c r="B5" t="s">
        <v>4</v>
      </c>
      <c r="D5" s="8" t="s">
        <v>47</v>
      </c>
      <c r="E5" s="8" t="s">
        <v>22</v>
      </c>
      <c r="G5" s="8" t="s">
        <v>159</v>
      </c>
      <c r="H5" s="8" t="s">
        <v>22</v>
      </c>
      <c r="J5" s="8" t="s">
        <v>158</v>
      </c>
      <c r="K5" s="8" t="s">
        <v>22</v>
      </c>
      <c r="M5" s="8" t="s">
        <v>159</v>
      </c>
      <c r="N5" s="8" t="s">
        <v>22</v>
      </c>
      <c r="P5" s="80">
        <v>388</v>
      </c>
      <c r="Q5" s="8" t="s">
        <v>22</v>
      </c>
      <c r="S5" s="80">
        <v>388</v>
      </c>
      <c r="T5" s="8" t="s">
        <v>22</v>
      </c>
      <c r="V5" s="80">
        <v>388</v>
      </c>
      <c r="W5" s="8" t="s">
        <v>22</v>
      </c>
      <c r="Y5" s="72" t="s">
        <v>458</v>
      </c>
      <c r="Z5" s="72" t="s">
        <v>457</v>
      </c>
    </row>
    <row r="6" spans="1:26" x14ac:dyDescent="0.25">
      <c r="D6" s="8" t="s">
        <v>48</v>
      </c>
      <c r="E6" s="8" t="s">
        <v>22</v>
      </c>
      <c r="G6" s="8" t="s">
        <v>160</v>
      </c>
      <c r="H6" s="8" t="s">
        <v>22</v>
      </c>
      <c r="J6" s="8" t="s">
        <v>159</v>
      </c>
      <c r="K6" s="8" t="s">
        <v>22</v>
      </c>
      <c r="M6" s="8" t="s">
        <v>160</v>
      </c>
      <c r="N6" s="8" t="s">
        <v>22</v>
      </c>
      <c r="P6" s="80">
        <v>402</v>
      </c>
      <c r="Q6" s="8" t="s">
        <v>22</v>
      </c>
      <c r="S6" s="80">
        <v>402</v>
      </c>
      <c r="T6" s="8" t="s">
        <v>22</v>
      </c>
      <c r="V6" s="80">
        <v>402</v>
      </c>
      <c r="W6" s="8" t="s">
        <v>22</v>
      </c>
      <c r="Y6" s="72" t="s">
        <v>456</v>
      </c>
      <c r="Z6" s="72" t="s">
        <v>455</v>
      </c>
    </row>
    <row r="7" spans="1:26" x14ac:dyDescent="0.25">
      <c r="A7" s="6" t="s">
        <v>2</v>
      </c>
      <c r="B7" t="s">
        <v>2</v>
      </c>
      <c r="D7" s="8" t="s">
        <v>49</v>
      </c>
      <c r="E7" s="8" t="s">
        <v>22</v>
      </c>
      <c r="G7" s="8" t="s">
        <v>161</v>
      </c>
      <c r="H7" s="8" t="s">
        <v>22</v>
      </c>
      <c r="J7" s="8" t="s">
        <v>160</v>
      </c>
      <c r="K7" s="8" t="s">
        <v>22</v>
      </c>
      <c r="M7" s="8" t="s">
        <v>161</v>
      </c>
      <c r="N7" s="8" t="s">
        <v>22</v>
      </c>
      <c r="P7" s="80">
        <v>403</v>
      </c>
      <c r="Q7" s="8" t="s">
        <v>22</v>
      </c>
      <c r="S7" s="80">
        <v>410</v>
      </c>
      <c r="T7" s="8" t="s">
        <v>22</v>
      </c>
      <c r="V7" s="80">
        <v>403</v>
      </c>
      <c r="W7" s="8" t="s">
        <v>22</v>
      </c>
      <c r="Y7" t="s">
        <v>454</v>
      </c>
      <c r="Z7" t="s">
        <v>453</v>
      </c>
    </row>
    <row r="8" spans="1:26" x14ac:dyDescent="0.25">
      <c r="A8" s="7" t="s">
        <v>3</v>
      </c>
      <c r="B8" t="s">
        <v>3</v>
      </c>
      <c r="D8" s="8" t="s">
        <v>50</v>
      </c>
      <c r="E8" s="8" t="s">
        <v>22</v>
      </c>
      <c r="G8" s="8" t="s">
        <v>162</v>
      </c>
      <c r="H8" s="8" t="s">
        <v>22</v>
      </c>
      <c r="J8" s="8" t="s">
        <v>161</v>
      </c>
      <c r="K8" s="8" t="s">
        <v>22</v>
      </c>
      <c r="M8" s="8" t="s">
        <v>162</v>
      </c>
      <c r="N8" s="8" t="s">
        <v>22</v>
      </c>
      <c r="P8" s="80">
        <v>404</v>
      </c>
      <c r="Q8" s="8" t="s">
        <v>22</v>
      </c>
      <c r="S8" s="80">
        <v>421</v>
      </c>
      <c r="T8" s="8" t="s">
        <v>22</v>
      </c>
      <c r="V8" s="80">
        <v>404</v>
      </c>
      <c r="W8" s="8" t="s">
        <v>22</v>
      </c>
      <c r="Y8" t="s">
        <v>452</v>
      </c>
    </row>
    <row r="9" spans="1:26" x14ac:dyDescent="0.25">
      <c r="A9" s="1" t="s">
        <v>26</v>
      </c>
      <c r="B9" s="5"/>
      <c r="D9" s="8" t="s">
        <v>51</v>
      </c>
      <c r="E9" s="8" t="s">
        <v>22</v>
      </c>
      <c r="G9" s="8" t="s">
        <v>163</v>
      </c>
      <c r="H9" s="8" t="s">
        <v>22</v>
      </c>
      <c r="J9" s="8" t="s">
        <v>162</v>
      </c>
      <c r="K9" s="8" t="s">
        <v>22</v>
      </c>
      <c r="M9" s="8" t="s">
        <v>163</v>
      </c>
      <c r="N9" s="8" t="s">
        <v>22</v>
      </c>
      <c r="P9" s="80">
        <v>405</v>
      </c>
      <c r="Q9" s="8" t="s">
        <v>22</v>
      </c>
      <c r="S9" s="80">
        <v>428</v>
      </c>
      <c r="T9" s="8" t="s">
        <v>22</v>
      </c>
      <c r="V9" s="80">
        <v>405</v>
      </c>
      <c r="W9" s="8" t="s">
        <v>22</v>
      </c>
    </row>
    <row r="10" spans="1:26" x14ac:dyDescent="0.25">
      <c r="A10" s="7"/>
      <c r="D10" s="8" t="s">
        <v>487</v>
      </c>
      <c r="E10" s="8" t="s">
        <v>22</v>
      </c>
      <c r="G10" s="8" t="s">
        <v>164</v>
      </c>
      <c r="H10" s="8" t="s">
        <v>22</v>
      </c>
      <c r="J10" s="8" t="s">
        <v>163</v>
      </c>
      <c r="K10" s="8" t="s">
        <v>22</v>
      </c>
      <c r="M10" s="8" t="s">
        <v>164</v>
      </c>
      <c r="N10" s="8" t="s">
        <v>22</v>
      </c>
      <c r="P10" s="80">
        <v>408</v>
      </c>
      <c r="Q10" s="8" t="s">
        <v>22</v>
      </c>
      <c r="S10" s="80">
        <v>434</v>
      </c>
      <c r="T10" s="8" t="s">
        <v>22</v>
      </c>
      <c r="V10" s="80">
        <v>408</v>
      </c>
      <c r="W10" s="8" t="s">
        <v>22</v>
      </c>
    </row>
    <row r="11" spans="1:26" x14ac:dyDescent="0.25">
      <c r="A11" s="6" t="s">
        <v>269</v>
      </c>
      <c r="D11" s="8" t="s">
        <v>52</v>
      </c>
      <c r="E11" s="8" t="s">
        <v>22</v>
      </c>
      <c r="G11" s="8" t="s">
        <v>165</v>
      </c>
      <c r="H11" s="8" t="s">
        <v>22</v>
      </c>
      <c r="J11" s="8" t="s">
        <v>164</v>
      </c>
      <c r="K11" s="8" t="s">
        <v>22</v>
      </c>
      <c r="M11" s="8" t="s">
        <v>165</v>
      </c>
      <c r="N11" s="8" t="s">
        <v>22</v>
      </c>
      <c r="P11" s="80">
        <v>410</v>
      </c>
      <c r="Q11" s="8" t="s">
        <v>22</v>
      </c>
      <c r="S11" s="80">
        <v>435</v>
      </c>
      <c r="T11" s="8" t="s">
        <v>22</v>
      </c>
      <c r="V11" s="80">
        <v>410</v>
      </c>
      <c r="W11" s="8" t="s">
        <v>22</v>
      </c>
    </row>
    <row r="12" spans="1:26" x14ac:dyDescent="0.25">
      <c r="A12" s="6" t="s">
        <v>270</v>
      </c>
      <c r="D12" s="8" t="s">
        <v>486</v>
      </c>
      <c r="E12" s="8" t="s">
        <v>22</v>
      </c>
      <c r="G12" s="8" t="s">
        <v>166</v>
      </c>
      <c r="H12" s="8" t="s">
        <v>22</v>
      </c>
      <c r="J12" s="8" t="s">
        <v>165</v>
      </c>
      <c r="K12" s="8" t="s">
        <v>22</v>
      </c>
      <c r="M12" s="8" t="s">
        <v>166</v>
      </c>
      <c r="N12" s="8" t="s">
        <v>22</v>
      </c>
      <c r="P12" s="80">
        <v>411</v>
      </c>
      <c r="Q12" s="8" t="s">
        <v>22</v>
      </c>
      <c r="S12" s="80">
        <v>438</v>
      </c>
      <c r="T12" s="8" t="s">
        <v>22</v>
      </c>
      <c r="V12" s="80">
        <v>413</v>
      </c>
      <c r="W12" s="8" t="s">
        <v>22</v>
      </c>
    </row>
    <row r="13" spans="1:26" x14ac:dyDescent="0.25">
      <c r="A13" s="7" t="s">
        <v>271</v>
      </c>
      <c r="D13" s="8" t="s">
        <v>485</v>
      </c>
      <c r="E13" s="8" t="s">
        <v>22</v>
      </c>
      <c r="G13" s="8" t="s">
        <v>167</v>
      </c>
      <c r="H13" s="8" t="s">
        <v>22</v>
      </c>
      <c r="J13" s="8" t="s">
        <v>166</v>
      </c>
      <c r="K13" s="8" t="s">
        <v>22</v>
      </c>
      <c r="M13" s="8" t="s">
        <v>167</v>
      </c>
      <c r="N13" s="8" t="s">
        <v>22</v>
      </c>
      <c r="P13" s="80">
        <v>411</v>
      </c>
      <c r="Q13" s="8" t="s">
        <v>22</v>
      </c>
      <c r="S13" s="80">
        <v>443</v>
      </c>
      <c r="T13" s="8" t="s">
        <v>22</v>
      </c>
      <c r="V13" s="80">
        <v>414</v>
      </c>
      <c r="W13" s="8" t="s">
        <v>22</v>
      </c>
    </row>
    <row r="14" spans="1:26" x14ac:dyDescent="0.25">
      <c r="D14" s="8" t="s">
        <v>490</v>
      </c>
      <c r="E14" s="8" t="s">
        <v>22</v>
      </c>
      <c r="G14" s="8" t="s">
        <v>168</v>
      </c>
      <c r="H14" s="8" t="s">
        <v>22</v>
      </c>
      <c r="J14" s="8" t="s">
        <v>167</v>
      </c>
      <c r="K14" s="8" t="s">
        <v>22</v>
      </c>
      <c r="M14" s="8" t="s">
        <v>168</v>
      </c>
      <c r="N14" s="8" t="s">
        <v>22</v>
      </c>
      <c r="P14" s="80">
        <v>413</v>
      </c>
      <c r="Q14" s="8" t="s">
        <v>22</v>
      </c>
      <c r="S14" s="80">
        <v>445</v>
      </c>
      <c r="T14" s="8" t="s">
        <v>22</v>
      </c>
      <c r="V14" s="80">
        <v>415</v>
      </c>
      <c r="W14" s="8" t="s">
        <v>22</v>
      </c>
    </row>
    <row r="15" spans="1:26" ht="15.75" x14ac:dyDescent="0.25">
      <c r="B15" s="2"/>
      <c r="D15" s="8" t="s">
        <v>53</v>
      </c>
      <c r="E15" s="8" t="s">
        <v>22</v>
      </c>
      <c r="G15" s="8" t="s">
        <v>169</v>
      </c>
      <c r="H15" s="8" t="s">
        <v>22</v>
      </c>
      <c r="J15" s="8" t="s">
        <v>168</v>
      </c>
      <c r="K15" s="8" t="s">
        <v>22</v>
      </c>
      <c r="M15" s="8" t="s">
        <v>169</v>
      </c>
      <c r="N15" s="8" t="s">
        <v>22</v>
      </c>
      <c r="P15" s="80">
        <v>414</v>
      </c>
      <c r="Q15" s="8" t="s">
        <v>22</v>
      </c>
      <c r="S15" s="80">
        <v>446</v>
      </c>
      <c r="T15" s="8" t="s">
        <v>22</v>
      </c>
      <c r="V15" s="80">
        <v>416</v>
      </c>
      <c r="W15" s="8" t="s">
        <v>22</v>
      </c>
    </row>
    <row r="16" spans="1:26" x14ac:dyDescent="0.25">
      <c r="A16" s="5" t="s">
        <v>25</v>
      </c>
      <c r="D16" s="8" t="s">
        <v>54</v>
      </c>
      <c r="E16" s="8" t="s">
        <v>22</v>
      </c>
      <c r="G16" s="8" t="s">
        <v>170</v>
      </c>
      <c r="H16" s="8" t="s">
        <v>22</v>
      </c>
      <c r="J16" s="8" t="s">
        <v>169</v>
      </c>
      <c r="K16" s="8" t="s">
        <v>22</v>
      </c>
      <c r="M16" s="8" t="s">
        <v>170</v>
      </c>
      <c r="N16" s="8" t="s">
        <v>22</v>
      </c>
      <c r="P16" s="80">
        <v>415</v>
      </c>
      <c r="Q16" s="8" t="s">
        <v>22</v>
      </c>
      <c r="S16" s="80">
        <v>511</v>
      </c>
      <c r="T16" s="8" t="s">
        <v>22</v>
      </c>
      <c r="V16" s="80">
        <v>416</v>
      </c>
      <c r="W16" s="8" t="s">
        <v>22</v>
      </c>
      <c r="Y16" t="s">
        <v>13</v>
      </c>
      <c r="Z16">
        <v>6.2E-2</v>
      </c>
    </row>
    <row r="17" spans="1:26" x14ac:dyDescent="0.25">
      <c r="A17" s="8" t="s">
        <v>21</v>
      </c>
      <c r="D17" s="8" t="s">
        <v>55</v>
      </c>
      <c r="E17" s="8" t="s">
        <v>22</v>
      </c>
      <c r="G17" s="8" t="s">
        <v>171</v>
      </c>
      <c r="H17" s="8" t="s">
        <v>22</v>
      </c>
      <c r="J17" s="8" t="s">
        <v>170</v>
      </c>
      <c r="K17" s="8" t="s">
        <v>22</v>
      </c>
      <c r="M17" s="8" t="s">
        <v>171</v>
      </c>
      <c r="N17" s="8" t="s">
        <v>22</v>
      </c>
      <c r="P17" s="80">
        <v>416</v>
      </c>
      <c r="Q17" s="8" t="s">
        <v>22</v>
      </c>
      <c r="S17" s="80">
        <v>655</v>
      </c>
      <c r="T17" s="8" t="s">
        <v>22</v>
      </c>
      <c r="V17" s="80">
        <v>417</v>
      </c>
      <c r="W17" s="8" t="s">
        <v>22</v>
      </c>
      <c r="Y17" t="s">
        <v>15</v>
      </c>
      <c r="Z17">
        <v>1.4500000000000001E-2</v>
      </c>
    </row>
    <row r="18" spans="1:26" x14ac:dyDescent="0.25">
      <c r="A18" s="8">
        <v>84000</v>
      </c>
      <c r="D18" s="8" t="s">
        <v>56</v>
      </c>
      <c r="E18" s="8" t="s">
        <v>22</v>
      </c>
      <c r="G18" s="8" t="s">
        <v>172</v>
      </c>
      <c r="H18" s="8" t="s">
        <v>22</v>
      </c>
      <c r="J18" s="8" t="s">
        <v>171</v>
      </c>
      <c r="K18" s="8" t="s">
        <v>22</v>
      </c>
      <c r="M18" s="8" t="s">
        <v>172</v>
      </c>
      <c r="N18" s="8" t="s">
        <v>22</v>
      </c>
      <c r="P18" s="80">
        <v>416</v>
      </c>
      <c r="Q18" s="8" t="s">
        <v>22</v>
      </c>
      <c r="S18" s="80">
        <v>656</v>
      </c>
      <c r="T18" s="8" t="s">
        <v>22</v>
      </c>
      <c r="V18" s="80">
        <v>418</v>
      </c>
      <c r="W18" s="8" t="s">
        <v>22</v>
      </c>
      <c r="Y18" t="s">
        <v>452</v>
      </c>
      <c r="Z18" s="74">
        <v>4.3200000000000001E-3</v>
      </c>
    </row>
    <row r="19" spans="1:26" x14ac:dyDescent="0.25">
      <c r="D19" s="8" t="s">
        <v>57</v>
      </c>
      <c r="E19" s="8" t="s">
        <v>22</v>
      </c>
      <c r="G19" s="8" t="s">
        <v>173</v>
      </c>
      <c r="H19" s="8" t="s">
        <v>22</v>
      </c>
      <c r="J19" s="8" t="s">
        <v>172</v>
      </c>
      <c r="K19" s="8" t="s">
        <v>22</v>
      </c>
      <c r="M19" s="8" t="s">
        <v>173</v>
      </c>
      <c r="N19" s="8" t="s">
        <v>22</v>
      </c>
      <c r="P19" s="80">
        <v>417</v>
      </c>
      <c r="Q19" s="8" t="s">
        <v>22</v>
      </c>
      <c r="S19" s="80">
        <v>691</v>
      </c>
      <c r="T19" s="8" t="s">
        <v>22</v>
      </c>
      <c r="V19" s="80">
        <v>419</v>
      </c>
      <c r="W19" s="8" t="s">
        <v>22</v>
      </c>
    </row>
    <row r="20" spans="1:26" x14ac:dyDescent="0.25">
      <c r="D20" s="8" t="s">
        <v>58</v>
      </c>
      <c r="E20" s="8" t="s">
        <v>22</v>
      </c>
      <c r="G20" s="8" t="s">
        <v>174</v>
      </c>
      <c r="H20" s="8" t="s">
        <v>22</v>
      </c>
      <c r="J20" s="8" t="s">
        <v>173</v>
      </c>
      <c r="K20" s="8" t="s">
        <v>22</v>
      </c>
      <c r="M20" s="8" t="s">
        <v>174</v>
      </c>
      <c r="N20" s="8" t="s">
        <v>22</v>
      </c>
      <c r="P20" s="80">
        <v>418</v>
      </c>
      <c r="Q20" s="8" t="s">
        <v>22</v>
      </c>
      <c r="S20" s="80">
        <v>692</v>
      </c>
      <c r="T20" s="8" t="s">
        <v>22</v>
      </c>
      <c r="V20" s="80">
        <v>421</v>
      </c>
      <c r="W20" s="8" t="s">
        <v>22</v>
      </c>
    </row>
    <row r="21" spans="1:26" x14ac:dyDescent="0.25">
      <c r="B21" t="s">
        <v>29</v>
      </c>
      <c r="D21" s="8" t="s">
        <v>59</v>
      </c>
      <c r="E21" s="8" t="s">
        <v>22</v>
      </c>
      <c r="G21" s="8" t="s">
        <v>175</v>
      </c>
      <c r="H21" s="8" t="s">
        <v>22</v>
      </c>
      <c r="J21" s="8" t="s">
        <v>174</v>
      </c>
      <c r="K21" s="8" t="s">
        <v>22</v>
      </c>
      <c r="M21" s="8" t="s">
        <v>175</v>
      </c>
      <c r="N21" s="8" t="s">
        <v>22</v>
      </c>
      <c r="P21" s="80">
        <v>419</v>
      </c>
      <c r="Q21" s="8" t="s">
        <v>22</v>
      </c>
      <c r="S21" s="80">
        <v>693</v>
      </c>
      <c r="T21" s="8" t="s">
        <v>22</v>
      </c>
      <c r="V21" s="80">
        <v>428</v>
      </c>
      <c r="W21" s="8" t="s">
        <v>22</v>
      </c>
    </row>
    <row r="22" spans="1:26" x14ac:dyDescent="0.25">
      <c r="A22">
        <v>438</v>
      </c>
      <c r="B22" t="s">
        <v>29</v>
      </c>
      <c r="D22" s="8" t="s">
        <v>60</v>
      </c>
      <c r="E22" s="8" t="s">
        <v>22</v>
      </c>
      <c r="G22" s="8" t="s">
        <v>176</v>
      </c>
      <c r="H22" s="8" t="s">
        <v>22</v>
      </c>
      <c r="J22" s="8" t="s">
        <v>175</v>
      </c>
      <c r="K22" s="8" t="s">
        <v>22</v>
      </c>
      <c r="M22" s="8" t="s">
        <v>176</v>
      </c>
      <c r="N22" s="8" t="s">
        <v>22</v>
      </c>
      <c r="P22" s="80">
        <v>421</v>
      </c>
      <c r="Q22" s="8" t="s">
        <v>22</v>
      </c>
      <c r="S22" s="80">
        <v>694</v>
      </c>
      <c r="T22" s="8" t="s">
        <v>22</v>
      </c>
      <c r="V22" s="80">
        <v>432</v>
      </c>
      <c r="W22" s="8" t="s">
        <v>22</v>
      </c>
    </row>
    <row r="23" spans="1:26" x14ac:dyDescent="0.25">
      <c r="A23">
        <v>439</v>
      </c>
      <c r="B23" t="s">
        <v>29</v>
      </c>
      <c r="D23" s="8" t="s">
        <v>61</v>
      </c>
      <c r="E23" s="8" t="s">
        <v>22</v>
      </c>
      <c r="G23" s="8" t="s">
        <v>177</v>
      </c>
      <c r="H23" s="8" t="s">
        <v>22</v>
      </c>
      <c r="J23" s="8" t="s">
        <v>176</v>
      </c>
      <c r="K23" s="8" t="s">
        <v>22</v>
      </c>
      <c r="M23" s="8" t="s">
        <v>177</v>
      </c>
      <c r="N23" s="8" t="s">
        <v>22</v>
      </c>
      <c r="P23" s="80">
        <v>428</v>
      </c>
      <c r="Q23" s="8" t="s">
        <v>22</v>
      </c>
      <c r="S23" s="80">
        <v>695</v>
      </c>
      <c r="T23" s="8" t="s">
        <v>22</v>
      </c>
      <c r="V23" s="80">
        <v>434</v>
      </c>
      <c r="W23" s="8" t="s">
        <v>22</v>
      </c>
    </row>
    <row r="24" spans="1:26" x14ac:dyDescent="0.25">
      <c r="A24">
        <v>440</v>
      </c>
      <c r="B24" t="s">
        <v>29</v>
      </c>
      <c r="D24" s="8" t="s">
        <v>62</v>
      </c>
      <c r="E24" s="8" t="s">
        <v>22</v>
      </c>
      <c r="G24" s="8" t="s">
        <v>178</v>
      </c>
      <c r="H24" s="8" t="s">
        <v>22</v>
      </c>
      <c r="J24" s="8" t="s">
        <v>177</v>
      </c>
      <c r="K24" s="8" t="s">
        <v>22</v>
      </c>
      <c r="M24" s="8" t="s">
        <v>178</v>
      </c>
      <c r="N24" s="8" t="s">
        <v>22</v>
      </c>
      <c r="P24" s="80">
        <v>432</v>
      </c>
      <c r="Q24" s="8" t="s">
        <v>22</v>
      </c>
      <c r="S24" s="80">
        <v>696</v>
      </c>
      <c r="T24" s="8" t="s">
        <v>22</v>
      </c>
      <c r="V24" s="80">
        <v>435</v>
      </c>
      <c r="W24" s="8" t="s">
        <v>22</v>
      </c>
    </row>
    <row r="25" spans="1:26" x14ac:dyDescent="0.25">
      <c r="A25">
        <v>441</v>
      </c>
      <c r="B25" t="s">
        <v>29</v>
      </c>
      <c r="D25" s="8" t="s">
        <v>63</v>
      </c>
      <c r="E25" s="8" t="s">
        <v>22</v>
      </c>
      <c r="G25" s="8" t="s">
        <v>179</v>
      </c>
      <c r="H25" s="8" t="s">
        <v>22</v>
      </c>
      <c r="J25" s="8" t="s">
        <v>178</v>
      </c>
      <c r="K25" s="8" t="s">
        <v>22</v>
      </c>
      <c r="M25" s="8" t="s">
        <v>179</v>
      </c>
      <c r="N25" s="8" t="s">
        <v>22</v>
      </c>
      <c r="P25" s="80">
        <v>434</v>
      </c>
      <c r="Q25" s="8" t="s">
        <v>22</v>
      </c>
      <c r="S25" s="80" t="s">
        <v>272</v>
      </c>
      <c r="T25" s="8" t="s">
        <v>22</v>
      </c>
      <c r="V25" s="80">
        <v>438</v>
      </c>
      <c r="W25" s="8" t="s">
        <v>22</v>
      </c>
    </row>
    <row r="26" spans="1:26" x14ac:dyDescent="0.25">
      <c r="A26">
        <v>446</v>
      </c>
      <c r="B26" t="s">
        <v>29</v>
      </c>
      <c r="D26" s="8" t="s">
        <v>64</v>
      </c>
      <c r="E26" s="8" t="s">
        <v>22</v>
      </c>
      <c r="G26" s="8" t="s">
        <v>180</v>
      </c>
      <c r="H26" s="8" t="s">
        <v>22</v>
      </c>
      <c r="J26" s="8" t="s">
        <v>179</v>
      </c>
      <c r="K26" s="8" t="s">
        <v>22</v>
      </c>
      <c r="M26" s="8" t="s">
        <v>180</v>
      </c>
      <c r="N26" s="8" t="s">
        <v>22</v>
      </c>
      <c r="P26" s="80">
        <v>435</v>
      </c>
      <c r="Q26" s="8" t="s">
        <v>22</v>
      </c>
      <c r="S26" s="80" t="s">
        <v>273</v>
      </c>
      <c r="T26" s="8" t="s">
        <v>22</v>
      </c>
      <c r="V26" s="80">
        <v>446</v>
      </c>
      <c r="W26" s="8" t="s">
        <v>22</v>
      </c>
    </row>
    <row r="27" spans="1:26" x14ac:dyDescent="0.25">
      <c r="A27">
        <v>447</v>
      </c>
      <c r="B27" t="s">
        <v>29</v>
      </c>
      <c r="D27" s="8" t="s">
        <v>65</v>
      </c>
      <c r="E27" s="8" t="s">
        <v>22</v>
      </c>
      <c r="G27" s="8" t="s">
        <v>181</v>
      </c>
      <c r="H27" s="8" t="s">
        <v>22</v>
      </c>
      <c r="J27" s="8" t="s">
        <v>180</v>
      </c>
      <c r="K27" s="8" t="s">
        <v>22</v>
      </c>
      <c r="M27" s="8" t="s">
        <v>181</v>
      </c>
      <c r="N27" s="8" t="s">
        <v>22</v>
      </c>
      <c r="P27" s="80">
        <v>438</v>
      </c>
      <c r="Q27" s="8" t="s">
        <v>22</v>
      </c>
      <c r="S27" s="80" t="s">
        <v>274</v>
      </c>
      <c r="T27" s="8" t="s">
        <v>22</v>
      </c>
      <c r="V27" s="80">
        <v>511</v>
      </c>
      <c r="W27" s="8" t="s">
        <v>22</v>
      </c>
    </row>
    <row r="28" spans="1:26" x14ac:dyDescent="0.25">
      <c r="A28">
        <v>757</v>
      </c>
      <c r="B28" t="s">
        <v>29</v>
      </c>
      <c r="D28" s="8" t="s">
        <v>66</v>
      </c>
      <c r="E28" s="8" t="s">
        <v>22</v>
      </c>
      <c r="G28" s="8" t="s">
        <v>182</v>
      </c>
      <c r="H28" s="8" t="s">
        <v>22</v>
      </c>
      <c r="J28" s="8" t="s">
        <v>181</v>
      </c>
      <c r="K28" s="8" t="s">
        <v>22</v>
      </c>
      <c r="M28" s="8" t="s">
        <v>182</v>
      </c>
      <c r="N28" s="8" t="s">
        <v>22</v>
      </c>
      <c r="P28" s="80">
        <v>442</v>
      </c>
      <c r="Q28" s="8" t="s">
        <v>22</v>
      </c>
      <c r="S28" s="80" t="s">
        <v>275</v>
      </c>
      <c r="T28" s="8" t="s">
        <v>22</v>
      </c>
      <c r="V28" s="80">
        <v>655</v>
      </c>
      <c r="W28" s="8" t="s">
        <v>22</v>
      </c>
    </row>
    <row r="29" spans="1:26" x14ac:dyDescent="0.25">
      <c r="A29" t="s">
        <v>27</v>
      </c>
      <c r="D29" s="8" t="s">
        <v>67</v>
      </c>
      <c r="E29" s="8" t="s">
        <v>22</v>
      </c>
      <c r="G29" s="8" t="s">
        <v>183</v>
      </c>
      <c r="H29" s="8" t="s">
        <v>22</v>
      </c>
      <c r="J29" s="8" t="s">
        <v>182</v>
      </c>
      <c r="K29" s="8" t="s">
        <v>22</v>
      </c>
      <c r="M29" s="8" t="s">
        <v>183</v>
      </c>
      <c r="N29" s="8" t="s">
        <v>22</v>
      </c>
      <c r="P29" s="80">
        <v>443</v>
      </c>
      <c r="Q29" s="8" t="s">
        <v>22</v>
      </c>
      <c r="S29" s="80" t="s">
        <v>276</v>
      </c>
      <c r="T29" s="8" t="s">
        <v>22</v>
      </c>
      <c r="V29" s="80">
        <v>656</v>
      </c>
      <c r="W29" s="8" t="s">
        <v>22</v>
      </c>
    </row>
    <row r="30" spans="1:26" x14ac:dyDescent="0.25">
      <c r="D30" s="8" t="s">
        <v>68</v>
      </c>
      <c r="E30" s="8" t="s">
        <v>22</v>
      </c>
      <c r="G30" s="8" t="s">
        <v>184</v>
      </c>
      <c r="H30" s="8" t="s">
        <v>22</v>
      </c>
      <c r="J30" s="8" t="s">
        <v>183</v>
      </c>
      <c r="K30" s="8" t="s">
        <v>22</v>
      </c>
      <c r="M30" s="8" t="s">
        <v>184</v>
      </c>
      <c r="N30" s="8" t="s">
        <v>22</v>
      </c>
      <c r="P30" s="80">
        <v>445</v>
      </c>
      <c r="Q30" s="8" t="s">
        <v>22</v>
      </c>
      <c r="S30" s="80" t="s">
        <v>277</v>
      </c>
      <c r="T30" s="8" t="s">
        <v>22</v>
      </c>
      <c r="V30" s="80">
        <v>691</v>
      </c>
      <c r="W30" s="8" t="s">
        <v>22</v>
      </c>
    </row>
    <row r="31" spans="1:26" x14ac:dyDescent="0.25">
      <c r="D31" s="8" t="s">
        <v>484</v>
      </c>
      <c r="E31" s="8" t="s">
        <v>22</v>
      </c>
      <c r="G31" s="8" t="s">
        <v>185</v>
      </c>
      <c r="H31" s="8" t="s">
        <v>22</v>
      </c>
      <c r="J31" s="8" t="s">
        <v>184</v>
      </c>
      <c r="K31" s="8" t="s">
        <v>22</v>
      </c>
      <c r="M31" s="8" t="s">
        <v>185</v>
      </c>
      <c r="N31" s="8" t="s">
        <v>22</v>
      </c>
      <c r="P31" s="80">
        <v>446</v>
      </c>
      <c r="Q31" s="8" t="s">
        <v>22</v>
      </c>
      <c r="S31" s="80" t="s">
        <v>278</v>
      </c>
      <c r="T31" s="8" t="s">
        <v>22</v>
      </c>
      <c r="V31" s="80">
        <v>692</v>
      </c>
      <c r="W31" s="8" t="s">
        <v>22</v>
      </c>
    </row>
    <row r="32" spans="1:26" x14ac:dyDescent="0.25">
      <c r="A32" s="5" t="s">
        <v>422</v>
      </c>
      <c r="D32" s="8" t="s">
        <v>449</v>
      </c>
      <c r="E32" s="8" t="s">
        <v>22</v>
      </c>
      <c r="G32" s="8" t="s">
        <v>186</v>
      </c>
      <c r="H32" s="8" t="s">
        <v>22</v>
      </c>
      <c r="J32" s="8" t="s">
        <v>185</v>
      </c>
      <c r="K32" s="8" t="s">
        <v>22</v>
      </c>
      <c r="M32" s="8" t="s">
        <v>186</v>
      </c>
      <c r="N32" s="8" t="s">
        <v>22</v>
      </c>
      <c r="P32" s="80">
        <v>511</v>
      </c>
      <c r="Q32" s="8" t="s">
        <v>22</v>
      </c>
      <c r="S32" s="80" t="s">
        <v>279</v>
      </c>
      <c r="T32" s="8" t="s">
        <v>22</v>
      </c>
      <c r="V32" s="80">
        <v>693</v>
      </c>
      <c r="W32" s="8" t="s">
        <v>22</v>
      </c>
    </row>
    <row r="33" spans="1:23" x14ac:dyDescent="0.25">
      <c r="A33" t="s">
        <v>423</v>
      </c>
      <c r="D33" s="8" t="s">
        <v>69</v>
      </c>
      <c r="E33" s="8" t="s">
        <v>22</v>
      </c>
      <c r="G33" s="8" t="s">
        <v>187</v>
      </c>
      <c r="H33" s="8" t="s">
        <v>22</v>
      </c>
      <c r="J33" s="8" t="s">
        <v>186</v>
      </c>
      <c r="K33" s="8" t="s">
        <v>22</v>
      </c>
      <c r="M33" s="8" t="s">
        <v>187</v>
      </c>
      <c r="N33" s="8" t="s">
        <v>22</v>
      </c>
      <c r="P33" s="80">
        <v>516</v>
      </c>
      <c r="Q33" s="8" t="s">
        <v>22</v>
      </c>
      <c r="S33" s="80" t="s">
        <v>280</v>
      </c>
      <c r="T33" s="8" t="s">
        <v>22</v>
      </c>
      <c r="V33" s="80">
        <v>694</v>
      </c>
      <c r="W33" s="8" t="s">
        <v>22</v>
      </c>
    </row>
    <row r="34" spans="1:23" x14ac:dyDescent="0.25">
      <c r="A34" t="s">
        <v>424</v>
      </c>
      <c r="D34" s="8" t="s">
        <v>70</v>
      </c>
      <c r="E34" s="8" t="s">
        <v>22</v>
      </c>
      <c r="G34" s="8" t="s">
        <v>188</v>
      </c>
      <c r="H34" s="8" t="s">
        <v>22</v>
      </c>
      <c r="J34" s="8" t="s">
        <v>187</v>
      </c>
      <c r="K34" s="8" t="s">
        <v>22</v>
      </c>
      <c r="M34" s="8" t="s">
        <v>188</v>
      </c>
      <c r="N34" s="8" t="s">
        <v>22</v>
      </c>
      <c r="P34" s="80">
        <v>606</v>
      </c>
      <c r="Q34" s="8" t="s">
        <v>22</v>
      </c>
      <c r="S34" s="80" t="s">
        <v>281</v>
      </c>
      <c r="T34" s="8" t="s">
        <v>22</v>
      </c>
      <c r="V34" s="80">
        <v>695</v>
      </c>
      <c r="W34" s="8" t="s">
        <v>22</v>
      </c>
    </row>
    <row r="35" spans="1:23" x14ac:dyDescent="0.25">
      <c r="A35" t="s">
        <v>425</v>
      </c>
      <c r="D35" s="8" t="s">
        <v>71</v>
      </c>
      <c r="E35" s="8" t="s">
        <v>22</v>
      </c>
      <c r="G35" s="8" t="s">
        <v>189</v>
      </c>
      <c r="H35" s="8" t="s">
        <v>22</v>
      </c>
      <c r="J35" s="8" t="s">
        <v>188</v>
      </c>
      <c r="K35" s="8" t="s">
        <v>22</v>
      </c>
      <c r="M35" s="8" t="s">
        <v>189</v>
      </c>
      <c r="N35" s="8" t="s">
        <v>22</v>
      </c>
      <c r="P35" s="80">
        <v>608</v>
      </c>
      <c r="Q35" s="8" t="s">
        <v>22</v>
      </c>
      <c r="S35" s="80" t="s">
        <v>282</v>
      </c>
      <c r="T35" s="8" t="s">
        <v>22</v>
      </c>
      <c r="V35" s="80">
        <v>696</v>
      </c>
      <c r="W35" s="8" t="s">
        <v>22</v>
      </c>
    </row>
    <row r="36" spans="1:23" ht="15.75" x14ac:dyDescent="0.25">
      <c r="A36" t="s">
        <v>426</v>
      </c>
      <c r="B36" s="3"/>
      <c r="D36" s="8" t="s">
        <v>72</v>
      </c>
      <c r="E36" s="8" t="s">
        <v>22</v>
      </c>
      <c r="G36" s="8" t="s">
        <v>190</v>
      </c>
      <c r="H36" s="8" t="s">
        <v>22</v>
      </c>
      <c r="J36" s="8" t="s">
        <v>189</v>
      </c>
      <c r="K36" s="8" t="s">
        <v>22</v>
      </c>
      <c r="M36" s="8" t="s">
        <v>190</v>
      </c>
      <c r="N36" s="8" t="s">
        <v>22</v>
      </c>
      <c r="P36" s="80">
        <v>611</v>
      </c>
      <c r="Q36" s="8" t="s">
        <v>22</v>
      </c>
      <c r="S36" s="80" t="s">
        <v>283</v>
      </c>
      <c r="T36" s="8" t="s">
        <v>22</v>
      </c>
      <c r="V36" s="80" t="s">
        <v>395</v>
      </c>
      <c r="W36" s="8" t="s">
        <v>22</v>
      </c>
    </row>
    <row r="37" spans="1:23" ht="15.75" x14ac:dyDescent="0.25">
      <c r="A37" t="s">
        <v>427</v>
      </c>
      <c r="B37" s="3"/>
      <c r="D37" s="8" t="s">
        <v>73</v>
      </c>
      <c r="E37" s="8" t="s">
        <v>22</v>
      </c>
      <c r="G37" s="8" t="s">
        <v>191</v>
      </c>
      <c r="H37" s="8" t="s">
        <v>22</v>
      </c>
      <c r="J37" s="8" t="s">
        <v>190</v>
      </c>
      <c r="K37" s="8" t="s">
        <v>22</v>
      </c>
      <c r="M37" s="8" t="s">
        <v>191</v>
      </c>
      <c r="N37" s="8" t="s">
        <v>22</v>
      </c>
      <c r="P37" s="80">
        <v>613</v>
      </c>
      <c r="Q37" s="8" t="s">
        <v>22</v>
      </c>
      <c r="S37" s="80" t="s">
        <v>284</v>
      </c>
      <c r="T37" s="8" t="s">
        <v>22</v>
      </c>
      <c r="V37" s="80" t="s">
        <v>41</v>
      </c>
      <c r="W37" s="8" t="s">
        <v>22</v>
      </c>
    </row>
    <row r="38" spans="1:23" x14ac:dyDescent="0.25">
      <c r="A38" t="s">
        <v>428</v>
      </c>
      <c r="D38" s="8" t="s">
        <v>74</v>
      </c>
      <c r="E38" s="8" t="s">
        <v>22</v>
      </c>
      <c r="G38" s="8" t="s">
        <v>192</v>
      </c>
      <c r="H38" s="8" t="s">
        <v>22</v>
      </c>
      <c r="J38" s="8" t="s">
        <v>191</v>
      </c>
      <c r="K38" s="8" t="s">
        <v>22</v>
      </c>
      <c r="M38" s="8" t="s">
        <v>192</v>
      </c>
      <c r="N38" s="8" t="s">
        <v>22</v>
      </c>
      <c r="P38" s="80">
        <v>616</v>
      </c>
      <c r="Q38" s="8" t="s">
        <v>22</v>
      </c>
      <c r="S38" s="80" t="s">
        <v>285</v>
      </c>
      <c r="T38" s="8" t="s">
        <v>22</v>
      </c>
      <c r="V38" s="80" t="s">
        <v>42</v>
      </c>
      <c r="W38" s="8" t="s">
        <v>22</v>
      </c>
    </row>
    <row r="39" spans="1:23" x14ac:dyDescent="0.25">
      <c r="D39" s="8" t="s">
        <v>75</v>
      </c>
      <c r="E39" s="8" t="s">
        <v>22</v>
      </c>
      <c r="G39" s="8" t="s">
        <v>193</v>
      </c>
      <c r="H39" s="8" t="s">
        <v>22</v>
      </c>
      <c r="J39" s="8" t="s">
        <v>192</v>
      </c>
      <c r="K39" s="8" t="s">
        <v>22</v>
      </c>
      <c r="M39" s="8" t="s">
        <v>193</v>
      </c>
      <c r="N39" s="8" t="s">
        <v>22</v>
      </c>
      <c r="P39" s="80">
        <v>618</v>
      </c>
      <c r="Q39" s="8" t="s">
        <v>22</v>
      </c>
      <c r="S39" s="80" t="s">
        <v>286</v>
      </c>
      <c r="T39" s="8" t="s">
        <v>22</v>
      </c>
    </row>
    <row r="40" spans="1:23" x14ac:dyDescent="0.25">
      <c r="D40" s="8" t="s">
        <v>76</v>
      </c>
      <c r="E40" s="8" t="s">
        <v>22</v>
      </c>
      <c r="G40" s="8" t="s">
        <v>194</v>
      </c>
      <c r="H40" s="8" t="s">
        <v>22</v>
      </c>
      <c r="J40" s="8" t="s">
        <v>193</v>
      </c>
      <c r="K40" s="8" t="s">
        <v>22</v>
      </c>
      <c r="M40" s="8" t="s">
        <v>194</v>
      </c>
      <c r="N40" s="8" t="s">
        <v>22</v>
      </c>
      <c r="P40" s="80">
        <v>622</v>
      </c>
      <c r="Q40" s="8" t="s">
        <v>22</v>
      </c>
      <c r="S40" s="80" t="s">
        <v>287</v>
      </c>
      <c r="T40" s="8" t="s">
        <v>22</v>
      </c>
    </row>
    <row r="41" spans="1:23" x14ac:dyDescent="0.25">
      <c r="D41" s="8" t="s">
        <v>489</v>
      </c>
      <c r="E41" s="8" t="s">
        <v>22</v>
      </c>
      <c r="G41" s="8" t="s">
        <v>195</v>
      </c>
      <c r="H41" s="8" t="s">
        <v>22</v>
      </c>
      <c r="J41" s="8" t="s">
        <v>194</v>
      </c>
      <c r="K41" s="8" t="s">
        <v>22</v>
      </c>
      <c r="M41" s="8" t="s">
        <v>195</v>
      </c>
      <c r="N41" s="8" t="s">
        <v>22</v>
      </c>
      <c r="P41" s="80">
        <v>624</v>
      </c>
      <c r="Q41" s="8" t="s">
        <v>22</v>
      </c>
      <c r="S41" s="80" t="s">
        <v>288</v>
      </c>
      <c r="T41" s="8" t="s">
        <v>22</v>
      </c>
    </row>
    <row r="42" spans="1:23" x14ac:dyDescent="0.25">
      <c r="A42" s="5" t="s">
        <v>430</v>
      </c>
      <c r="D42" s="8" t="s">
        <v>488</v>
      </c>
      <c r="E42" s="8" t="s">
        <v>22</v>
      </c>
      <c r="G42" s="8" t="s">
        <v>196</v>
      </c>
      <c r="H42" s="8" t="s">
        <v>22</v>
      </c>
      <c r="J42" s="8" t="s">
        <v>195</v>
      </c>
      <c r="K42" s="8" t="s">
        <v>22</v>
      </c>
      <c r="M42" s="8" t="s">
        <v>196</v>
      </c>
      <c r="N42" s="8" t="s">
        <v>22</v>
      </c>
      <c r="P42" s="80">
        <v>627</v>
      </c>
      <c r="Q42" s="8" t="s">
        <v>22</v>
      </c>
      <c r="S42" s="80" t="s">
        <v>289</v>
      </c>
      <c r="T42" s="8" t="s">
        <v>22</v>
      </c>
    </row>
    <row r="43" spans="1:23" x14ac:dyDescent="0.25">
      <c r="A43" t="s">
        <v>433</v>
      </c>
      <c r="D43" s="8" t="s">
        <v>77</v>
      </c>
      <c r="E43" s="8" t="s">
        <v>22</v>
      </c>
      <c r="G43" s="8" t="s">
        <v>197</v>
      </c>
      <c r="H43" s="8" t="s">
        <v>22</v>
      </c>
      <c r="J43" s="8" t="s">
        <v>196</v>
      </c>
      <c r="K43" s="8" t="s">
        <v>22</v>
      </c>
      <c r="M43" s="8" t="s">
        <v>197</v>
      </c>
      <c r="N43" s="8" t="s">
        <v>22</v>
      </c>
      <c r="P43" s="80">
        <v>629</v>
      </c>
      <c r="Q43" s="8" t="s">
        <v>22</v>
      </c>
      <c r="S43" s="80" t="s">
        <v>290</v>
      </c>
      <c r="T43" s="8" t="s">
        <v>22</v>
      </c>
    </row>
    <row r="44" spans="1:23" x14ac:dyDescent="0.25">
      <c r="A44" t="s">
        <v>431</v>
      </c>
      <c r="D44" s="8" t="s">
        <v>78</v>
      </c>
      <c r="E44" s="8" t="s">
        <v>22</v>
      </c>
      <c r="G44" s="8" t="s">
        <v>198</v>
      </c>
      <c r="H44" s="8" t="s">
        <v>22</v>
      </c>
      <c r="J44" s="8" t="s">
        <v>197</v>
      </c>
      <c r="K44" s="8" t="s">
        <v>22</v>
      </c>
      <c r="M44" s="8" t="s">
        <v>198</v>
      </c>
      <c r="N44" s="8" t="s">
        <v>22</v>
      </c>
      <c r="P44" s="80">
        <v>632</v>
      </c>
      <c r="Q44" s="8" t="s">
        <v>22</v>
      </c>
      <c r="S44" s="80" t="s">
        <v>291</v>
      </c>
      <c r="T44" s="8" t="s">
        <v>22</v>
      </c>
    </row>
    <row r="45" spans="1:23" x14ac:dyDescent="0.25">
      <c r="A45" t="s">
        <v>432</v>
      </c>
      <c r="D45" s="8" t="s">
        <v>79</v>
      </c>
      <c r="E45" s="8" t="s">
        <v>22</v>
      </c>
      <c r="G45" s="8" t="s">
        <v>199</v>
      </c>
      <c r="H45" s="8" t="s">
        <v>22</v>
      </c>
      <c r="J45" s="8" t="s">
        <v>198</v>
      </c>
      <c r="K45" s="8" t="s">
        <v>22</v>
      </c>
      <c r="M45" s="8" t="s">
        <v>199</v>
      </c>
      <c r="N45" s="8" t="s">
        <v>22</v>
      </c>
      <c r="P45" s="80">
        <v>634</v>
      </c>
      <c r="Q45" s="8" t="s">
        <v>22</v>
      </c>
      <c r="S45" s="80" t="s">
        <v>292</v>
      </c>
      <c r="T45" s="8" t="s">
        <v>22</v>
      </c>
    </row>
    <row r="46" spans="1:23" x14ac:dyDescent="0.25">
      <c r="A46" t="s">
        <v>434</v>
      </c>
      <c r="D46" s="8" t="s">
        <v>80</v>
      </c>
      <c r="E46" s="8" t="s">
        <v>22</v>
      </c>
      <c r="G46" s="8" t="s">
        <v>491</v>
      </c>
      <c r="H46" s="8" t="s">
        <v>22</v>
      </c>
      <c r="J46" s="8" t="s">
        <v>199</v>
      </c>
      <c r="K46" s="8" t="s">
        <v>22</v>
      </c>
      <c r="M46" s="8" t="s">
        <v>491</v>
      </c>
      <c r="N46" s="8" t="s">
        <v>22</v>
      </c>
      <c r="P46" s="80">
        <v>638</v>
      </c>
      <c r="Q46" s="8" t="s">
        <v>22</v>
      </c>
      <c r="S46" s="80" t="s">
        <v>293</v>
      </c>
      <c r="T46" s="8" t="s">
        <v>22</v>
      </c>
    </row>
    <row r="47" spans="1:23" ht="15.75" x14ac:dyDescent="0.25">
      <c r="A47" t="s">
        <v>436</v>
      </c>
      <c r="B47" s="3"/>
      <c r="D47" s="8" t="s">
        <v>81</v>
      </c>
      <c r="E47" s="8" t="s">
        <v>22</v>
      </c>
      <c r="G47" s="8" t="s">
        <v>492</v>
      </c>
      <c r="H47" s="8" t="s">
        <v>22</v>
      </c>
      <c r="J47" s="8" t="s">
        <v>491</v>
      </c>
      <c r="K47" s="8" t="s">
        <v>22</v>
      </c>
      <c r="M47" s="8" t="s">
        <v>492</v>
      </c>
      <c r="N47" s="8" t="s">
        <v>22</v>
      </c>
      <c r="P47" s="80">
        <v>639</v>
      </c>
      <c r="Q47" s="8" t="s">
        <v>22</v>
      </c>
      <c r="S47" s="80" t="s">
        <v>294</v>
      </c>
      <c r="T47" s="8" t="s">
        <v>22</v>
      </c>
    </row>
    <row r="48" spans="1:23" x14ac:dyDescent="0.25">
      <c r="A48" t="s">
        <v>435</v>
      </c>
      <c r="D48" s="8" t="s">
        <v>82</v>
      </c>
      <c r="E48" s="8" t="s">
        <v>22</v>
      </c>
      <c r="G48" s="8" t="s">
        <v>493</v>
      </c>
      <c r="H48" s="8" t="s">
        <v>22</v>
      </c>
      <c r="J48" s="8" t="s">
        <v>492</v>
      </c>
      <c r="K48" s="8" t="s">
        <v>22</v>
      </c>
      <c r="M48" s="8" t="s">
        <v>493</v>
      </c>
      <c r="N48" s="8" t="s">
        <v>22</v>
      </c>
      <c r="P48" s="80">
        <v>642</v>
      </c>
      <c r="Q48" s="8" t="s">
        <v>22</v>
      </c>
      <c r="S48" s="80" t="s">
        <v>295</v>
      </c>
      <c r="T48" s="8" t="s">
        <v>22</v>
      </c>
    </row>
    <row r="49" spans="1:20" x14ac:dyDescent="0.25">
      <c r="D49" s="8" t="s">
        <v>83</v>
      </c>
      <c r="E49" s="8" t="s">
        <v>22</v>
      </c>
      <c r="G49" s="8" t="s">
        <v>494</v>
      </c>
      <c r="H49" s="8" t="s">
        <v>22</v>
      </c>
      <c r="J49" s="8" t="s">
        <v>493</v>
      </c>
      <c r="K49" s="8" t="s">
        <v>22</v>
      </c>
      <c r="M49" s="8" t="s">
        <v>494</v>
      </c>
      <c r="N49" s="8" t="s">
        <v>22</v>
      </c>
      <c r="P49" s="80">
        <v>644</v>
      </c>
      <c r="Q49" s="8" t="s">
        <v>22</v>
      </c>
      <c r="S49" s="80" t="s">
        <v>296</v>
      </c>
      <c r="T49" s="8" t="s">
        <v>22</v>
      </c>
    </row>
    <row r="50" spans="1:20" x14ac:dyDescent="0.25">
      <c r="D50" s="8" t="s">
        <v>84</v>
      </c>
      <c r="E50" s="8" t="s">
        <v>22</v>
      </c>
      <c r="G50" s="8" t="s">
        <v>495</v>
      </c>
      <c r="H50" s="8" t="s">
        <v>22</v>
      </c>
      <c r="J50" s="8" t="s">
        <v>494</v>
      </c>
      <c r="K50" s="8" t="s">
        <v>22</v>
      </c>
      <c r="M50" s="8" t="s">
        <v>495</v>
      </c>
      <c r="N50" s="8" t="s">
        <v>22</v>
      </c>
      <c r="P50" s="80">
        <v>646</v>
      </c>
      <c r="Q50" s="8" t="s">
        <v>22</v>
      </c>
      <c r="S50" s="80" t="s">
        <v>297</v>
      </c>
      <c r="T50" s="8" t="s">
        <v>22</v>
      </c>
    </row>
    <row r="51" spans="1:20" ht="15.75" x14ac:dyDescent="0.25">
      <c r="A51" s="3"/>
      <c r="D51" s="8" t="s">
        <v>85</v>
      </c>
      <c r="E51" s="8" t="s">
        <v>22</v>
      </c>
      <c r="G51" s="8" t="s">
        <v>496</v>
      </c>
      <c r="H51" s="8" t="s">
        <v>22</v>
      </c>
      <c r="J51" s="8" t="s">
        <v>495</v>
      </c>
      <c r="K51" s="8" t="s">
        <v>22</v>
      </c>
      <c r="M51" s="8" t="s">
        <v>496</v>
      </c>
      <c r="N51" s="8" t="s">
        <v>22</v>
      </c>
      <c r="P51" s="80">
        <v>649</v>
      </c>
      <c r="Q51" s="8" t="s">
        <v>22</v>
      </c>
      <c r="S51" s="80" t="s">
        <v>298</v>
      </c>
      <c r="T51" s="8" t="s">
        <v>22</v>
      </c>
    </row>
    <row r="52" spans="1:20" x14ac:dyDescent="0.25">
      <c r="A52" s="5" t="s">
        <v>444</v>
      </c>
      <c r="D52" s="8" t="s">
        <v>86</v>
      </c>
      <c r="E52" s="8" t="s">
        <v>22</v>
      </c>
      <c r="G52" s="8" t="s">
        <v>200</v>
      </c>
      <c r="H52" s="8" t="s">
        <v>22</v>
      </c>
      <c r="J52" s="8" t="s">
        <v>496</v>
      </c>
      <c r="K52" s="8" t="s">
        <v>22</v>
      </c>
      <c r="M52" s="8" t="s">
        <v>200</v>
      </c>
      <c r="N52" s="8" t="s">
        <v>22</v>
      </c>
      <c r="P52" s="80">
        <v>651</v>
      </c>
      <c r="Q52" s="8" t="s">
        <v>22</v>
      </c>
      <c r="S52" s="80" t="s">
        <v>299</v>
      </c>
      <c r="T52" s="8" t="s">
        <v>22</v>
      </c>
    </row>
    <row r="53" spans="1:20" x14ac:dyDescent="0.25">
      <c r="A53" t="s">
        <v>445</v>
      </c>
      <c r="D53" s="8" t="s">
        <v>87</v>
      </c>
      <c r="E53" s="8" t="s">
        <v>22</v>
      </c>
      <c r="G53" s="8" t="s">
        <v>201</v>
      </c>
      <c r="H53" s="8" t="s">
        <v>22</v>
      </c>
      <c r="J53" s="8" t="s">
        <v>47</v>
      </c>
      <c r="K53" s="8" t="s">
        <v>22</v>
      </c>
      <c r="M53" s="8" t="s">
        <v>201</v>
      </c>
      <c r="N53" s="8" t="s">
        <v>22</v>
      </c>
      <c r="P53" s="80">
        <v>655</v>
      </c>
      <c r="Q53" s="8" t="s">
        <v>22</v>
      </c>
      <c r="S53" s="80" t="s">
        <v>300</v>
      </c>
      <c r="T53" s="8" t="s">
        <v>22</v>
      </c>
    </row>
    <row r="54" spans="1:20" x14ac:dyDescent="0.25">
      <c r="A54" t="s">
        <v>446</v>
      </c>
      <c r="D54" s="8" t="s">
        <v>88</v>
      </c>
      <c r="E54" s="8" t="s">
        <v>22</v>
      </c>
      <c r="G54" s="8" t="s">
        <v>497</v>
      </c>
      <c r="H54" s="8" t="s">
        <v>22</v>
      </c>
      <c r="J54" s="8" t="s">
        <v>48</v>
      </c>
      <c r="K54" s="8" t="s">
        <v>22</v>
      </c>
      <c r="M54" s="8" t="s">
        <v>497</v>
      </c>
      <c r="N54" s="8" t="s">
        <v>22</v>
      </c>
      <c r="P54" s="80">
        <v>656</v>
      </c>
      <c r="Q54" s="8" t="s">
        <v>22</v>
      </c>
      <c r="S54" s="80" t="s">
        <v>301</v>
      </c>
      <c r="T54" s="8" t="s">
        <v>22</v>
      </c>
    </row>
    <row r="55" spans="1:20" x14ac:dyDescent="0.25">
      <c r="A55" t="s">
        <v>447</v>
      </c>
      <c r="D55" s="8" t="s">
        <v>89</v>
      </c>
      <c r="E55" s="8" t="s">
        <v>22</v>
      </c>
      <c r="G55" s="8" t="s">
        <v>498</v>
      </c>
      <c r="H55" s="8" t="s">
        <v>22</v>
      </c>
      <c r="J55" s="8" t="s">
        <v>49</v>
      </c>
      <c r="K55" s="8" t="s">
        <v>22</v>
      </c>
      <c r="M55" s="8" t="s">
        <v>498</v>
      </c>
      <c r="N55" s="8" t="s">
        <v>22</v>
      </c>
      <c r="P55" s="80">
        <v>670</v>
      </c>
      <c r="Q55" s="8" t="s">
        <v>22</v>
      </c>
      <c r="S55" s="80" t="s">
        <v>302</v>
      </c>
      <c r="T55" s="8" t="s">
        <v>22</v>
      </c>
    </row>
    <row r="56" spans="1:20" x14ac:dyDescent="0.25">
      <c r="D56" s="8" t="s">
        <v>90</v>
      </c>
      <c r="E56" s="8" t="s">
        <v>22</v>
      </c>
      <c r="G56" s="8" t="s">
        <v>499</v>
      </c>
      <c r="H56" s="8" t="s">
        <v>22</v>
      </c>
      <c r="J56" s="8" t="s">
        <v>50</v>
      </c>
      <c r="K56" s="8" t="s">
        <v>22</v>
      </c>
      <c r="M56" s="8" t="s">
        <v>499</v>
      </c>
      <c r="N56" s="8" t="s">
        <v>22</v>
      </c>
      <c r="P56" s="80">
        <v>672</v>
      </c>
      <c r="Q56" s="8" t="s">
        <v>22</v>
      </c>
      <c r="S56" s="80" t="s">
        <v>303</v>
      </c>
      <c r="T56" s="8" t="s">
        <v>22</v>
      </c>
    </row>
    <row r="57" spans="1:20" x14ac:dyDescent="0.25">
      <c r="D57" s="8" t="s">
        <v>91</v>
      </c>
      <c r="E57" s="8" t="s">
        <v>22</v>
      </c>
      <c r="G57" s="8" t="s">
        <v>500</v>
      </c>
      <c r="H57" s="8" t="s">
        <v>22</v>
      </c>
      <c r="J57" s="8" t="s">
        <v>51</v>
      </c>
      <c r="K57" s="8" t="s">
        <v>22</v>
      </c>
      <c r="M57" s="8" t="s">
        <v>500</v>
      </c>
      <c r="N57" s="8" t="s">
        <v>22</v>
      </c>
      <c r="P57" s="80">
        <v>673</v>
      </c>
      <c r="Q57" s="8" t="s">
        <v>22</v>
      </c>
      <c r="S57" s="80" t="s">
        <v>304</v>
      </c>
      <c r="T57" s="8" t="s">
        <v>22</v>
      </c>
    </row>
    <row r="58" spans="1:20" ht="15.75" x14ac:dyDescent="0.25">
      <c r="A58" s="3"/>
      <c r="D58" s="8" t="s">
        <v>92</v>
      </c>
      <c r="E58" s="8" t="s">
        <v>22</v>
      </c>
      <c r="G58" s="8" t="s">
        <v>202</v>
      </c>
      <c r="H58" s="8" t="s">
        <v>22</v>
      </c>
      <c r="J58" s="8" t="s">
        <v>200</v>
      </c>
      <c r="K58" s="8" t="s">
        <v>22</v>
      </c>
      <c r="M58" s="8" t="s">
        <v>257</v>
      </c>
      <c r="N58" s="8" t="s">
        <v>22</v>
      </c>
      <c r="P58" s="80">
        <v>674</v>
      </c>
      <c r="Q58" s="8" t="s">
        <v>22</v>
      </c>
      <c r="S58" s="80" t="s">
        <v>305</v>
      </c>
      <c r="T58" s="8" t="s">
        <v>22</v>
      </c>
    </row>
    <row r="59" spans="1:20" x14ac:dyDescent="0.25">
      <c r="D59" s="8" t="s">
        <v>93</v>
      </c>
      <c r="E59" s="8" t="s">
        <v>22</v>
      </c>
      <c r="G59" s="8" t="s">
        <v>501</v>
      </c>
      <c r="H59" s="8" t="s">
        <v>22</v>
      </c>
      <c r="J59" s="8" t="s">
        <v>201</v>
      </c>
      <c r="K59" s="8" t="s">
        <v>22</v>
      </c>
      <c r="M59" s="8" t="s">
        <v>258</v>
      </c>
      <c r="N59" s="8" t="s">
        <v>22</v>
      </c>
      <c r="P59" s="80">
        <v>675</v>
      </c>
      <c r="Q59" s="8" t="s">
        <v>22</v>
      </c>
      <c r="S59" s="80" t="s">
        <v>306</v>
      </c>
      <c r="T59" s="8" t="s">
        <v>22</v>
      </c>
    </row>
    <row r="60" spans="1:20" x14ac:dyDescent="0.25">
      <c r="D60" s="8" t="s">
        <v>94</v>
      </c>
      <c r="E60" s="8" t="s">
        <v>22</v>
      </c>
      <c r="G60" s="8" t="s">
        <v>487</v>
      </c>
      <c r="H60" s="8" t="s">
        <v>22</v>
      </c>
      <c r="J60" s="8" t="s">
        <v>497</v>
      </c>
      <c r="K60" s="8" t="s">
        <v>22</v>
      </c>
      <c r="M60" s="8" t="s">
        <v>202</v>
      </c>
      <c r="N60" s="8" t="s">
        <v>22</v>
      </c>
      <c r="P60" s="80">
        <v>678</v>
      </c>
      <c r="Q60" s="8" t="s">
        <v>22</v>
      </c>
      <c r="S60" s="80" t="s">
        <v>307</v>
      </c>
      <c r="T60" s="8" t="s">
        <v>22</v>
      </c>
    </row>
    <row r="61" spans="1:20" x14ac:dyDescent="0.25">
      <c r="D61" s="8" t="s">
        <v>95</v>
      </c>
      <c r="E61" s="8" t="s">
        <v>22</v>
      </c>
      <c r="G61" s="8" t="s">
        <v>203</v>
      </c>
      <c r="H61" s="8" t="s">
        <v>22</v>
      </c>
      <c r="J61" s="8" t="s">
        <v>498</v>
      </c>
      <c r="K61" s="8" t="s">
        <v>22</v>
      </c>
      <c r="M61" s="8" t="s">
        <v>501</v>
      </c>
      <c r="N61" s="8" t="s">
        <v>22</v>
      </c>
      <c r="P61" s="80">
        <v>680</v>
      </c>
      <c r="Q61" s="8" t="s">
        <v>22</v>
      </c>
      <c r="S61" s="80" t="s">
        <v>308</v>
      </c>
      <c r="T61" s="8" t="s">
        <v>22</v>
      </c>
    </row>
    <row r="62" spans="1:20" x14ac:dyDescent="0.25">
      <c r="D62" s="8" t="s">
        <v>96</v>
      </c>
      <c r="E62" s="8" t="s">
        <v>22</v>
      </c>
      <c r="G62" s="8" t="s">
        <v>204</v>
      </c>
      <c r="H62" s="8" t="s">
        <v>22</v>
      </c>
      <c r="J62" s="8" t="s">
        <v>499</v>
      </c>
      <c r="K62" s="8" t="s">
        <v>22</v>
      </c>
      <c r="M62" s="8" t="s">
        <v>487</v>
      </c>
      <c r="N62" s="8" t="s">
        <v>22</v>
      </c>
      <c r="P62" s="80">
        <v>680</v>
      </c>
      <c r="Q62" s="8" t="s">
        <v>22</v>
      </c>
      <c r="S62" s="80" t="s">
        <v>309</v>
      </c>
      <c r="T62" s="8" t="s">
        <v>22</v>
      </c>
    </row>
    <row r="63" spans="1:20" x14ac:dyDescent="0.25">
      <c r="D63" s="8" t="s">
        <v>97</v>
      </c>
      <c r="E63" s="8" t="s">
        <v>22</v>
      </c>
      <c r="G63" s="8" t="s">
        <v>205</v>
      </c>
      <c r="H63" s="8" t="s">
        <v>22</v>
      </c>
      <c r="J63" s="8" t="s">
        <v>500</v>
      </c>
      <c r="K63" s="8" t="s">
        <v>22</v>
      </c>
      <c r="M63" s="8" t="s">
        <v>203</v>
      </c>
      <c r="N63" s="8" t="s">
        <v>22</v>
      </c>
      <c r="P63" s="80">
        <v>681</v>
      </c>
      <c r="Q63" s="8" t="s">
        <v>22</v>
      </c>
      <c r="S63" s="80" t="s">
        <v>310</v>
      </c>
      <c r="T63" s="8" t="s">
        <v>22</v>
      </c>
    </row>
    <row r="64" spans="1:20" x14ac:dyDescent="0.25">
      <c r="D64" s="8" t="s">
        <v>98</v>
      </c>
      <c r="E64" s="8" t="s">
        <v>22</v>
      </c>
      <c r="G64" s="8" t="s">
        <v>206</v>
      </c>
      <c r="H64" s="8" t="s">
        <v>22</v>
      </c>
      <c r="J64" s="8" t="s">
        <v>202</v>
      </c>
      <c r="K64" s="8" t="s">
        <v>22</v>
      </c>
      <c r="M64" s="8" t="s">
        <v>204</v>
      </c>
      <c r="N64" s="8" t="s">
        <v>22</v>
      </c>
      <c r="P64" s="80">
        <v>682</v>
      </c>
      <c r="Q64" s="8" t="s">
        <v>22</v>
      </c>
      <c r="S64" s="80" t="s">
        <v>311</v>
      </c>
      <c r="T64" s="8" t="s">
        <v>22</v>
      </c>
    </row>
    <row r="65" spans="1:20" x14ac:dyDescent="0.25">
      <c r="D65" s="8" t="s">
        <v>99</v>
      </c>
      <c r="E65" s="8" t="s">
        <v>22</v>
      </c>
      <c r="G65" s="8" t="s">
        <v>207</v>
      </c>
      <c r="H65" s="8" t="s">
        <v>22</v>
      </c>
      <c r="J65" s="8" t="s">
        <v>34</v>
      </c>
      <c r="K65" s="8" t="s">
        <v>22</v>
      </c>
      <c r="M65" s="8" t="s">
        <v>205</v>
      </c>
      <c r="N65" s="8" t="s">
        <v>22</v>
      </c>
      <c r="P65" s="80">
        <v>683</v>
      </c>
      <c r="Q65" s="8" t="s">
        <v>22</v>
      </c>
      <c r="S65" s="80" t="s">
        <v>312</v>
      </c>
      <c r="T65" s="8" t="s">
        <v>22</v>
      </c>
    </row>
    <row r="66" spans="1:20" ht="15.75" x14ac:dyDescent="0.25">
      <c r="B66" s="3"/>
      <c r="D66" s="8" t="s">
        <v>100</v>
      </c>
      <c r="E66" s="8" t="s">
        <v>22</v>
      </c>
      <c r="G66" s="8" t="s">
        <v>486</v>
      </c>
      <c r="H66" s="8" t="s">
        <v>22</v>
      </c>
      <c r="J66" s="8" t="s">
        <v>501</v>
      </c>
      <c r="K66" s="8" t="s">
        <v>22</v>
      </c>
      <c r="M66" s="8" t="s">
        <v>206</v>
      </c>
      <c r="N66" s="8" t="s">
        <v>22</v>
      </c>
      <c r="P66" s="80">
        <v>685</v>
      </c>
      <c r="Q66" s="8" t="s">
        <v>22</v>
      </c>
      <c r="S66" s="80" t="s">
        <v>313</v>
      </c>
      <c r="T66" s="8" t="s">
        <v>22</v>
      </c>
    </row>
    <row r="67" spans="1:20" x14ac:dyDescent="0.25">
      <c r="D67" s="8" t="s">
        <v>101</v>
      </c>
      <c r="E67" s="8" t="s">
        <v>22</v>
      </c>
      <c r="G67" s="8" t="s">
        <v>485</v>
      </c>
      <c r="H67" s="8" t="s">
        <v>22</v>
      </c>
      <c r="J67" s="8" t="s">
        <v>487</v>
      </c>
      <c r="K67" s="8" t="s">
        <v>22</v>
      </c>
      <c r="M67" s="8" t="s">
        <v>207</v>
      </c>
      <c r="N67" s="8" t="s">
        <v>22</v>
      </c>
      <c r="P67" s="80">
        <v>690</v>
      </c>
      <c r="Q67" s="8" t="s">
        <v>22</v>
      </c>
      <c r="S67" s="80" t="s">
        <v>314</v>
      </c>
      <c r="T67" s="8" t="s">
        <v>22</v>
      </c>
    </row>
    <row r="68" spans="1:20" ht="15.75" x14ac:dyDescent="0.25">
      <c r="A68" s="3"/>
      <c r="D68" s="8" t="s">
        <v>102</v>
      </c>
      <c r="E68" s="8" t="s">
        <v>22</v>
      </c>
      <c r="G68" s="8" t="s">
        <v>490</v>
      </c>
      <c r="H68" s="8" t="s">
        <v>22</v>
      </c>
      <c r="J68" s="8" t="s">
        <v>486</v>
      </c>
      <c r="K68" s="8" t="s">
        <v>22</v>
      </c>
      <c r="M68" s="8" t="s">
        <v>259</v>
      </c>
      <c r="N68" s="8" t="s">
        <v>22</v>
      </c>
      <c r="P68" s="80">
        <v>691</v>
      </c>
      <c r="Q68" s="8" t="s">
        <v>22</v>
      </c>
      <c r="S68" s="80" t="s">
        <v>315</v>
      </c>
      <c r="T68" s="8" t="s">
        <v>22</v>
      </c>
    </row>
    <row r="69" spans="1:20" x14ac:dyDescent="0.25">
      <c r="D69" s="8" t="s">
        <v>103</v>
      </c>
      <c r="E69" s="8" t="s">
        <v>22</v>
      </c>
      <c r="G69" s="8" t="s">
        <v>60</v>
      </c>
      <c r="H69" s="8" t="s">
        <v>22</v>
      </c>
      <c r="J69" s="8" t="s">
        <v>485</v>
      </c>
      <c r="K69" s="8" t="s">
        <v>22</v>
      </c>
      <c r="M69" s="8" t="s">
        <v>486</v>
      </c>
      <c r="N69" s="8" t="s">
        <v>22</v>
      </c>
      <c r="P69" s="80">
        <v>692</v>
      </c>
      <c r="Q69" s="8" t="s">
        <v>22</v>
      </c>
      <c r="S69" s="80" t="s">
        <v>316</v>
      </c>
      <c r="T69" s="8" t="s">
        <v>22</v>
      </c>
    </row>
    <row r="70" spans="1:20" ht="15.75" x14ac:dyDescent="0.25">
      <c r="B70" s="2"/>
      <c r="D70" s="8" t="s">
        <v>104</v>
      </c>
      <c r="E70" s="8" t="s">
        <v>22</v>
      </c>
      <c r="G70" s="8" t="s">
        <v>208</v>
      </c>
      <c r="H70" s="8" t="s">
        <v>22</v>
      </c>
      <c r="J70" s="8" t="s">
        <v>490</v>
      </c>
      <c r="K70" s="8" t="s">
        <v>22</v>
      </c>
      <c r="M70" s="8" t="s">
        <v>485</v>
      </c>
      <c r="N70" s="8" t="s">
        <v>22</v>
      </c>
      <c r="P70" s="80">
        <v>693</v>
      </c>
      <c r="Q70" s="8" t="s">
        <v>22</v>
      </c>
      <c r="S70" s="80" t="s">
        <v>317</v>
      </c>
      <c r="T70" s="8" t="s">
        <v>22</v>
      </c>
    </row>
    <row r="71" spans="1:20" x14ac:dyDescent="0.25">
      <c r="D71" s="8" t="s">
        <v>39</v>
      </c>
      <c r="E71" s="8" t="s">
        <v>22</v>
      </c>
      <c r="G71" s="8" t="s">
        <v>502</v>
      </c>
      <c r="H71" s="8" t="s">
        <v>22</v>
      </c>
      <c r="J71" s="8" t="s">
        <v>252</v>
      </c>
      <c r="K71" s="8" t="s">
        <v>22</v>
      </c>
      <c r="M71" s="8" t="s">
        <v>490</v>
      </c>
      <c r="N71" s="8" t="s">
        <v>22</v>
      </c>
      <c r="P71" s="80">
        <v>694</v>
      </c>
      <c r="Q71" s="8" t="s">
        <v>22</v>
      </c>
      <c r="S71" s="80" t="s">
        <v>318</v>
      </c>
      <c r="T71" s="8" t="s">
        <v>22</v>
      </c>
    </row>
    <row r="72" spans="1:20" x14ac:dyDescent="0.25">
      <c r="D72" s="8" t="s">
        <v>105</v>
      </c>
      <c r="E72" s="8" t="s">
        <v>22</v>
      </c>
      <c r="G72" s="8" t="s">
        <v>503</v>
      </c>
      <c r="H72" s="8" t="s">
        <v>22</v>
      </c>
      <c r="J72" s="8" t="s">
        <v>60</v>
      </c>
      <c r="K72" s="8" t="s">
        <v>22</v>
      </c>
      <c r="M72" s="8" t="s">
        <v>260</v>
      </c>
      <c r="N72" s="8" t="s">
        <v>22</v>
      </c>
      <c r="P72" s="80">
        <v>695</v>
      </c>
      <c r="Q72" s="8" t="s">
        <v>22</v>
      </c>
      <c r="S72" s="80" t="s">
        <v>319</v>
      </c>
      <c r="T72" s="8" t="s">
        <v>22</v>
      </c>
    </row>
    <row r="73" spans="1:20" x14ac:dyDescent="0.25">
      <c r="D73" s="8" t="s">
        <v>106</v>
      </c>
      <c r="E73" s="8" t="s">
        <v>22</v>
      </c>
      <c r="G73" s="8" t="s">
        <v>504</v>
      </c>
      <c r="H73" s="8" t="s">
        <v>22</v>
      </c>
      <c r="J73" s="8" t="s">
        <v>208</v>
      </c>
      <c r="K73" s="8" t="s">
        <v>22</v>
      </c>
      <c r="M73" s="8" t="s">
        <v>261</v>
      </c>
      <c r="N73" s="8" t="s">
        <v>22</v>
      </c>
      <c r="P73" s="80">
        <v>696</v>
      </c>
      <c r="Q73" s="8" t="s">
        <v>22</v>
      </c>
      <c r="S73" s="80" t="s">
        <v>320</v>
      </c>
      <c r="T73" s="8" t="s">
        <v>22</v>
      </c>
    </row>
    <row r="74" spans="1:20" x14ac:dyDescent="0.25">
      <c r="D74" s="8" t="s">
        <v>107</v>
      </c>
      <c r="E74" s="8" t="s">
        <v>22</v>
      </c>
      <c r="G74" s="8" t="s">
        <v>505</v>
      </c>
      <c r="H74" s="8" t="s">
        <v>22</v>
      </c>
      <c r="J74" s="8" t="s">
        <v>502</v>
      </c>
      <c r="K74" s="8" t="s">
        <v>22</v>
      </c>
      <c r="M74" s="8" t="s">
        <v>262</v>
      </c>
      <c r="N74" s="8" t="s">
        <v>22</v>
      </c>
      <c r="P74" s="80" t="s">
        <v>272</v>
      </c>
      <c r="Q74" s="8" t="s">
        <v>22</v>
      </c>
      <c r="S74" s="80" t="s">
        <v>321</v>
      </c>
      <c r="T74" s="8" t="s">
        <v>22</v>
      </c>
    </row>
    <row r="75" spans="1:20" x14ac:dyDescent="0.25">
      <c r="D75" s="8" t="s">
        <v>108</v>
      </c>
      <c r="E75" s="8" t="s">
        <v>22</v>
      </c>
      <c r="G75" s="8" t="s">
        <v>506</v>
      </c>
      <c r="H75" s="8" t="s">
        <v>22</v>
      </c>
      <c r="J75" s="8" t="s">
        <v>503</v>
      </c>
      <c r="K75" s="8" t="s">
        <v>22</v>
      </c>
      <c r="M75" s="8" t="s">
        <v>60</v>
      </c>
      <c r="N75" s="8" t="s">
        <v>22</v>
      </c>
      <c r="P75" s="80" t="s">
        <v>273</v>
      </c>
      <c r="Q75" s="8" t="s">
        <v>22</v>
      </c>
      <c r="S75" s="80" t="s">
        <v>322</v>
      </c>
      <c r="T75" s="8" t="s">
        <v>22</v>
      </c>
    </row>
    <row r="76" spans="1:20" x14ac:dyDescent="0.25">
      <c r="D76" s="8" t="s">
        <v>109</v>
      </c>
      <c r="E76" s="8" t="s">
        <v>22</v>
      </c>
      <c r="G76" s="8" t="s">
        <v>507</v>
      </c>
      <c r="H76" s="8" t="s">
        <v>22</v>
      </c>
      <c r="J76" s="8" t="s">
        <v>504</v>
      </c>
      <c r="K76" s="8" t="s">
        <v>22</v>
      </c>
      <c r="M76" s="8" t="s">
        <v>66</v>
      </c>
      <c r="N76" s="8" t="s">
        <v>22</v>
      </c>
      <c r="P76" s="80" t="s">
        <v>274</v>
      </c>
      <c r="Q76" s="8" t="s">
        <v>22</v>
      </c>
      <c r="S76" s="80" t="s">
        <v>323</v>
      </c>
      <c r="T76" s="8" t="s">
        <v>22</v>
      </c>
    </row>
    <row r="77" spans="1:20" x14ac:dyDescent="0.25">
      <c r="D77" s="8" t="s">
        <v>110</v>
      </c>
      <c r="E77" s="8" t="s">
        <v>22</v>
      </c>
      <c r="G77" s="8" t="s">
        <v>508</v>
      </c>
      <c r="H77" s="8" t="s">
        <v>22</v>
      </c>
      <c r="J77" s="8" t="s">
        <v>505</v>
      </c>
      <c r="K77" s="8" t="s">
        <v>22</v>
      </c>
      <c r="M77" s="8" t="s">
        <v>67</v>
      </c>
      <c r="N77" s="8" t="s">
        <v>22</v>
      </c>
      <c r="P77" s="80" t="s">
        <v>275</v>
      </c>
      <c r="Q77" s="8" t="s">
        <v>22</v>
      </c>
      <c r="S77" s="80" t="s">
        <v>324</v>
      </c>
      <c r="T77" s="8" t="s">
        <v>22</v>
      </c>
    </row>
    <row r="78" spans="1:20" x14ac:dyDescent="0.25">
      <c r="D78" s="8" t="s">
        <v>111</v>
      </c>
      <c r="E78" s="8" t="s">
        <v>22</v>
      </c>
      <c r="G78" s="8" t="s">
        <v>209</v>
      </c>
      <c r="H78" s="8" t="s">
        <v>22</v>
      </c>
      <c r="J78" s="8" t="s">
        <v>506</v>
      </c>
      <c r="K78" s="8" t="s">
        <v>22</v>
      </c>
      <c r="M78" s="8" t="s">
        <v>208</v>
      </c>
      <c r="N78" s="8" t="s">
        <v>22</v>
      </c>
      <c r="P78" s="80" t="s">
        <v>276</v>
      </c>
      <c r="Q78" s="8" t="s">
        <v>22</v>
      </c>
      <c r="S78" s="80" t="s">
        <v>325</v>
      </c>
      <c r="T78" s="8" t="s">
        <v>22</v>
      </c>
    </row>
    <row r="79" spans="1:20" x14ac:dyDescent="0.25">
      <c r="D79" s="8" t="s">
        <v>112</v>
      </c>
      <c r="E79" s="8" t="s">
        <v>22</v>
      </c>
      <c r="G79" s="8" t="s">
        <v>68</v>
      </c>
      <c r="H79" s="8" t="s">
        <v>22</v>
      </c>
      <c r="J79" s="8" t="s">
        <v>507</v>
      </c>
      <c r="K79" s="8" t="s">
        <v>22</v>
      </c>
      <c r="M79" s="8" t="s">
        <v>502</v>
      </c>
      <c r="N79" s="8" t="s">
        <v>22</v>
      </c>
      <c r="P79" s="80" t="s">
        <v>277</v>
      </c>
      <c r="Q79" s="8" t="s">
        <v>22</v>
      </c>
      <c r="S79" s="80" t="s">
        <v>326</v>
      </c>
      <c r="T79" s="8" t="s">
        <v>22</v>
      </c>
    </row>
    <row r="80" spans="1:20" x14ac:dyDescent="0.25">
      <c r="D80" s="8" t="s">
        <v>113</v>
      </c>
      <c r="E80" s="8" t="s">
        <v>22</v>
      </c>
      <c r="G80" s="8" t="s">
        <v>484</v>
      </c>
      <c r="H80" s="8" t="s">
        <v>22</v>
      </c>
      <c r="J80" s="8" t="s">
        <v>508</v>
      </c>
      <c r="K80" s="8" t="s">
        <v>22</v>
      </c>
      <c r="M80" s="8" t="s">
        <v>503</v>
      </c>
      <c r="N80" s="8" t="s">
        <v>22</v>
      </c>
      <c r="P80" s="80" t="s">
        <v>278</v>
      </c>
      <c r="Q80" s="8" t="s">
        <v>22</v>
      </c>
      <c r="S80" s="80" t="s">
        <v>327</v>
      </c>
      <c r="T80" s="8" t="s">
        <v>22</v>
      </c>
    </row>
    <row r="81" spans="1:20" x14ac:dyDescent="0.25">
      <c r="D81" s="8" t="s">
        <v>114</v>
      </c>
      <c r="E81" s="8" t="s">
        <v>22</v>
      </c>
      <c r="G81" s="8" t="s">
        <v>449</v>
      </c>
      <c r="H81" s="8" t="s">
        <v>22</v>
      </c>
      <c r="J81" s="8" t="s">
        <v>209</v>
      </c>
      <c r="K81" s="8" t="s">
        <v>22</v>
      </c>
      <c r="M81" s="8" t="s">
        <v>504</v>
      </c>
      <c r="N81" s="8" t="s">
        <v>22</v>
      </c>
      <c r="P81" s="80" t="s">
        <v>279</v>
      </c>
      <c r="Q81" s="8" t="s">
        <v>22</v>
      </c>
      <c r="S81" s="80" t="s">
        <v>328</v>
      </c>
      <c r="T81" s="8" t="s">
        <v>22</v>
      </c>
    </row>
    <row r="82" spans="1:20" x14ac:dyDescent="0.25">
      <c r="D82" s="8" t="s">
        <v>115</v>
      </c>
      <c r="E82" s="8" t="s">
        <v>22</v>
      </c>
      <c r="G82" s="8" t="s">
        <v>210</v>
      </c>
      <c r="H82" s="8" t="s">
        <v>22</v>
      </c>
      <c r="J82" s="8" t="s">
        <v>35</v>
      </c>
      <c r="K82" s="8" t="s">
        <v>22</v>
      </c>
      <c r="M82" s="8" t="s">
        <v>505</v>
      </c>
      <c r="N82" s="8" t="s">
        <v>22</v>
      </c>
      <c r="P82" s="80" t="s">
        <v>280</v>
      </c>
      <c r="Q82" s="8" t="s">
        <v>22</v>
      </c>
      <c r="S82" s="80" t="s">
        <v>329</v>
      </c>
      <c r="T82" s="8" t="s">
        <v>22</v>
      </c>
    </row>
    <row r="83" spans="1:20" x14ac:dyDescent="0.25">
      <c r="D83" s="8" t="s">
        <v>116</v>
      </c>
      <c r="E83" s="8" t="s">
        <v>22</v>
      </c>
      <c r="G83" s="8" t="s">
        <v>69</v>
      </c>
      <c r="H83" s="8" t="s">
        <v>22</v>
      </c>
      <c r="J83" s="8" t="s">
        <v>68</v>
      </c>
      <c r="K83" s="8" t="s">
        <v>22</v>
      </c>
      <c r="M83" s="8" t="s">
        <v>506</v>
      </c>
      <c r="N83" s="8" t="s">
        <v>22</v>
      </c>
      <c r="P83" s="80" t="s">
        <v>281</v>
      </c>
      <c r="Q83" s="8" t="s">
        <v>22</v>
      </c>
      <c r="S83" s="81" t="s">
        <v>330</v>
      </c>
      <c r="T83" s="8" t="s">
        <v>22</v>
      </c>
    </row>
    <row r="84" spans="1:20" x14ac:dyDescent="0.25">
      <c r="D84" s="8" t="s">
        <v>117</v>
      </c>
      <c r="E84" s="8" t="s">
        <v>22</v>
      </c>
      <c r="G84" s="8" t="s">
        <v>509</v>
      </c>
      <c r="H84" s="8" t="s">
        <v>22</v>
      </c>
      <c r="J84" s="8" t="s">
        <v>484</v>
      </c>
      <c r="K84" s="8" t="s">
        <v>22</v>
      </c>
      <c r="M84" s="8" t="s">
        <v>507</v>
      </c>
      <c r="N84" s="8" t="s">
        <v>22</v>
      </c>
      <c r="P84" s="80" t="s">
        <v>282</v>
      </c>
      <c r="Q84" s="8" t="s">
        <v>22</v>
      </c>
      <c r="S84" s="81" t="s">
        <v>331</v>
      </c>
      <c r="T84" s="8" t="s">
        <v>22</v>
      </c>
    </row>
    <row r="85" spans="1:20" x14ac:dyDescent="0.25">
      <c r="D85" s="8" t="s">
        <v>118</v>
      </c>
      <c r="E85" s="8" t="s">
        <v>22</v>
      </c>
      <c r="G85" s="8" t="s">
        <v>510</v>
      </c>
      <c r="H85" s="8" t="s">
        <v>22</v>
      </c>
      <c r="J85" s="8" t="s">
        <v>449</v>
      </c>
      <c r="K85" s="8" t="s">
        <v>22</v>
      </c>
      <c r="M85" s="8" t="s">
        <v>508</v>
      </c>
      <c r="N85" s="8" t="s">
        <v>22</v>
      </c>
      <c r="P85" s="80" t="s">
        <v>283</v>
      </c>
      <c r="Q85" s="8" t="s">
        <v>22</v>
      </c>
      <c r="S85" s="81" t="s">
        <v>332</v>
      </c>
      <c r="T85" s="8" t="s">
        <v>22</v>
      </c>
    </row>
    <row r="86" spans="1:20" x14ac:dyDescent="0.25">
      <c r="D86" s="8" t="s">
        <v>119</v>
      </c>
      <c r="E86" s="8" t="s">
        <v>22</v>
      </c>
      <c r="G86" s="8" t="s">
        <v>211</v>
      </c>
      <c r="H86" s="8" t="s">
        <v>22</v>
      </c>
      <c r="J86" s="8" t="s">
        <v>210</v>
      </c>
      <c r="K86" s="8" t="s">
        <v>22</v>
      </c>
      <c r="M86" s="8" t="s">
        <v>209</v>
      </c>
      <c r="N86" s="8" t="s">
        <v>22</v>
      </c>
      <c r="P86" s="80" t="s">
        <v>284</v>
      </c>
      <c r="Q86" s="8" t="s">
        <v>22</v>
      </c>
      <c r="S86" s="81" t="s">
        <v>333</v>
      </c>
      <c r="T86" s="8" t="s">
        <v>22</v>
      </c>
    </row>
    <row r="87" spans="1:20" ht="15.75" x14ac:dyDescent="0.25">
      <c r="A87" s="3"/>
      <c r="D87" s="8" t="s">
        <v>120</v>
      </c>
      <c r="E87" s="8" t="s">
        <v>22</v>
      </c>
      <c r="G87" s="8" t="s">
        <v>212</v>
      </c>
      <c r="H87" s="8" t="s">
        <v>22</v>
      </c>
      <c r="J87" s="8" t="s">
        <v>69</v>
      </c>
      <c r="K87" s="8" t="s">
        <v>22</v>
      </c>
      <c r="M87" s="8" t="s">
        <v>68</v>
      </c>
      <c r="N87" s="8" t="s">
        <v>22</v>
      </c>
      <c r="P87" s="80" t="s">
        <v>285</v>
      </c>
      <c r="Q87" s="8" t="s">
        <v>22</v>
      </c>
      <c r="S87" s="81" t="s">
        <v>334</v>
      </c>
      <c r="T87" s="8" t="s">
        <v>22</v>
      </c>
    </row>
    <row r="88" spans="1:20" x14ac:dyDescent="0.25">
      <c r="D88" s="8" t="s">
        <v>121</v>
      </c>
      <c r="E88" s="8" t="s">
        <v>22</v>
      </c>
      <c r="G88" s="8" t="s">
        <v>213</v>
      </c>
      <c r="H88" s="8" t="s">
        <v>22</v>
      </c>
      <c r="J88" s="8" t="s">
        <v>509</v>
      </c>
      <c r="K88" s="8" t="s">
        <v>22</v>
      </c>
      <c r="M88" s="8" t="s">
        <v>484</v>
      </c>
      <c r="N88" s="8" t="s">
        <v>22</v>
      </c>
      <c r="P88" s="80" t="s">
        <v>286</v>
      </c>
      <c r="Q88" s="8" t="s">
        <v>22</v>
      </c>
      <c r="S88" s="81" t="s">
        <v>335</v>
      </c>
      <c r="T88" s="8" t="s">
        <v>22</v>
      </c>
    </row>
    <row r="89" spans="1:20" x14ac:dyDescent="0.25">
      <c r="D89" s="8" t="s">
        <v>122</v>
      </c>
      <c r="E89" s="8" t="s">
        <v>22</v>
      </c>
      <c r="G89" s="8" t="s">
        <v>214</v>
      </c>
      <c r="H89" s="8" t="s">
        <v>22</v>
      </c>
      <c r="J89" s="8" t="s">
        <v>510</v>
      </c>
      <c r="K89" s="8" t="s">
        <v>22</v>
      </c>
      <c r="M89" s="8" t="s">
        <v>449</v>
      </c>
      <c r="N89" s="8" t="s">
        <v>22</v>
      </c>
      <c r="P89" s="80" t="s">
        <v>287</v>
      </c>
      <c r="Q89" s="8" t="s">
        <v>22</v>
      </c>
      <c r="S89" s="81" t="s">
        <v>336</v>
      </c>
      <c r="T89" s="8" t="s">
        <v>22</v>
      </c>
    </row>
    <row r="90" spans="1:20" x14ac:dyDescent="0.25">
      <c r="D90" s="8" t="s">
        <v>123</v>
      </c>
      <c r="E90" s="8" t="s">
        <v>22</v>
      </c>
      <c r="G90" s="8" t="s">
        <v>215</v>
      </c>
      <c r="H90" s="8" t="s">
        <v>22</v>
      </c>
      <c r="J90" s="8" t="s">
        <v>211</v>
      </c>
      <c r="K90" s="8" t="s">
        <v>22</v>
      </c>
      <c r="M90" s="8" t="s">
        <v>210</v>
      </c>
      <c r="N90" s="8" t="s">
        <v>22</v>
      </c>
      <c r="P90" s="80" t="s">
        <v>288</v>
      </c>
      <c r="Q90" s="8" t="s">
        <v>22</v>
      </c>
      <c r="S90" s="81" t="s">
        <v>337</v>
      </c>
      <c r="T90" s="8" t="s">
        <v>22</v>
      </c>
    </row>
    <row r="91" spans="1:20" ht="15.75" x14ac:dyDescent="0.25">
      <c r="A91" s="2"/>
      <c r="B91" s="3"/>
      <c r="D91" s="8" t="s">
        <v>124</v>
      </c>
      <c r="E91" s="8" t="s">
        <v>22</v>
      </c>
      <c r="G91" s="8" t="s">
        <v>216</v>
      </c>
      <c r="H91" s="8" t="s">
        <v>22</v>
      </c>
      <c r="J91" s="8" t="s">
        <v>212</v>
      </c>
      <c r="K91" s="8" t="s">
        <v>22</v>
      </c>
      <c r="M91" s="8" t="s">
        <v>69</v>
      </c>
      <c r="N91" s="8" t="s">
        <v>22</v>
      </c>
      <c r="P91" s="80" t="s">
        <v>289</v>
      </c>
      <c r="Q91" s="8" t="s">
        <v>22</v>
      </c>
      <c r="S91" s="81" t="s">
        <v>338</v>
      </c>
      <c r="T91" s="8" t="s">
        <v>22</v>
      </c>
    </row>
    <row r="92" spans="1:20" ht="15.75" x14ac:dyDescent="0.25">
      <c r="B92" s="3"/>
      <c r="D92" s="8" t="s">
        <v>125</v>
      </c>
      <c r="E92" s="8" t="s">
        <v>22</v>
      </c>
      <c r="G92" s="8" t="s">
        <v>217</v>
      </c>
      <c r="H92" s="8" t="s">
        <v>22</v>
      </c>
      <c r="J92" s="8" t="s">
        <v>213</v>
      </c>
      <c r="K92" s="8" t="s">
        <v>22</v>
      </c>
      <c r="M92" s="8" t="s">
        <v>509</v>
      </c>
      <c r="N92" s="8" t="s">
        <v>22</v>
      </c>
      <c r="P92" s="80" t="s">
        <v>290</v>
      </c>
      <c r="Q92" s="8" t="s">
        <v>22</v>
      </c>
      <c r="S92" s="81" t="s">
        <v>339</v>
      </c>
      <c r="T92" s="8" t="s">
        <v>22</v>
      </c>
    </row>
    <row r="93" spans="1:20" x14ac:dyDescent="0.25">
      <c r="D93" s="8" t="s">
        <v>126</v>
      </c>
      <c r="E93" s="8" t="s">
        <v>22</v>
      </c>
      <c r="G93" s="8" t="s">
        <v>218</v>
      </c>
      <c r="H93" s="8" t="s">
        <v>22</v>
      </c>
      <c r="J93" s="8" t="s">
        <v>214</v>
      </c>
      <c r="K93" s="8" t="s">
        <v>22</v>
      </c>
      <c r="M93" s="8" t="s">
        <v>510</v>
      </c>
      <c r="N93" s="8" t="s">
        <v>22</v>
      </c>
      <c r="P93" s="80" t="s">
        <v>291</v>
      </c>
      <c r="Q93" s="8" t="s">
        <v>22</v>
      </c>
      <c r="S93" s="81" t="s">
        <v>340</v>
      </c>
      <c r="T93" s="8" t="s">
        <v>22</v>
      </c>
    </row>
    <row r="94" spans="1:20" x14ac:dyDescent="0.25">
      <c r="D94" s="8" t="s">
        <v>127</v>
      </c>
      <c r="E94" s="8" t="s">
        <v>22</v>
      </c>
      <c r="G94" s="8" t="s">
        <v>219</v>
      </c>
      <c r="H94" s="8" t="s">
        <v>22</v>
      </c>
      <c r="J94" s="8" t="s">
        <v>215</v>
      </c>
      <c r="K94" s="8" t="s">
        <v>22</v>
      </c>
      <c r="M94" s="8" t="s">
        <v>211</v>
      </c>
      <c r="N94" s="8" t="s">
        <v>22</v>
      </c>
      <c r="P94" s="80" t="s">
        <v>292</v>
      </c>
      <c r="Q94" s="8" t="s">
        <v>22</v>
      </c>
      <c r="S94" s="81" t="s">
        <v>341</v>
      </c>
      <c r="T94" s="8" t="s">
        <v>22</v>
      </c>
    </row>
    <row r="95" spans="1:20" x14ac:dyDescent="0.25">
      <c r="D95" s="8" t="s">
        <v>128</v>
      </c>
      <c r="E95" s="8" t="s">
        <v>22</v>
      </c>
      <c r="G95" s="8" t="s">
        <v>220</v>
      </c>
      <c r="H95" s="8" t="s">
        <v>22</v>
      </c>
      <c r="J95" s="8" t="s">
        <v>216</v>
      </c>
      <c r="K95" s="8" t="s">
        <v>22</v>
      </c>
      <c r="M95" s="8" t="s">
        <v>212</v>
      </c>
      <c r="N95" s="8" t="s">
        <v>22</v>
      </c>
      <c r="P95" s="80" t="s">
        <v>293</v>
      </c>
      <c r="Q95" s="8" t="s">
        <v>22</v>
      </c>
      <c r="S95" s="81" t="s">
        <v>342</v>
      </c>
      <c r="T95" s="8" t="s">
        <v>22</v>
      </c>
    </row>
    <row r="96" spans="1:20" x14ac:dyDescent="0.25">
      <c r="D96" s="8" t="s">
        <v>129</v>
      </c>
      <c r="E96" s="8" t="s">
        <v>22</v>
      </c>
      <c r="G96" s="8" t="s">
        <v>221</v>
      </c>
      <c r="H96" s="8" t="s">
        <v>22</v>
      </c>
      <c r="J96" s="8" t="s">
        <v>217</v>
      </c>
      <c r="K96" s="8" t="s">
        <v>22</v>
      </c>
      <c r="M96" s="8" t="s">
        <v>213</v>
      </c>
      <c r="N96" s="8" t="s">
        <v>22</v>
      </c>
      <c r="P96" s="80" t="s">
        <v>294</v>
      </c>
      <c r="Q96" s="8" t="s">
        <v>22</v>
      </c>
      <c r="S96" s="81" t="s">
        <v>343</v>
      </c>
      <c r="T96" s="8" t="s">
        <v>22</v>
      </c>
    </row>
    <row r="97" spans="1:20" x14ac:dyDescent="0.25">
      <c r="D97" s="8" t="s">
        <v>130</v>
      </c>
      <c r="E97" s="8" t="s">
        <v>22</v>
      </c>
      <c r="G97" s="8" t="s">
        <v>222</v>
      </c>
      <c r="H97" s="8" t="s">
        <v>22</v>
      </c>
      <c r="J97" s="8" t="s">
        <v>218</v>
      </c>
      <c r="K97" s="8" t="s">
        <v>22</v>
      </c>
      <c r="M97" s="8" t="s">
        <v>214</v>
      </c>
      <c r="N97" s="8" t="s">
        <v>22</v>
      </c>
      <c r="P97" s="80" t="s">
        <v>295</v>
      </c>
      <c r="Q97" s="8" t="s">
        <v>22</v>
      </c>
      <c r="S97" s="81" t="s">
        <v>344</v>
      </c>
      <c r="T97" s="8" t="s">
        <v>22</v>
      </c>
    </row>
    <row r="98" spans="1:20" x14ac:dyDescent="0.25">
      <c r="D98" s="8" t="s">
        <v>131</v>
      </c>
      <c r="E98" s="8" t="s">
        <v>22</v>
      </c>
      <c r="G98" s="8" t="s">
        <v>223</v>
      </c>
      <c r="H98" s="8" t="s">
        <v>22</v>
      </c>
      <c r="J98" s="8" t="s">
        <v>219</v>
      </c>
      <c r="K98" s="8" t="s">
        <v>22</v>
      </c>
      <c r="M98" s="8" t="s">
        <v>215</v>
      </c>
      <c r="N98" s="8" t="s">
        <v>22</v>
      </c>
      <c r="P98" s="80" t="s">
        <v>296</v>
      </c>
      <c r="Q98" s="8" t="s">
        <v>22</v>
      </c>
      <c r="S98" s="81" t="s">
        <v>345</v>
      </c>
      <c r="T98" s="8" t="s">
        <v>22</v>
      </c>
    </row>
    <row r="99" spans="1:20" x14ac:dyDescent="0.25">
      <c r="D99" s="8" t="s">
        <v>132</v>
      </c>
      <c r="E99" s="8" t="s">
        <v>22</v>
      </c>
      <c r="G99" s="8" t="s">
        <v>224</v>
      </c>
      <c r="H99" s="8" t="s">
        <v>22</v>
      </c>
      <c r="J99" s="8" t="s">
        <v>220</v>
      </c>
      <c r="K99" s="8" t="s">
        <v>22</v>
      </c>
      <c r="M99" s="8" t="s">
        <v>216</v>
      </c>
      <c r="N99" s="8" t="s">
        <v>22</v>
      </c>
      <c r="P99" s="80" t="s">
        <v>297</v>
      </c>
      <c r="Q99" s="8" t="s">
        <v>22</v>
      </c>
      <c r="S99" s="81" t="s">
        <v>346</v>
      </c>
      <c r="T99" s="8" t="s">
        <v>22</v>
      </c>
    </row>
    <row r="100" spans="1:20" x14ac:dyDescent="0.25">
      <c r="D100" s="8" t="s">
        <v>133</v>
      </c>
      <c r="E100" s="8" t="s">
        <v>22</v>
      </c>
      <c r="G100" s="8" t="s">
        <v>225</v>
      </c>
      <c r="H100" s="8" t="s">
        <v>22</v>
      </c>
      <c r="J100" s="8" t="s">
        <v>221</v>
      </c>
      <c r="K100" s="8" t="s">
        <v>22</v>
      </c>
      <c r="M100" s="8" t="s">
        <v>217</v>
      </c>
      <c r="N100" s="8" t="s">
        <v>22</v>
      </c>
      <c r="P100" s="80" t="s">
        <v>298</v>
      </c>
      <c r="Q100" s="8" t="s">
        <v>22</v>
      </c>
      <c r="S100" s="81" t="s">
        <v>347</v>
      </c>
      <c r="T100" s="8" t="s">
        <v>22</v>
      </c>
    </row>
    <row r="101" spans="1:20" x14ac:dyDescent="0.25">
      <c r="D101" s="8" t="s">
        <v>134</v>
      </c>
      <c r="E101" s="8" t="s">
        <v>22</v>
      </c>
      <c r="G101" s="8" t="s">
        <v>226</v>
      </c>
      <c r="H101" s="8" t="s">
        <v>22</v>
      </c>
      <c r="J101" s="8" t="s">
        <v>222</v>
      </c>
      <c r="K101" s="8" t="s">
        <v>22</v>
      </c>
      <c r="M101" s="8" t="s">
        <v>218</v>
      </c>
      <c r="N101" s="8" t="s">
        <v>22</v>
      </c>
      <c r="P101" s="80" t="s">
        <v>299</v>
      </c>
      <c r="Q101" s="8" t="s">
        <v>22</v>
      </c>
      <c r="S101" s="81" t="s">
        <v>348</v>
      </c>
      <c r="T101" s="8" t="s">
        <v>22</v>
      </c>
    </row>
    <row r="102" spans="1:20" x14ac:dyDescent="0.25">
      <c r="D102" s="8" t="s">
        <v>135</v>
      </c>
      <c r="E102" s="8" t="s">
        <v>22</v>
      </c>
      <c r="G102" s="8" t="s">
        <v>227</v>
      </c>
      <c r="H102" s="8" t="s">
        <v>22</v>
      </c>
      <c r="J102" s="8" t="s">
        <v>223</v>
      </c>
      <c r="K102" s="8" t="s">
        <v>22</v>
      </c>
      <c r="M102" s="8" t="s">
        <v>219</v>
      </c>
      <c r="N102" s="8" t="s">
        <v>22</v>
      </c>
      <c r="P102" s="80" t="s">
        <v>300</v>
      </c>
      <c r="Q102" s="8" t="s">
        <v>22</v>
      </c>
      <c r="S102" s="81" t="s">
        <v>349</v>
      </c>
      <c r="T102" s="8" t="s">
        <v>22</v>
      </c>
    </row>
    <row r="103" spans="1:20" x14ac:dyDescent="0.25">
      <c r="D103" s="8" t="s">
        <v>136</v>
      </c>
      <c r="E103" s="8" t="s">
        <v>22</v>
      </c>
      <c r="G103" s="8" t="s">
        <v>228</v>
      </c>
      <c r="H103" s="8" t="s">
        <v>22</v>
      </c>
      <c r="J103" s="8" t="s">
        <v>224</v>
      </c>
      <c r="K103" s="8" t="s">
        <v>22</v>
      </c>
      <c r="M103" s="8" t="s">
        <v>220</v>
      </c>
      <c r="N103" s="8" t="s">
        <v>22</v>
      </c>
      <c r="P103" s="80" t="s">
        <v>301</v>
      </c>
      <c r="Q103" s="8" t="s">
        <v>22</v>
      </c>
      <c r="S103" s="81" t="s">
        <v>350</v>
      </c>
      <c r="T103" s="8" t="s">
        <v>22</v>
      </c>
    </row>
    <row r="104" spans="1:20" x14ac:dyDescent="0.25">
      <c r="D104" s="8" t="s">
        <v>137</v>
      </c>
      <c r="E104" s="8" t="s">
        <v>22</v>
      </c>
      <c r="G104" s="8" t="s">
        <v>450</v>
      </c>
      <c r="H104" s="8" t="s">
        <v>22</v>
      </c>
      <c r="J104" s="8" t="s">
        <v>225</v>
      </c>
      <c r="K104" s="8" t="s">
        <v>22</v>
      </c>
      <c r="M104" s="8" t="s">
        <v>221</v>
      </c>
      <c r="N104" s="8" t="s">
        <v>22</v>
      </c>
      <c r="P104" s="80" t="s">
        <v>302</v>
      </c>
      <c r="Q104" s="8" t="s">
        <v>22</v>
      </c>
      <c r="S104" s="81" t="s">
        <v>351</v>
      </c>
      <c r="T104" s="8" t="s">
        <v>22</v>
      </c>
    </row>
    <row r="105" spans="1:20" x14ac:dyDescent="0.25">
      <c r="D105" s="8" t="s">
        <v>138</v>
      </c>
      <c r="E105" s="8" t="s">
        <v>22</v>
      </c>
      <c r="G105" s="8" t="s">
        <v>451</v>
      </c>
      <c r="H105" s="8" t="s">
        <v>22</v>
      </c>
      <c r="J105" s="8" t="s">
        <v>226</v>
      </c>
      <c r="K105" s="8" t="s">
        <v>22</v>
      </c>
      <c r="M105" s="8" t="s">
        <v>222</v>
      </c>
      <c r="N105" s="8" t="s">
        <v>22</v>
      </c>
      <c r="P105" s="80" t="s">
        <v>303</v>
      </c>
      <c r="Q105" s="8" t="s">
        <v>22</v>
      </c>
      <c r="S105" s="81" t="s">
        <v>352</v>
      </c>
      <c r="T105" s="8" t="s">
        <v>22</v>
      </c>
    </row>
    <row r="106" spans="1:20" x14ac:dyDescent="0.25">
      <c r="D106" s="8" t="s">
        <v>139</v>
      </c>
      <c r="E106" s="8" t="s">
        <v>22</v>
      </c>
      <c r="G106" s="8" t="s">
        <v>229</v>
      </c>
      <c r="H106" s="8" t="s">
        <v>22</v>
      </c>
      <c r="J106" s="8" t="s">
        <v>227</v>
      </c>
      <c r="K106" s="8" t="s">
        <v>22</v>
      </c>
      <c r="M106" s="8" t="s">
        <v>223</v>
      </c>
      <c r="N106" s="8" t="s">
        <v>22</v>
      </c>
      <c r="P106" s="80" t="s">
        <v>304</v>
      </c>
      <c r="Q106" s="8" t="s">
        <v>22</v>
      </c>
      <c r="S106" s="81" t="s">
        <v>353</v>
      </c>
      <c r="T106" s="8" t="s">
        <v>22</v>
      </c>
    </row>
    <row r="107" spans="1:20" x14ac:dyDescent="0.25">
      <c r="D107" s="8" t="s">
        <v>140</v>
      </c>
      <c r="E107" s="8" t="s">
        <v>22</v>
      </c>
      <c r="G107" s="8" t="s">
        <v>230</v>
      </c>
      <c r="H107" s="8" t="s">
        <v>22</v>
      </c>
      <c r="J107" s="8" t="s">
        <v>228</v>
      </c>
      <c r="K107" s="8" t="s">
        <v>22</v>
      </c>
      <c r="M107" s="8" t="s">
        <v>224</v>
      </c>
      <c r="N107" s="8" t="s">
        <v>22</v>
      </c>
      <c r="P107" s="80" t="s">
        <v>305</v>
      </c>
      <c r="Q107" s="8" t="s">
        <v>22</v>
      </c>
      <c r="S107" s="81" t="s">
        <v>354</v>
      </c>
      <c r="T107" s="8" t="s">
        <v>22</v>
      </c>
    </row>
    <row r="108" spans="1:20" x14ac:dyDescent="0.25">
      <c r="D108" s="8" t="s">
        <v>141</v>
      </c>
      <c r="E108" s="8" t="s">
        <v>22</v>
      </c>
      <c r="G108" s="8" t="s">
        <v>511</v>
      </c>
      <c r="H108" s="8" t="s">
        <v>22</v>
      </c>
      <c r="J108" s="8" t="s">
        <v>450</v>
      </c>
      <c r="K108" s="8" t="s">
        <v>22</v>
      </c>
      <c r="M108" s="8" t="s">
        <v>225</v>
      </c>
      <c r="N108" s="8" t="s">
        <v>22</v>
      </c>
      <c r="P108" s="80" t="s">
        <v>306</v>
      </c>
      <c r="Q108" s="8" t="s">
        <v>22</v>
      </c>
      <c r="S108" s="81" t="s">
        <v>355</v>
      </c>
      <c r="T108" s="8" t="s">
        <v>22</v>
      </c>
    </row>
    <row r="109" spans="1:20" x14ac:dyDescent="0.25">
      <c r="D109" s="8" t="s">
        <v>142</v>
      </c>
      <c r="E109" s="8" t="s">
        <v>22</v>
      </c>
      <c r="G109" s="8" t="s">
        <v>512</v>
      </c>
      <c r="H109" s="8" t="s">
        <v>22</v>
      </c>
      <c r="J109" s="8" t="s">
        <v>451</v>
      </c>
      <c r="K109" s="8" t="s">
        <v>22</v>
      </c>
      <c r="M109" s="8" t="s">
        <v>226</v>
      </c>
      <c r="N109" s="8" t="s">
        <v>22</v>
      </c>
      <c r="P109" s="80" t="s">
        <v>307</v>
      </c>
      <c r="Q109" s="8" t="s">
        <v>22</v>
      </c>
      <c r="S109" s="81" t="s">
        <v>356</v>
      </c>
      <c r="T109" s="8" t="s">
        <v>22</v>
      </c>
    </row>
    <row r="110" spans="1:20" x14ac:dyDescent="0.25">
      <c r="D110" s="8" t="s">
        <v>143</v>
      </c>
      <c r="E110" s="8" t="s">
        <v>22</v>
      </c>
      <c r="G110" s="8" t="s">
        <v>513</v>
      </c>
      <c r="H110" s="8" t="s">
        <v>22</v>
      </c>
      <c r="J110" s="8" t="s">
        <v>229</v>
      </c>
      <c r="K110" s="8" t="s">
        <v>22</v>
      </c>
      <c r="M110" s="8" t="s">
        <v>227</v>
      </c>
      <c r="N110" s="8" t="s">
        <v>22</v>
      </c>
      <c r="P110" s="80" t="s">
        <v>308</v>
      </c>
      <c r="Q110" s="8" t="s">
        <v>22</v>
      </c>
      <c r="S110" s="81" t="s">
        <v>357</v>
      </c>
      <c r="T110" s="8" t="s">
        <v>22</v>
      </c>
    </row>
    <row r="111" spans="1:20" x14ac:dyDescent="0.25">
      <c r="D111" s="8" t="s">
        <v>144</v>
      </c>
      <c r="E111" s="8" t="s">
        <v>22</v>
      </c>
      <c r="G111" s="8" t="s">
        <v>514</v>
      </c>
      <c r="H111" s="8" t="s">
        <v>22</v>
      </c>
      <c r="J111" s="8" t="s">
        <v>230</v>
      </c>
      <c r="K111" s="8" t="s">
        <v>22</v>
      </c>
      <c r="M111" s="8" t="s">
        <v>228</v>
      </c>
      <c r="N111" s="8" t="s">
        <v>22</v>
      </c>
      <c r="P111" s="80" t="s">
        <v>309</v>
      </c>
      <c r="Q111" s="8" t="s">
        <v>22</v>
      </c>
      <c r="S111" s="81" t="s">
        <v>358</v>
      </c>
      <c r="T111" s="8" t="s">
        <v>22</v>
      </c>
    </row>
    <row r="112" spans="1:20" ht="15.75" x14ac:dyDescent="0.25">
      <c r="A112" s="3"/>
      <c r="G112" s="8" t="s">
        <v>515</v>
      </c>
      <c r="H112" s="8" t="s">
        <v>22</v>
      </c>
      <c r="J112" s="8" t="s">
        <v>511</v>
      </c>
      <c r="K112" s="8" t="s">
        <v>22</v>
      </c>
      <c r="M112" s="8" t="s">
        <v>450</v>
      </c>
      <c r="N112" s="8" t="s">
        <v>22</v>
      </c>
      <c r="P112" s="80" t="s">
        <v>310</v>
      </c>
      <c r="Q112" s="8" t="s">
        <v>22</v>
      </c>
      <c r="S112" s="81" t="s">
        <v>359</v>
      </c>
      <c r="T112" s="8" t="s">
        <v>22</v>
      </c>
    </row>
    <row r="113" spans="1:20" ht="15.75" x14ac:dyDescent="0.25">
      <c r="A113" s="3"/>
      <c r="G113" s="8" t="s">
        <v>516</v>
      </c>
      <c r="H113" s="8" t="s">
        <v>22</v>
      </c>
      <c r="J113" s="8" t="s">
        <v>512</v>
      </c>
      <c r="K113" s="8" t="s">
        <v>22</v>
      </c>
      <c r="M113" s="8" t="s">
        <v>451</v>
      </c>
      <c r="N113" s="8" t="s">
        <v>22</v>
      </c>
      <c r="P113" s="80" t="s">
        <v>311</v>
      </c>
      <c r="Q113" s="8" t="s">
        <v>22</v>
      </c>
      <c r="S113" s="81" t="s">
        <v>360</v>
      </c>
      <c r="T113" s="8" t="s">
        <v>22</v>
      </c>
    </row>
    <row r="114" spans="1:20" x14ac:dyDescent="0.25">
      <c r="G114" s="8" t="s">
        <v>231</v>
      </c>
      <c r="H114" s="8" t="s">
        <v>22</v>
      </c>
      <c r="J114" s="8" t="s">
        <v>513</v>
      </c>
      <c r="K114" s="8" t="s">
        <v>22</v>
      </c>
      <c r="M114" s="8" t="s">
        <v>229</v>
      </c>
      <c r="N114" s="8" t="s">
        <v>22</v>
      </c>
      <c r="P114" s="80" t="s">
        <v>312</v>
      </c>
      <c r="Q114" s="8" t="s">
        <v>22</v>
      </c>
      <c r="S114" s="81" t="s">
        <v>361</v>
      </c>
      <c r="T114" s="8" t="s">
        <v>22</v>
      </c>
    </row>
    <row r="115" spans="1:20" x14ac:dyDescent="0.25">
      <c r="G115" s="8" t="s">
        <v>232</v>
      </c>
      <c r="H115" s="8" t="s">
        <v>22</v>
      </c>
      <c r="J115" s="8" t="s">
        <v>514</v>
      </c>
      <c r="K115" s="8" t="s">
        <v>22</v>
      </c>
      <c r="M115" s="8" t="s">
        <v>230</v>
      </c>
      <c r="N115" s="8" t="s">
        <v>22</v>
      </c>
      <c r="P115" s="80" t="s">
        <v>313</v>
      </c>
      <c r="Q115" s="8" t="s">
        <v>22</v>
      </c>
      <c r="S115" s="81" t="s">
        <v>362</v>
      </c>
      <c r="T115" s="8" t="s">
        <v>22</v>
      </c>
    </row>
    <row r="116" spans="1:20" x14ac:dyDescent="0.25">
      <c r="G116" s="8" t="s">
        <v>233</v>
      </c>
      <c r="H116" s="8" t="s">
        <v>22</v>
      </c>
      <c r="J116" s="8" t="s">
        <v>515</v>
      </c>
      <c r="K116" s="8" t="s">
        <v>22</v>
      </c>
      <c r="M116" s="8" t="s">
        <v>511</v>
      </c>
      <c r="N116" s="8" t="s">
        <v>22</v>
      </c>
      <c r="P116" s="80" t="s">
        <v>314</v>
      </c>
      <c r="Q116" s="8" t="s">
        <v>22</v>
      </c>
      <c r="S116" s="81" t="s">
        <v>363</v>
      </c>
      <c r="T116" s="8" t="s">
        <v>22</v>
      </c>
    </row>
    <row r="117" spans="1:20" x14ac:dyDescent="0.25">
      <c r="G117" s="8" t="s">
        <v>76</v>
      </c>
      <c r="H117" s="8" t="s">
        <v>22</v>
      </c>
      <c r="J117" s="8" t="s">
        <v>516</v>
      </c>
      <c r="K117" s="8" t="s">
        <v>22</v>
      </c>
      <c r="M117" s="8" t="s">
        <v>512</v>
      </c>
      <c r="N117" s="8" t="s">
        <v>22</v>
      </c>
      <c r="P117" s="80" t="s">
        <v>315</v>
      </c>
      <c r="Q117" s="8" t="s">
        <v>22</v>
      </c>
      <c r="S117" s="81" t="s">
        <v>364</v>
      </c>
      <c r="T117" s="8" t="s">
        <v>22</v>
      </c>
    </row>
    <row r="118" spans="1:20" x14ac:dyDescent="0.25">
      <c r="G118" s="8" t="s">
        <v>234</v>
      </c>
      <c r="H118" s="8" t="s">
        <v>22</v>
      </c>
      <c r="J118" s="8" t="s">
        <v>231</v>
      </c>
      <c r="K118" s="8" t="s">
        <v>22</v>
      </c>
      <c r="M118" s="8" t="s">
        <v>513</v>
      </c>
      <c r="N118" s="8" t="s">
        <v>22</v>
      </c>
      <c r="P118" s="80" t="s">
        <v>316</v>
      </c>
      <c r="Q118" s="8" t="s">
        <v>22</v>
      </c>
      <c r="S118" s="81" t="s">
        <v>365</v>
      </c>
      <c r="T118" s="8" t="s">
        <v>22</v>
      </c>
    </row>
    <row r="119" spans="1:20" x14ac:dyDescent="0.25">
      <c r="G119" s="8" t="s">
        <v>488</v>
      </c>
      <c r="H119" s="8" t="s">
        <v>22</v>
      </c>
      <c r="J119" s="8" t="s">
        <v>232</v>
      </c>
      <c r="K119" s="8" t="s">
        <v>22</v>
      </c>
      <c r="M119" s="8" t="s">
        <v>514</v>
      </c>
      <c r="N119" s="8" t="s">
        <v>22</v>
      </c>
      <c r="P119" s="80" t="s">
        <v>317</v>
      </c>
      <c r="Q119" s="8" t="s">
        <v>22</v>
      </c>
      <c r="S119" s="81" t="s">
        <v>366</v>
      </c>
      <c r="T119" s="8" t="s">
        <v>22</v>
      </c>
    </row>
    <row r="120" spans="1:20" x14ac:dyDescent="0.25">
      <c r="G120" s="8" t="s">
        <v>77</v>
      </c>
      <c r="H120" s="8" t="s">
        <v>22</v>
      </c>
      <c r="J120" s="8" t="s">
        <v>233</v>
      </c>
      <c r="K120" s="8" t="s">
        <v>22</v>
      </c>
      <c r="M120" s="8" t="s">
        <v>515</v>
      </c>
      <c r="N120" s="8" t="s">
        <v>22</v>
      </c>
      <c r="P120" s="80" t="s">
        <v>318</v>
      </c>
      <c r="Q120" s="8" t="s">
        <v>22</v>
      </c>
      <c r="S120" s="81" t="s">
        <v>367</v>
      </c>
      <c r="T120" s="8" t="s">
        <v>22</v>
      </c>
    </row>
    <row r="121" spans="1:20" x14ac:dyDescent="0.25">
      <c r="G121" s="8" t="s">
        <v>78</v>
      </c>
      <c r="H121" s="8" t="s">
        <v>22</v>
      </c>
      <c r="J121" s="8" t="s">
        <v>76</v>
      </c>
      <c r="K121" s="8" t="s">
        <v>22</v>
      </c>
      <c r="M121" s="8" t="s">
        <v>516</v>
      </c>
      <c r="N121" s="8" t="s">
        <v>22</v>
      </c>
      <c r="P121" s="80" t="s">
        <v>319</v>
      </c>
      <c r="Q121" s="8" t="s">
        <v>22</v>
      </c>
      <c r="S121" s="81" t="s">
        <v>368</v>
      </c>
      <c r="T121" s="8" t="s">
        <v>22</v>
      </c>
    </row>
    <row r="122" spans="1:20" x14ac:dyDescent="0.25">
      <c r="G122" s="8" t="s">
        <v>235</v>
      </c>
      <c r="H122" s="8" t="s">
        <v>22</v>
      </c>
      <c r="J122" s="8" t="s">
        <v>234</v>
      </c>
      <c r="K122" s="8" t="s">
        <v>22</v>
      </c>
      <c r="M122" s="8" t="s">
        <v>231</v>
      </c>
      <c r="N122" s="8" t="s">
        <v>22</v>
      </c>
      <c r="P122" s="80" t="s">
        <v>320</v>
      </c>
      <c r="Q122" s="8" t="s">
        <v>22</v>
      </c>
      <c r="S122" s="81" t="s">
        <v>369</v>
      </c>
      <c r="T122" s="8" t="s">
        <v>22</v>
      </c>
    </row>
    <row r="123" spans="1:20" x14ac:dyDescent="0.25">
      <c r="G123" s="8" t="s">
        <v>236</v>
      </c>
      <c r="H123" s="8" t="s">
        <v>22</v>
      </c>
      <c r="J123" s="8" t="s">
        <v>488</v>
      </c>
      <c r="K123" s="8" t="s">
        <v>22</v>
      </c>
      <c r="M123" s="8" t="s">
        <v>232</v>
      </c>
      <c r="N123" s="8" t="s">
        <v>22</v>
      </c>
      <c r="P123" s="80" t="s">
        <v>321</v>
      </c>
      <c r="Q123" s="8" t="s">
        <v>22</v>
      </c>
      <c r="S123" s="81" t="s">
        <v>370</v>
      </c>
      <c r="T123" s="8" t="s">
        <v>22</v>
      </c>
    </row>
    <row r="124" spans="1:20" x14ac:dyDescent="0.25">
      <c r="G124" s="8" t="s">
        <v>237</v>
      </c>
      <c r="H124" s="8" t="s">
        <v>22</v>
      </c>
      <c r="J124" s="8" t="s">
        <v>77</v>
      </c>
      <c r="K124" s="8" t="s">
        <v>22</v>
      </c>
      <c r="M124" s="8" t="s">
        <v>233</v>
      </c>
      <c r="N124" s="8" t="s">
        <v>22</v>
      </c>
      <c r="P124" s="80" t="s">
        <v>322</v>
      </c>
      <c r="Q124" s="8" t="s">
        <v>22</v>
      </c>
      <c r="S124" s="81" t="s">
        <v>371</v>
      </c>
      <c r="T124" s="8" t="s">
        <v>22</v>
      </c>
    </row>
    <row r="125" spans="1:20" ht="15.75" x14ac:dyDescent="0.25">
      <c r="B125" s="2"/>
      <c r="G125" s="8" t="s">
        <v>238</v>
      </c>
      <c r="H125" s="8" t="s">
        <v>22</v>
      </c>
      <c r="J125" s="8" t="s">
        <v>253</v>
      </c>
      <c r="K125" s="8" t="s">
        <v>22</v>
      </c>
      <c r="M125" s="8" t="s">
        <v>76</v>
      </c>
      <c r="N125" s="8" t="s">
        <v>22</v>
      </c>
      <c r="P125" s="80" t="s">
        <v>323</v>
      </c>
      <c r="Q125" s="8" t="s">
        <v>22</v>
      </c>
      <c r="S125" s="81" t="s">
        <v>372</v>
      </c>
      <c r="T125" s="8" t="s">
        <v>22</v>
      </c>
    </row>
    <row r="126" spans="1:20" ht="15.75" x14ac:dyDescent="0.25">
      <c r="D126" s="2"/>
      <c r="E126" s="2"/>
      <c r="G126" s="8" t="s">
        <v>239</v>
      </c>
      <c r="H126" s="8" t="s">
        <v>22</v>
      </c>
      <c r="J126" s="8" t="s">
        <v>235</v>
      </c>
      <c r="K126" s="8" t="s">
        <v>22</v>
      </c>
      <c r="M126" s="8" t="s">
        <v>234</v>
      </c>
      <c r="N126" s="8" t="s">
        <v>22</v>
      </c>
      <c r="P126" s="80" t="s">
        <v>324</v>
      </c>
      <c r="Q126" s="8" t="s">
        <v>22</v>
      </c>
      <c r="S126" s="81" t="s">
        <v>373</v>
      </c>
      <c r="T126" s="8" t="s">
        <v>22</v>
      </c>
    </row>
    <row r="127" spans="1:20" x14ac:dyDescent="0.25">
      <c r="G127" s="8" t="s">
        <v>240</v>
      </c>
      <c r="H127" s="8" t="s">
        <v>22</v>
      </c>
      <c r="J127" s="8" t="s">
        <v>236</v>
      </c>
      <c r="K127" s="8" t="s">
        <v>22</v>
      </c>
      <c r="M127" s="8" t="s">
        <v>489</v>
      </c>
      <c r="N127" s="8" t="s">
        <v>22</v>
      </c>
      <c r="P127" s="80" t="s">
        <v>325</v>
      </c>
      <c r="Q127" s="8" t="s">
        <v>22</v>
      </c>
      <c r="S127" s="81" t="s">
        <v>374</v>
      </c>
      <c r="T127" s="8" t="s">
        <v>22</v>
      </c>
    </row>
    <row r="128" spans="1:20" x14ac:dyDescent="0.25">
      <c r="G128" s="8" t="s">
        <v>241</v>
      </c>
      <c r="H128" s="8" t="s">
        <v>22</v>
      </c>
      <c r="J128" s="8" t="s">
        <v>237</v>
      </c>
      <c r="K128" s="8" t="s">
        <v>22</v>
      </c>
      <c r="M128" s="8" t="s">
        <v>488</v>
      </c>
      <c r="N128" s="8" t="s">
        <v>22</v>
      </c>
      <c r="P128" s="80" t="s">
        <v>326</v>
      </c>
      <c r="Q128" s="8" t="s">
        <v>22</v>
      </c>
      <c r="S128" s="81" t="s">
        <v>375</v>
      </c>
      <c r="T128" s="8" t="s">
        <v>22</v>
      </c>
    </row>
    <row r="129" spans="7:20" x14ac:dyDescent="0.25">
      <c r="G129" s="8" t="s">
        <v>80</v>
      </c>
      <c r="H129" s="8" t="s">
        <v>22</v>
      </c>
      <c r="J129" s="8" t="s">
        <v>238</v>
      </c>
      <c r="K129" s="8" t="s">
        <v>22</v>
      </c>
      <c r="M129" s="8" t="s">
        <v>77</v>
      </c>
      <c r="N129" s="8" t="s">
        <v>22</v>
      </c>
      <c r="P129" s="80" t="s">
        <v>327</v>
      </c>
      <c r="Q129" s="8" t="s">
        <v>22</v>
      </c>
      <c r="S129" s="81" t="s">
        <v>376</v>
      </c>
      <c r="T129" s="8" t="s">
        <v>22</v>
      </c>
    </row>
    <row r="130" spans="7:20" x14ac:dyDescent="0.25">
      <c r="G130" s="8" t="s">
        <v>81</v>
      </c>
      <c r="H130" s="8" t="s">
        <v>22</v>
      </c>
      <c r="J130" s="8" t="s">
        <v>239</v>
      </c>
      <c r="K130" s="8" t="s">
        <v>22</v>
      </c>
      <c r="M130" s="8" t="s">
        <v>78</v>
      </c>
      <c r="N130" s="8" t="s">
        <v>22</v>
      </c>
      <c r="P130" s="80" t="s">
        <v>328</v>
      </c>
      <c r="Q130" s="8" t="s">
        <v>22</v>
      </c>
      <c r="S130" s="81" t="s">
        <v>377</v>
      </c>
      <c r="T130" s="8" t="s">
        <v>22</v>
      </c>
    </row>
    <row r="131" spans="7:20" x14ac:dyDescent="0.25">
      <c r="G131" s="8" t="s">
        <v>242</v>
      </c>
      <c r="H131" s="8" t="s">
        <v>22</v>
      </c>
      <c r="J131" s="8" t="s">
        <v>240</v>
      </c>
      <c r="K131" s="8" t="s">
        <v>22</v>
      </c>
      <c r="M131" s="8" t="s">
        <v>235</v>
      </c>
      <c r="N131" s="8" t="s">
        <v>22</v>
      </c>
      <c r="P131" s="80" t="s">
        <v>329</v>
      </c>
      <c r="Q131" s="8" t="s">
        <v>22</v>
      </c>
      <c r="S131" s="81" t="s">
        <v>378</v>
      </c>
      <c r="T131" s="8" t="s">
        <v>22</v>
      </c>
    </row>
    <row r="132" spans="7:20" x14ac:dyDescent="0.25">
      <c r="G132" s="8" t="s">
        <v>517</v>
      </c>
      <c r="H132" s="8" t="s">
        <v>22</v>
      </c>
      <c r="J132" s="8" t="s">
        <v>241</v>
      </c>
      <c r="K132" s="8" t="s">
        <v>22</v>
      </c>
      <c r="M132" s="8" t="s">
        <v>236</v>
      </c>
      <c r="N132" s="8" t="s">
        <v>22</v>
      </c>
      <c r="P132" s="80" t="s">
        <v>330</v>
      </c>
      <c r="Q132" s="8" t="s">
        <v>22</v>
      </c>
      <c r="S132" s="81" t="s">
        <v>379</v>
      </c>
      <c r="T132" s="8" t="s">
        <v>22</v>
      </c>
    </row>
    <row r="133" spans="7:20" x14ac:dyDescent="0.25">
      <c r="G133" s="8" t="s">
        <v>86</v>
      </c>
      <c r="H133" s="8" t="s">
        <v>22</v>
      </c>
      <c r="J133" s="8" t="s">
        <v>80</v>
      </c>
      <c r="K133" s="8" t="s">
        <v>22</v>
      </c>
      <c r="M133" s="8" t="s">
        <v>237</v>
      </c>
      <c r="N133" s="8" t="s">
        <v>22</v>
      </c>
      <c r="P133" s="80" t="s">
        <v>331</v>
      </c>
      <c r="Q133" s="8" t="s">
        <v>22</v>
      </c>
      <c r="S133" s="81" t="s">
        <v>380</v>
      </c>
      <c r="T133" s="8" t="s">
        <v>22</v>
      </c>
    </row>
    <row r="134" spans="7:20" x14ac:dyDescent="0.25">
      <c r="G134" s="8" t="s">
        <v>87</v>
      </c>
      <c r="H134" s="8" t="s">
        <v>22</v>
      </c>
      <c r="J134" s="8" t="s">
        <v>81</v>
      </c>
      <c r="K134" s="8" t="s">
        <v>22</v>
      </c>
      <c r="M134" s="8" t="s">
        <v>238</v>
      </c>
      <c r="N134" s="8" t="s">
        <v>22</v>
      </c>
      <c r="P134" s="80" t="s">
        <v>332</v>
      </c>
      <c r="Q134" s="8" t="s">
        <v>22</v>
      </c>
      <c r="S134" s="81" t="s">
        <v>381</v>
      </c>
      <c r="T134" s="8" t="s">
        <v>22</v>
      </c>
    </row>
    <row r="135" spans="7:20" x14ac:dyDescent="0.25">
      <c r="G135" s="8" t="s">
        <v>88</v>
      </c>
      <c r="H135" s="8" t="s">
        <v>22</v>
      </c>
      <c r="J135" s="8" t="s">
        <v>242</v>
      </c>
      <c r="K135" s="8" t="s">
        <v>22</v>
      </c>
      <c r="M135" s="8" t="s">
        <v>239</v>
      </c>
      <c r="N135" s="8" t="s">
        <v>22</v>
      </c>
      <c r="P135" s="80" t="s">
        <v>333</v>
      </c>
      <c r="Q135" s="8" t="s">
        <v>22</v>
      </c>
      <c r="S135" s="81" t="s">
        <v>382</v>
      </c>
      <c r="T135" s="8" t="s">
        <v>22</v>
      </c>
    </row>
    <row r="136" spans="7:20" x14ac:dyDescent="0.25">
      <c r="G136" s="8" t="s">
        <v>89</v>
      </c>
      <c r="H136" s="8" t="s">
        <v>22</v>
      </c>
      <c r="J136" s="8" t="s">
        <v>36</v>
      </c>
      <c r="K136" s="8" t="s">
        <v>22</v>
      </c>
      <c r="M136" s="8" t="s">
        <v>240</v>
      </c>
      <c r="N136" s="8" t="s">
        <v>22</v>
      </c>
      <c r="P136" s="80" t="s">
        <v>334</v>
      </c>
      <c r="Q136" s="8" t="s">
        <v>22</v>
      </c>
      <c r="S136" s="81" t="s">
        <v>383</v>
      </c>
      <c r="T136" s="8" t="s">
        <v>22</v>
      </c>
    </row>
    <row r="137" spans="7:20" x14ac:dyDescent="0.25">
      <c r="G137" s="8" t="s">
        <v>90</v>
      </c>
      <c r="H137" s="8" t="s">
        <v>22</v>
      </c>
      <c r="J137" s="8" t="s">
        <v>517</v>
      </c>
      <c r="K137" s="8" t="s">
        <v>22</v>
      </c>
      <c r="M137" s="8" t="s">
        <v>241</v>
      </c>
      <c r="N137" s="8" t="s">
        <v>22</v>
      </c>
      <c r="P137" s="80" t="s">
        <v>335</v>
      </c>
      <c r="Q137" s="8" t="s">
        <v>22</v>
      </c>
      <c r="S137" s="81" t="s">
        <v>384</v>
      </c>
      <c r="T137" s="8" t="s">
        <v>22</v>
      </c>
    </row>
    <row r="138" spans="7:20" x14ac:dyDescent="0.25">
      <c r="G138" s="8" t="s">
        <v>91</v>
      </c>
      <c r="H138" s="8" t="s">
        <v>22</v>
      </c>
      <c r="J138" s="8" t="s">
        <v>86</v>
      </c>
      <c r="K138" s="8" t="s">
        <v>22</v>
      </c>
      <c r="M138" s="8" t="s">
        <v>80</v>
      </c>
      <c r="N138" s="8" t="s">
        <v>22</v>
      </c>
      <c r="P138" s="80" t="s">
        <v>336</v>
      </c>
      <c r="Q138" s="8" t="s">
        <v>22</v>
      </c>
      <c r="S138" s="81" t="s">
        <v>385</v>
      </c>
      <c r="T138" s="8" t="s">
        <v>22</v>
      </c>
    </row>
    <row r="139" spans="7:20" x14ac:dyDescent="0.25">
      <c r="G139" s="8" t="s">
        <v>92</v>
      </c>
      <c r="H139" s="8" t="s">
        <v>22</v>
      </c>
      <c r="J139" s="8" t="s">
        <v>87</v>
      </c>
      <c r="K139" s="8" t="s">
        <v>22</v>
      </c>
      <c r="M139" s="8" t="s">
        <v>81</v>
      </c>
      <c r="N139" s="8" t="s">
        <v>22</v>
      </c>
      <c r="P139" s="80" t="s">
        <v>337</v>
      </c>
      <c r="Q139" s="8" t="s">
        <v>22</v>
      </c>
      <c r="S139" s="81" t="s">
        <v>386</v>
      </c>
      <c r="T139" s="8" t="s">
        <v>22</v>
      </c>
    </row>
    <row r="140" spans="7:20" x14ac:dyDescent="0.25">
      <c r="G140" s="8" t="s">
        <v>93</v>
      </c>
      <c r="H140" s="8" t="s">
        <v>22</v>
      </c>
      <c r="J140" s="8" t="s">
        <v>88</v>
      </c>
      <c r="K140" s="8" t="s">
        <v>22</v>
      </c>
      <c r="M140" s="8" t="s">
        <v>242</v>
      </c>
      <c r="N140" s="8" t="s">
        <v>22</v>
      </c>
      <c r="P140" s="80" t="s">
        <v>338</v>
      </c>
      <c r="Q140" s="8" t="s">
        <v>22</v>
      </c>
      <c r="S140" s="81" t="s">
        <v>395</v>
      </c>
      <c r="T140" s="8" t="s">
        <v>22</v>
      </c>
    </row>
    <row r="141" spans="7:20" x14ac:dyDescent="0.25">
      <c r="G141" s="8" t="s">
        <v>94</v>
      </c>
      <c r="H141" s="8" t="s">
        <v>22</v>
      </c>
      <c r="J141" s="8" t="s">
        <v>89</v>
      </c>
      <c r="K141" s="8" t="s">
        <v>22</v>
      </c>
      <c r="M141" s="8" t="s">
        <v>263</v>
      </c>
      <c r="N141" s="8" t="s">
        <v>22</v>
      </c>
      <c r="P141" s="80" t="s">
        <v>339</v>
      </c>
      <c r="Q141" s="8" t="s">
        <v>22</v>
      </c>
      <c r="S141" s="81" t="s">
        <v>387</v>
      </c>
      <c r="T141" s="8" t="s">
        <v>22</v>
      </c>
    </row>
    <row r="142" spans="7:20" x14ac:dyDescent="0.25">
      <c r="G142" s="8" t="s">
        <v>95</v>
      </c>
      <c r="H142" s="8" t="s">
        <v>22</v>
      </c>
      <c r="J142" s="8" t="s">
        <v>90</v>
      </c>
      <c r="K142" s="8" t="s">
        <v>22</v>
      </c>
      <c r="M142" s="8" t="s">
        <v>82</v>
      </c>
      <c r="N142" s="8" t="s">
        <v>22</v>
      </c>
      <c r="P142" s="80" t="s">
        <v>340</v>
      </c>
      <c r="Q142" s="8" t="s">
        <v>22</v>
      </c>
      <c r="S142" s="81" t="s">
        <v>388</v>
      </c>
      <c r="T142" s="8" t="s">
        <v>22</v>
      </c>
    </row>
    <row r="143" spans="7:20" x14ac:dyDescent="0.25">
      <c r="G143" s="8" t="s">
        <v>96</v>
      </c>
      <c r="H143" s="8" t="s">
        <v>22</v>
      </c>
      <c r="J143" s="8" t="s">
        <v>91</v>
      </c>
      <c r="K143" s="8" t="s">
        <v>22</v>
      </c>
      <c r="M143" s="8" t="s">
        <v>517</v>
      </c>
      <c r="N143" s="8" t="s">
        <v>22</v>
      </c>
      <c r="P143" s="80" t="s">
        <v>341</v>
      </c>
      <c r="Q143" s="8" t="s">
        <v>22</v>
      </c>
      <c r="S143" s="81" t="s">
        <v>389</v>
      </c>
      <c r="T143" s="8" t="s">
        <v>22</v>
      </c>
    </row>
    <row r="144" spans="7:20" x14ac:dyDescent="0.25">
      <c r="G144" s="8" t="s">
        <v>97</v>
      </c>
      <c r="H144" s="8" t="s">
        <v>22</v>
      </c>
      <c r="J144" s="8" t="s">
        <v>92</v>
      </c>
      <c r="K144" s="8" t="s">
        <v>22</v>
      </c>
      <c r="M144" s="8" t="s">
        <v>264</v>
      </c>
      <c r="N144" s="8" t="s">
        <v>22</v>
      </c>
      <c r="P144" s="80" t="s">
        <v>342</v>
      </c>
      <c r="Q144" s="8" t="s">
        <v>22</v>
      </c>
      <c r="S144" s="81" t="s">
        <v>390</v>
      </c>
      <c r="T144" s="8" t="s">
        <v>22</v>
      </c>
    </row>
    <row r="145" spans="1:20" x14ac:dyDescent="0.25">
      <c r="G145" s="8" t="s">
        <v>98</v>
      </c>
      <c r="H145" s="8" t="s">
        <v>22</v>
      </c>
      <c r="J145" s="8" t="s">
        <v>93</v>
      </c>
      <c r="K145" s="8" t="s">
        <v>22</v>
      </c>
      <c r="M145" s="8" t="s">
        <v>86</v>
      </c>
      <c r="N145" s="8" t="s">
        <v>22</v>
      </c>
      <c r="P145" s="80" t="s">
        <v>343</v>
      </c>
      <c r="Q145" s="8" t="s">
        <v>22</v>
      </c>
      <c r="S145" s="81" t="s">
        <v>391</v>
      </c>
      <c r="T145" s="8" t="s">
        <v>22</v>
      </c>
    </row>
    <row r="146" spans="1:20" ht="15.75" x14ac:dyDescent="0.25">
      <c r="A146" s="2"/>
      <c r="B146" s="3"/>
      <c r="G146" s="8" t="s">
        <v>99</v>
      </c>
      <c r="H146" s="8" t="s">
        <v>22</v>
      </c>
      <c r="J146" s="8" t="s">
        <v>94</v>
      </c>
      <c r="K146" s="8" t="s">
        <v>22</v>
      </c>
      <c r="M146" s="8" t="s">
        <v>87</v>
      </c>
      <c r="N146" s="8" t="s">
        <v>22</v>
      </c>
      <c r="P146" s="80" t="s">
        <v>344</v>
      </c>
      <c r="Q146" s="8" t="s">
        <v>22</v>
      </c>
      <c r="S146" s="81" t="s">
        <v>392</v>
      </c>
      <c r="T146" s="8" t="s">
        <v>22</v>
      </c>
    </row>
    <row r="147" spans="1:20" ht="15.75" x14ac:dyDescent="0.25">
      <c r="B147" s="3"/>
      <c r="D147" s="3"/>
      <c r="E147" s="3"/>
      <c r="G147" s="8" t="s">
        <v>100</v>
      </c>
      <c r="H147" s="8" t="s">
        <v>22</v>
      </c>
      <c r="J147" s="8" t="s">
        <v>95</v>
      </c>
      <c r="K147" s="8" t="s">
        <v>22</v>
      </c>
      <c r="M147" s="8" t="s">
        <v>88</v>
      </c>
      <c r="N147" s="8" t="s">
        <v>22</v>
      </c>
      <c r="P147" s="80" t="s">
        <v>345</v>
      </c>
      <c r="Q147" s="8" t="s">
        <v>22</v>
      </c>
      <c r="S147" s="81" t="s">
        <v>393</v>
      </c>
      <c r="T147" s="8" t="s">
        <v>22</v>
      </c>
    </row>
    <row r="148" spans="1:20" ht="15.75" x14ac:dyDescent="0.25">
      <c r="D148" s="3"/>
      <c r="E148" s="3"/>
      <c r="G148" s="8" t="s">
        <v>101</v>
      </c>
      <c r="H148" s="8" t="s">
        <v>22</v>
      </c>
      <c r="J148" s="8" t="s">
        <v>96</v>
      </c>
      <c r="K148" s="8" t="s">
        <v>22</v>
      </c>
      <c r="M148" s="8" t="s">
        <v>89</v>
      </c>
      <c r="N148" s="8" t="s">
        <v>22</v>
      </c>
      <c r="P148" s="80" t="s">
        <v>346</v>
      </c>
      <c r="Q148" s="8" t="s">
        <v>22</v>
      </c>
      <c r="S148" s="81" t="s">
        <v>394</v>
      </c>
      <c r="T148" s="8" t="s">
        <v>22</v>
      </c>
    </row>
    <row r="149" spans="1:20" x14ac:dyDescent="0.25">
      <c r="G149" s="8" t="s">
        <v>102</v>
      </c>
      <c r="H149" s="8" t="s">
        <v>22</v>
      </c>
      <c r="J149" s="8" t="s">
        <v>97</v>
      </c>
      <c r="K149" s="8" t="s">
        <v>22</v>
      </c>
      <c r="M149" s="8" t="s">
        <v>90</v>
      </c>
      <c r="N149" s="8" t="s">
        <v>22</v>
      </c>
      <c r="P149" s="80" t="s">
        <v>347</v>
      </c>
      <c r="Q149" s="8" t="s">
        <v>22</v>
      </c>
      <c r="S149" s="81" t="s">
        <v>43</v>
      </c>
      <c r="T149" s="8" t="s">
        <v>22</v>
      </c>
    </row>
    <row r="150" spans="1:20" x14ac:dyDescent="0.25">
      <c r="G150" s="8" t="s">
        <v>37</v>
      </c>
      <c r="H150" s="8" t="s">
        <v>22</v>
      </c>
      <c r="J150" s="8" t="s">
        <v>98</v>
      </c>
      <c r="K150" s="8" t="s">
        <v>22</v>
      </c>
      <c r="M150" s="8" t="s">
        <v>91</v>
      </c>
      <c r="N150" s="8" t="s">
        <v>22</v>
      </c>
      <c r="P150" s="80" t="s">
        <v>348</v>
      </c>
      <c r="Q150" s="8" t="s">
        <v>22</v>
      </c>
      <c r="S150" s="81" t="s">
        <v>44</v>
      </c>
      <c r="T150" s="8" t="s">
        <v>22</v>
      </c>
    </row>
    <row r="151" spans="1:20" x14ac:dyDescent="0.25">
      <c r="G151" s="8" t="s">
        <v>38</v>
      </c>
      <c r="H151" s="8" t="s">
        <v>22</v>
      </c>
      <c r="J151" s="8" t="s">
        <v>99</v>
      </c>
      <c r="K151" s="8" t="s">
        <v>22</v>
      </c>
      <c r="M151" s="8" t="s">
        <v>92</v>
      </c>
      <c r="N151" s="8" t="s">
        <v>22</v>
      </c>
      <c r="P151" s="80" t="s">
        <v>349</v>
      </c>
      <c r="Q151" s="8" t="s">
        <v>22</v>
      </c>
      <c r="S151" s="81" t="s">
        <v>41</v>
      </c>
      <c r="T151" s="8" t="s">
        <v>22</v>
      </c>
    </row>
    <row r="152" spans="1:20" x14ac:dyDescent="0.25">
      <c r="G152" s="8" t="s">
        <v>104</v>
      </c>
      <c r="H152" s="8" t="s">
        <v>22</v>
      </c>
      <c r="J152" s="8" t="s">
        <v>100</v>
      </c>
      <c r="K152" s="8" t="s">
        <v>22</v>
      </c>
      <c r="M152" s="8" t="s">
        <v>93</v>
      </c>
      <c r="N152" s="8" t="s">
        <v>22</v>
      </c>
      <c r="P152" s="80" t="s">
        <v>350</v>
      </c>
      <c r="Q152" s="8" t="s">
        <v>22</v>
      </c>
      <c r="S152" s="81" t="s">
        <v>42</v>
      </c>
      <c r="T152" s="8" t="s">
        <v>22</v>
      </c>
    </row>
    <row r="153" spans="1:20" x14ac:dyDescent="0.25">
      <c r="G153" s="8" t="s">
        <v>39</v>
      </c>
      <c r="H153" s="8" t="s">
        <v>22</v>
      </c>
      <c r="J153" s="8" t="s">
        <v>101</v>
      </c>
      <c r="K153" s="8" t="s">
        <v>22</v>
      </c>
      <c r="M153" s="8" t="s">
        <v>94</v>
      </c>
      <c r="N153" s="8" t="s">
        <v>22</v>
      </c>
      <c r="P153" s="80" t="s">
        <v>351</v>
      </c>
      <c r="Q153" s="8" t="s">
        <v>22</v>
      </c>
    </row>
    <row r="154" spans="1:20" x14ac:dyDescent="0.25">
      <c r="G154" s="8" t="s">
        <v>243</v>
      </c>
      <c r="H154" s="8" t="s">
        <v>22</v>
      </c>
      <c r="J154" s="8" t="s">
        <v>102</v>
      </c>
      <c r="K154" s="8" t="s">
        <v>22</v>
      </c>
      <c r="M154" s="8" t="s">
        <v>95</v>
      </c>
      <c r="N154" s="8" t="s">
        <v>22</v>
      </c>
      <c r="P154" s="80" t="s">
        <v>352</v>
      </c>
      <c r="Q154" s="8" t="s">
        <v>22</v>
      </c>
    </row>
    <row r="155" spans="1:20" x14ac:dyDescent="0.25">
      <c r="B155" s="4"/>
      <c r="G155" s="8" t="s">
        <v>244</v>
      </c>
      <c r="H155" s="8" t="s">
        <v>22</v>
      </c>
      <c r="J155" s="8" t="s">
        <v>254</v>
      </c>
      <c r="K155" s="8" t="s">
        <v>22</v>
      </c>
      <c r="M155" s="8" t="s">
        <v>96</v>
      </c>
      <c r="N155" s="8" t="s">
        <v>22</v>
      </c>
      <c r="P155" s="80" t="s">
        <v>353</v>
      </c>
      <c r="Q155" s="8" t="s">
        <v>22</v>
      </c>
      <c r="S155" s="82"/>
    </row>
    <row r="156" spans="1:20" ht="15.75" x14ac:dyDescent="0.25">
      <c r="B156" s="3"/>
      <c r="D156" s="4"/>
      <c r="E156" s="4"/>
      <c r="G156" s="8" t="s">
        <v>245</v>
      </c>
      <c r="H156" s="8" t="s">
        <v>22</v>
      </c>
      <c r="J156" s="8" t="s">
        <v>37</v>
      </c>
      <c r="K156" s="8" t="s">
        <v>22</v>
      </c>
      <c r="M156" s="8" t="s">
        <v>97</v>
      </c>
      <c r="N156" s="8" t="s">
        <v>22</v>
      </c>
      <c r="P156" s="80" t="s">
        <v>354</v>
      </c>
      <c r="Q156" s="8" t="s">
        <v>22</v>
      </c>
      <c r="S156" s="83"/>
    </row>
    <row r="157" spans="1:20" ht="15.75" x14ac:dyDescent="0.25">
      <c r="B157" s="3"/>
      <c r="D157" s="3"/>
      <c r="E157" s="3"/>
      <c r="G157" s="8" t="s">
        <v>246</v>
      </c>
      <c r="H157" s="8" t="s">
        <v>22</v>
      </c>
      <c r="J157" s="8" t="s">
        <v>103</v>
      </c>
      <c r="K157" s="8" t="s">
        <v>22</v>
      </c>
      <c r="M157" s="8" t="s">
        <v>98</v>
      </c>
      <c r="N157" s="8" t="s">
        <v>22</v>
      </c>
      <c r="P157" s="80" t="s">
        <v>355</v>
      </c>
      <c r="Q157" s="8" t="s">
        <v>22</v>
      </c>
      <c r="S157" s="83"/>
    </row>
    <row r="158" spans="1:20" ht="15.75" x14ac:dyDescent="0.25">
      <c r="D158" s="3"/>
      <c r="E158" s="3"/>
      <c r="G158" s="8" t="s">
        <v>247</v>
      </c>
      <c r="H158" s="8" t="s">
        <v>22</v>
      </c>
      <c r="J158" s="8" t="s">
        <v>38</v>
      </c>
      <c r="K158" s="8" t="s">
        <v>22</v>
      </c>
      <c r="M158" s="8" t="s">
        <v>99</v>
      </c>
      <c r="N158" s="8" t="s">
        <v>22</v>
      </c>
      <c r="P158" s="80" t="s">
        <v>356</v>
      </c>
      <c r="Q158" s="8" t="s">
        <v>22</v>
      </c>
    </row>
    <row r="159" spans="1:20" x14ac:dyDescent="0.25">
      <c r="G159" s="8" t="s">
        <v>248</v>
      </c>
      <c r="H159" s="8" t="s">
        <v>22</v>
      </c>
      <c r="J159" s="8" t="s">
        <v>104</v>
      </c>
      <c r="K159" s="8" t="s">
        <v>22</v>
      </c>
      <c r="M159" s="8" t="s">
        <v>100</v>
      </c>
      <c r="N159" s="8" t="s">
        <v>22</v>
      </c>
      <c r="P159" s="80" t="s">
        <v>357</v>
      </c>
      <c r="Q159" s="8" t="s">
        <v>22</v>
      </c>
    </row>
    <row r="160" spans="1:20" x14ac:dyDescent="0.25">
      <c r="G160" s="8" t="s">
        <v>249</v>
      </c>
      <c r="H160" s="8" t="s">
        <v>22</v>
      </c>
      <c r="J160" s="8" t="s">
        <v>243</v>
      </c>
      <c r="K160" s="8" t="s">
        <v>22</v>
      </c>
      <c r="M160" s="8" t="s">
        <v>101</v>
      </c>
      <c r="N160" s="8" t="s">
        <v>22</v>
      </c>
      <c r="P160" s="80" t="s">
        <v>358</v>
      </c>
      <c r="Q160" s="8" t="s">
        <v>22</v>
      </c>
    </row>
    <row r="161" spans="1:17" x14ac:dyDescent="0.25">
      <c r="G161" s="8" t="s">
        <v>250</v>
      </c>
      <c r="H161" s="8" t="s">
        <v>22</v>
      </c>
      <c r="J161" s="8" t="s">
        <v>244</v>
      </c>
      <c r="K161" s="8" t="s">
        <v>22</v>
      </c>
      <c r="M161" s="8" t="s">
        <v>102</v>
      </c>
      <c r="N161" s="8" t="s">
        <v>22</v>
      </c>
      <c r="P161" s="80" t="s">
        <v>359</v>
      </c>
      <c r="Q161" s="8" t="s">
        <v>22</v>
      </c>
    </row>
    <row r="162" spans="1:17" x14ac:dyDescent="0.25">
      <c r="G162" s="8" t="s">
        <v>251</v>
      </c>
      <c r="H162" s="8" t="s">
        <v>22</v>
      </c>
      <c r="J162" s="8" t="s">
        <v>245</v>
      </c>
      <c r="K162" s="8" t="s">
        <v>22</v>
      </c>
      <c r="M162" s="8" t="s">
        <v>37</v>
      </c>
      <c r="N162" s="8" t="s">
        <v>22</v>
      </c>
      <c r="P162" s="80" t="s">
        <v>360</v>
      </c>
      <c r="Q162" s="8" t="s">
        <v>22</v>
      </c>
    </row>
    <row r="163" spans="1:17" x14ac:dyDescent="0.25">
      <c r="J163" s="8" t="s">
        <v>246</v>
      </c>
      <c r="K163" s="8" t="s">
        <v>22</v>
      </c>
      <c r="M163" s="8" t="s">
        <v>103</v>
      </c>
      <c r="N163" s="8" t="s">
        <v>22</v>
      </c>
      <c r="P163" s="80" t="s">
        <v>361</v>
      </c>
      <c r="Q163" s="8" t="s">
        <v>22</v>
      </c>
    </row>
    <row r="164" spans="1:17" x14ac:dyDescent="0.25">
      <c r="J164" s="8" t="s">
        <v>247</v>
      </c>
      <c r="K164" s="8" t="s">
        <v>22</v>
      </c>
      <c r="M164" s="8" t="s">
        <v>38</v>
      </c>
      <c r="N164" s="8" t="s">
        <v>22</v>
      </c>
      <c r="P164" s="80" t="s">
        <v>362</v>
      </c>
      <c r="Q164" s="8" t="s">
        <v>22</v>
      </c>
    </row>
    <row r="165" spans="1:17" x14ac:dyDescent="0.25">
      <c r="J165" s="8" t="s">
        <v>248</v>
      </c>
      <c r="K165" s="8" t="s">
        <v>22</v>
      </c>
      <c r="M165" s="8" t="s">
        <v>39</v>
      </c>
      <c r="N165" s="8" t="s">
        <v>22</v>
      </c>
      <c r="P165" s="80" t="s">
        <v>363</v>
      </c>
      <c r="Q165" s="8" t="s">
        <v>22</v>
      </c>
    </row>
    <row r="166" spans="1:17" x14ac:dyDescent="0.25">
      <c r="J166" s="8" t="s">
        <v>249</v>
      </c>
      <c r="K166" s="8" t="s">
        <v>22</v>
      </c>
      <c r="M166" s="8" t="s">
        <v>243</v>
      </c>
      <c r="N166" s="8" t="s">
        <v>22</v>
      </c>
      <c r="P166" s="80" t="s">
        <v>364</v>
      </c>
      <c r="Q166" s="8" t="s">
        <v>22</v>
      </c>
    </row>
    <row r="167" spans="1:17" ht="15.75" x14ac:dyDescent="0.25">
      <c r="A167" s="3"/>
      <c r="J167" s="8" t="s">
        <v>250</v>
      </c>
      <c r="K167" s="8" t="s">
        <v>22</v>
      </c>
      <c r="M167" s="8" t="s">
        <v>244</v>
      </c>
      <c r="N167" s="8" t="s">
        <v>22</v>
      </c>
      <c r="P167" s="80" t="s">
        <v>365</v>
      </c>
      <c r="Q167" s="8" t="s">
        <v>22</v>
      </c>
    </row>
    <row r="168" spans="1:17" ht="15.75" x14ac:dyDescent="0.25">
      <c r="A168" s="3"/>
      <c r="J168" s="8" t="s">
        <v>251</v>
      </c>
      <c r="K168" s="8" t="s">
        <v>22</v>
      </c>
      <c r="M168" s="8" t="s">
        <v>245</v>
      </c>
      <c r="N168" s="8" t="s">
        <v>22</v>
      </c>
      <c r="P168" s="80" t="s">
        <v>366</v>
      </c>
      <c r="Q168" s="8" t="s">
        <v>22</v>
      </c>
    </row>
    <row r="169" spans="1:17" x14ac:dyDescent="0.25">
      <c r="M169" s="8" t="s">
        <v>246</v>
      </c>
      <c r="N169" s="8" t="s">
        <v>22</v>
      </c>
      <c r="P169" s="80" t="s">
        <v>367</v>
      </c>
      <c r="Q169" s="8" t="s">
        <v>22</v>
      </c>
    </row>
    <row r="170" spans="1:17" x14ac:dyDescent="0.25">
      <c r="M170" s="8" t="s">
        <v>247</v>
      </c>
      <c r="N170" s="8" t="s">
        <v>22</v>
      </c>
      <c r="P170" s="80" t="s">
        <v>368</v>
      </c>
      <c r="Q170" s="8" t="s">
        <v>22</v>
      </c>
    </row>
    <row r="171" spans="1:17" x14ac:dyDescent="0.25">
      <c r="M171" s="8" t="s">
        <v>248</v>
      </c>
      <c r="N171" s="8" t="s">
        <v>22</v>
      </c>
      <c r="P171" s="80" t="s">
        <v>369</v>
      </c>
      <c r="Q171" s="8" t="s">
        <v>22</v>
      </c>
    </row>
    <row r="172" spans="1:17" x14ac:dyDescent="0.25">
      <c r="M172" s="8" t="s">
        <v>249</v>
      </c>
      <c r="N172" s="8" t="s">
        <v>22</v>
      </c>
      <c r="P172" s="80" t="s">
        <v>370</v>
      </c>
      <c r="Q172" s="8" t="s">
        <v>22</v>
      </c>
    </row>
    <row r="173" spans="1:17" x14ac:dyDescent="0.25">
      <c r="M173" s="8" t="s">
        <v>250</v>
      </c>
      <c r="N173" s="8" t="s">
        <v>22</v>
      </c>
      <c r="P173" s="80" t="s">
        <v>371</v>
      </c>
      <c r="Q173" s="8" t="s">
        <v>22</v>
      </c>
    </row>
    <row r="174" spans="1:17" x14ac:dyDescent="0.25">
      <c r="M174" s="8" t="s">
        <v>251</v>
      </c>
      <c r="N174" s="8" t="s">
        <v>22</v>
      </c>
      <c r="P174" s="80" t="s">
        <v>372</v>
      </c>
      <c r="Q174" s="8" t="s">
        <v>22</v>
      </c>
    </row>
    <row r="175" spans="1:17" x14ac:dyDescent="0.25">
      <c r="P175" s="80" t="s">
        <v>373</v>
      </c>
      <c r="Q175" s="8" t="s">
        <v>22</v>
      </c>
    </row>
    <row r="176" spans="1:17" x14ac:dyDescent="0.25">
      <c r="A176" s="4"/>
      <c r="P176" s="80" t="s">
        <v>374</v>
      </c>
      <c r="Q176" s="8" t="s">
        <v>22</v>
      </c>
    </row>
    <row r="177" spans="1:17" ht="15.75" x14ac:dyDescent="0.25">
      <c r="A177" s="3"/>
      <c r="P177" s="80" t="s">
        <v>375</v>
      </c>
      <c r="Q177" s="8" t="s">
        <v>22</v>
      </c>
    </row>
    <row r="178" spans="1:17" ht="15.75" x14ac:dyDescent="0.25">
      <c r="A178" s="3"/>
      <c r="P178" s="80" t="s">
        <v>376</v>
      </c>
      <c r="Q178" s="8" t="s">
        <v>22</v>
      </c>
    </row>
    <row r="179" spans="1:17" x14ac:dyDescent="0.25">
      <c r="P179" s="80" t="s">
        <v>377</v>
      </c>
      <c r="Q179" s="8" t="s">
        <v>22</v>
      </c>
    </row>
    <row r="180" spans="1:17" x14ac:dyDescent="0.25">
      <c r="P180" s="80" t="s">
        <v>378</v>
      </c>
      <c r="Q180" s="8" t="s">
        <v>22</v>
      </c>
    </row>
    <row r="181" spans="1:17" x14ac:dyDescent="0.25">
      <c r="P181" s="80" t="s">
        <v>379</v>
      </c>
      <c r="Q181" s="8" t="s">
        <v>22</v>
      </c>
    </row>
    <row r="182" spans="1:17" x14ac:dyDescent="0.25">
      <c r="P182" s="80" t="s">
        <v>380</v>
      </c>
      <c r="Q182" s="8" t="s">
        <v>22</v>
      </c>
    </row>
    <row r="183" spans="1:17" x14ac:dyDescent="0.25">
      <c r="P183" s="80" t="s">
        <v>381</v>
      </c>
      <c r="Q183" s="8" t="s">
        <v>22</v>
      </c>
    </row>
    <row r="184" spans="1:17" x14ac:dyDescent="0.25">
      <c r="P184" s="80" t="s">
        <v>382</v>
      </c>
      <c r="Q184" s="8" t="s">
        <v>22</v>
      </c>
    </row>
    <row r="185" spans="1:17" x14ac:dyDescent="0.25">
      <c r="P185" s="80" t="s">
        <v>383</v>
      </c>
      <c r="Q185" s="8" t="s">
        <v>22</v>
      </c>
    </row>
    <row r="186" spans="1:17" x14ac:dyDescent="0.25">
      <c r="P186" s="80" t="s">
        <v>384</v>
      </c>
      <c r="Q186" s="8" t="s">
        <v>22</v>
      </c>
    </row>
    <row r="187" spans="1:17" x14ac:dyDescent="0.25">
      <c r="P187" s="80" t="s">
        <v>385</v>
      </c>
      <c r="Q187" s="8" t="s">
        <v>22</v>
      </c>
    </row>
    <row r="188" spans="1:17" x14ac:dyDescent="0.25">
      <c r="P188" s="80" t="s">
        <v>386</v>
      </c>
      <c r="Q188" s="8" t="s">
        <v>22</v>
      </c>
    </row>
    <row r="189" spans="1:17" x14ac:dyDescent="0.25">
      <c r="P189" s="80" t="s">
        <v>395</v>
      </c>
      <c r="Q189" s="8" t="s">
        <v>22</v>
      </c>
    </row>
    <row r="190" spans="1:17" x14ac:dyDescent="0.25">
      <c r="P190" s="80" t="s">
        <v>387</v>
      </c>
      <c r="Q190" s="8" t="s">
        <v>22</v>
      </c>
    </row>
    <row r="191" spans="1:17" x14ac:dyDescent="0.25">
      <c r="P191" s="80" t="s">
        <v>388</v>
      </c>
      <c r="Q191" s="8" t="s">
        <v>22</v>
      </c>
    </row>
    <row r="192" spans="1:17" x14ac:dyDescent="0.25">
      <c r="P192" s="80" t="s">
        <v>389</v>
      </c>
      <c r="Q192" s="8" t="s">
        <v>22</v>
      </c>
    </row>
    <row r="193" spans="16:17" x14ac:dyDescent="0.25">
      <c r="P193" s="80" t="s">
        <v>390</v>
      </c>
      <c r="Q193" s="8" t="s">
        <v>22</v>
      </c>
    </row>
    <row r="194" spans="16:17" x14ac:dyDescent="0.25">
      <c r="P194" s="80" t="s">
        <v>391</v>
      </c>
      <c r="Q194" s="8" t="s">
        <v>22</v>
      </c>
    </row>
    <row r="195" spans="16:17" x14ac:dyDescent="0.25">
      <c r="P195" s="80" t="s">
        <v>392</v>
      </c>
      <c r="Q195" s="8" t="s">
        <v>22</v>
      </c>
    </row>
    <row r="196" spans="16:17" x14ac:dyDescent="0.25">
      <c r="P196" s="80" t="s">
        <v>393</v>
      </c>
      <c r="Q196" s="8" t="s">
        <v>22</v>
      </c>
    </row>
    <row r="197" spans="16:17" x14ac:dyDescent="0.25">
      <c r="P197" s="80" t="s">
        <v>394</v>
      </c>
      <c r="Q197" s="8" t="s">
        <v>22</v>
      </c>
    </row>
    <row r="198" spans="16:17" x14ac:dyDescent="0.25">
      <c r="P198" s="80" t="s">
        <v>43</v>
      </c>
      <c r="Q198" s="8" t="s">
        <v>22</v>
      </c>
    </row>
    <row r="199" spans="16:17" x14ac:dyDescent="0.25">
      <c r="P199" s="80" t="s">
        <v>44</v>
      </c>
      <c r="Q199" s="8" t="s">
        <v>22</v>
      </c>
    </row>
    <row r="200" spans="16:17" x14ac:dyDescent="0.25">
      <c r="P200" s="80" t="s">
        <v>41</v>
      </c>
      <c r="Q200" s="8" t="s">
        <v>22</v>
      </c>
    </row>
    <row r="201" spans="16:17" x14ac:dyDescent="0.25">
      <c r="P201" s="80" t="s">
        <v>42</v>
      </c>
      <c r="Q201" s="8" t="s">
        <v>22</v>
      </c>
    </row>
  </sheetData>
  <sheetProtection selectLockedCells="1" selectUnlockedCells="1"/>
  <sortState xmlns:xlrd2="http://schemas.microsoft.com/office/spreadsheetml/2017/richdata2" ref="V4:W38">
    <sortCondition ref="V4:V38"/>
  </sortState>
  <mergeCells count="4">
    <mergeCell ref="S3:T3"/>
    <mergeCell ref="M3:N3"/>
    <mergeCell ref="V3:W3"/>
    <mergeCell ref="O1:X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1E9D-95F3-454D-8ED1-C925A6412D0B}">
  <dimension ref="A2:A130"/>
  <sheetViews>
    <sheetView topLeftCell="A124" workbookViewId="0">
      <selection sqref="A1:A130"/>
    </sheetView>
  </sheetViews>
  <sheetFormatPr defaultRowHeight="15" x14ac:dyDescent="0.25"/>
  <sheetData>
    <row r="2" spans="1:1" x14ac:dyDescent="0.25">
      <c r="A2" t="e" cm="1">
        <f t="array" ref="A2">-- Earn No Gross</f>
        <v>#NAME?</v>
      </c>
    </row>
    <row r="3" spans="1:1" x14ac:dyDescent="0.25">
      <c r="A3" t="s">
        <v>518</v>
      </c>
    </row>
    <row r="4" spans="1:1" x14ac:dyDescent="0.25">
      <c r="A4" t="s">
        <v>519</v>
      </c>
    </row>
    <row r="5" spans="1:1" x14ac:dyDescent="0.25">
      <c r="A5" t="s">
        <v>520</v>
      </c>
    </row>
    <row r="6" spans="1:1" x14ac:dyDescent="0.25">
      <c r="A6" t="s">
        <v>521</v>
      </c>
    </row>
    <row r="7" spans="1:1" x14ac:dyDescent="0.25">
      <c r="A7" t="s">
        <v>522</v>
      </c>
    </row>
    <row r="8" spans="1:1" x14ac:dyDescent="0.25">
      <c r="A8" t="s">
        <v>523</v>
      </c>
    </row>
    <row r="9" spans="1:1" x14ac:dyDescent="0.25">
      <c r="A9" t="s">
        <v>524</v>
      </c>
    </row>
    <row r="11" spans="1:1" x14ac:dyDescent="0.25">
      <c r="A11" t="e" cm="1">
        <f t="array" ref="A11">--No FED Earnings</f>
        <v>#NAME?</v>
      </c>
    </row>
    <row r="12" spans="1:1" x14ac:dyDescent="0.25">
      <c r="A12" t="s">
        <v>525</v>
      </c>
    </row>
    <row r="13" spans="1:1" x14ac:dyDescent="0.25">
      <c r="A13" t="s">
        <v>519</v>
      </c>
    </row>
    <row r="14" spans="1:1" x14ac:dyDescent="0.25">
      <c r="A14" t="s">
        <v>520</v>
      </c>
    </row>
    <row r="15" spans="1:1" x14ac:dyDescent="0.25">
      <c r="A15" t="s">
        <v>521</v>
      </c>
    </row>
    <row r="16" spans="1:1" x14ac:dyDescent="0.25">
      <c r="A16" t="s">
        <v>526</v>
      </c>
    </row>
    <row r="17" spans="1:1" x14ac:dyDescent="0.25">
      <c r="A17" t="s">
        <v>527</v>
      </c>
    </row>
    <row r="18" spans="1:1" x14ac:dyDescent="0.25">
      <c r="A18" t="s">
        <v>523</v>
      </c>
    </row>
    <row r="19" spans="1:1" x14ac:dyDescent="0.25">
      <c r="A19" t="s">
        <v>524</v>
      </c>
    </row>
    <row r="20" spans="1:1" x14ac:dyDescent="0.25">
      <c r="A20" t="e" cm="1">
        <f t="array" ref="A20">-- No FICA Earnings</f>
        <v>#NAME?</v>
      </c>
    </row>
    <row r="21" spans="1:1" x14ac:dyDescent="0.25">
      <c r="A21" t="s">
        <v>528</v>
      </c>
    </row>
    <row r="22" spans="1:1" x14ac:dyDescent="0.25">
      <c r="A22" t="s">
        <v>519</v>
      </c>
    </row>
    <row r="23" spans="1:1" x14ac:dyDescent="0.25">
      <c r="A23" t="s">
        <v>520</v>
      </c>
    </row>
    <row r="24" spans="1:1" x14ac:dyDescent="0.25">
      <c r="A24" t="s">
        <v>521</v>
      </c>
    </row>
    <row r="25" spans="1:1" x14ac:dyDescent="0.25">
      <c r="A25" t="s">
        <v>526</v>
      </c>
    </row>
    <row r="26" spans="1:1" x14ac:dyDescent="0.25">
      <c r="A26" t="s">
        <v>529</v>
      </c>
    </row>
    <row r="27" spans="1:1" x14ac:dyDescent="0.25">
      <c r="A27" t="s">
        <v>523</v>
      </c>
    </row>
    <row r="28" spans="1:1" x14ac:dyDescent="0.25">
      <c r="A28" t="s">
        <v>524</v>
      </c>
    </row>
    <row r="29" spans="1:1" x14ac:dyDescent="0.25">
      <c r="A29" t="e" cm="1">
        <f t="array" ref="A29">-- No State Earnings</f>
        <v>#NAME?</v>
      </c>
    </row>
    <row r="30" spans="1:1" x14ac:dyDescent="0.25">
      <c r="A30" t="s">
        <v>530</v>
      </c>
    </row>
    <row r="31" spans="1:1" x14ac:dyDescent="0.25">
      <c r="A31" t="s">
        <v>531</v>
      </c>
    </row>
    <row r="32" spans="1:1" x14ac:dyDescent="0.25">
      <c r="A32" t="s">
        <v>532</v>
      </c>
    </row>
    <row r="33" spans="1:1" x14ac:dyDescent="0.25">
      <c r="A33" t="s">
        <v>564</v>
      </c>
    </row>
    <row r="34" spans="1:1" x14ac:dyDescent="0.25">
      <c r="A34" t="s">
        <v>533</v>
      </c>
    </row>
    <row r="35" spans="1:1" x14ac:dyDescent="0.25">
      <c r="A35" t="s">
        <v>519</v>
      </c>
    </row>
    <row r="36" spans="1:1" x14ac:dyDescent="0.25">
      <c r="A36" t="s">
        <v>520</v>
      </c>
    </row>
    <row r="37" spans="1:1" x14ac:dyDescent="0.25">
      <c r="A37" t="s">
        <v>521</v>
      </c>
    </row>
    <row r="38" spans="1:1" x14ac:dyDescent="0.25">
      <c r="A38" t="s">
        <v>523</v>
      </c>
    </row>
    <row r="39" spans="1:1" x14ac:dyDescent="0.25">
      <c r="A39" t="s">
        <v>524</v>
      </c>
    </row>
    <row r="41" spans="1:1" x14ac:dyDescent="0.25">
      <c r="A41" t="e" cm="1">
        <f t="array" ref="A41">--No State Tax Earnings</f>
        <v>#NAME?</v>
      </c>
    </row>
    <row r="42" spans="1:1" x14ac:dyDescent="0.25">
      <c r="A42" t="e" cm="1">
        <f t="array" ref="A42">--VERIFY No Tax Gross Components need to be added.</f>
        <v>#NAME?</v>
      </c>
    </row>
    <row r="43" spans="1:1" x14ac:dyDescent="0.25">
      <c r="A43" t="s">
        <v>565</v>
      </c>
    </row>
    <row r="44" spans="1:1" x14ac:dyDescent="0.25">
      <c r="A44" t="s">
        <v>519</v>
      </c>
    </row>
    <row r="45" spans="1:1" x14ac:dyDescent="0.25">
      <c r="A45" t="s">
        <v>566</v>
      </c>
    </row>
    <row r="46" spans="1:1" x14ac:dyDescent="0.25">
      <c r="A46" t="s">
        <v>567</v>
      </c>
    </row>
    <row r="47" spans="1:1" x14ac:dyDescent="0.25">
      <c r="A47" t="s">
        <v>568</v>
      </c>
    </row>
    <row r="48" spans="1:1" x14ac:dyDescent="0.25">
      <c r="A48" t="s">
        <v>569</v>
      </c>
    </row>
    <row r="49" spans="1:1" x14ac:dyDescent="0.25">
      <c r="A49" t="s">
        <v>523</v>
      </c>
    </row>
    <row r="50" spans="1:1" x14ac:dyDescent="0.25">
      <c r="A50" t="s">
        <v>551</v>
      </c>
    </row>
    <row r="51" spans="1:1" x14ac:dyDescent="0.25">
      <c r="A51" t="s">
        <v>534</v>
      </c>
    </row>
    <row r="52" spans="1:1" x14ac:dyDescent="0.25">
      <c r="A52" t="s">
        <v>535</v>
      </c>
    </row>
    <row r="53" spans="1:1" x14ac:dyDescent="0.25">
      <c r="A53" t="s">
        <v>536</v>
      </c>
    </row>
    <row r="54" spans="1:1" x14ac:dyDescent="0.25">
      <c r="A54" t="s">
        <v>537</v>
      </c>
    </row>
    <row r="55" spans="1:1" x14ac:dyDescent="0.25">
      <c r="A55" t="s">
        <v>538</v>
      </c>
    </row>
    <row r="56" spans="1:1" x14ac:dyDescent="0.25">
      <c r="A56" t="s">
        <v>539</v>
      </c>
    </row>
    <row r="57" spans="1:1" x14ac:dyDescent="0.25">
      <c r="A57" t="s">
        <v>540</v>
      </c>
    </row>
    <row r="58" spans="1:1" x14ac:dyDescent="0.25">
      <c r="A58" t="s">
        <v>541</v>
      </c>
    </row>
    <row r="59" spans="1:1" x14ac:dyDescent="0.25">
      <c r="A59" t="s">
        <v>542</v>
      </c>
    </row>
    <row r="60" spans="1:1" x14ac:dyDescent="0.25">
      <c r="A60" t="s">
        <v>543</v>
      </c>
    </row>
    <row r="61" spans="1:1" x14ac:dyDescent="0.25">
      <c r="A61" t="s">
        <v>544</v>
      </c>
    </row>
    <row r="62" spans="1:1" x14ac:dyDescent="0.25">
      <c r="A62" t="s">
        <v>545</v>
      </c>
    </row>
    <row r="63" spans="1:1" x14ac:dyDescent="0.25">
      <c r="A63" t="s">
        <v>546</v>
      </c>
    </row>
    <row r="64" spans="1:1" x14ac:dyDescent="0.25">
      <c r="A64" t="s">
        <v>547</v>
      </c>
    </row>
    <row r="65" spans="1:1" x14ac:dyDescent="0.25">
      <c r="A65" t="s">
        <v>548</v>
      </c>
    </row>
    <row r="66" spans="1:1" x14ac:dyDescent="0.25">
      <c r="A66" t="s">
        <v>549</v>
      </c>
    </row>
    <row r="67" spans="1:1" x14ac:dyDescent="0.25">
      <c r="A67" t="s">
        <v>550</v>
      </c>
    </row>
    <row r="68" spans="1:1" x14ac:dyDescent="0.25">
      <c r="A68" t="s">
        <v>409</v>
      </c>
    </row>
    <row r="69" spans="1:1" x14ac:dyDescent="0.25">
      <c r="A69" t="s">
        <v>551</v>
      </c>
    </row>
    <row r="70" spans="1:1" x14ac:dyDescent="0.25">
      <c r="A70" t="s">
        <v>552</v>
      </c>
    </row>
    <row r="71" spans="1:1" x14ac:dyDescent="0.25">
      <c r="A71" t="s">
        <v>553</v>
      </c>
    </row>
    <row r="72" spans="1:1" x14ac:dyDescent="0.25">
      <c r="A72" t="s">
        <v>554</v>
      </c>
    </row>
    <row r="73" spans="1:1" x14ac:dyDescent="0.25">
      <c r="A73" t="s">
        <v>536</v>
      </c>
    </row>
    <row r="74" spans="1:1" x14ac:dyDescent="0.25">
      <c r="A74" t="s">
        <v>537</v>
      </c>
    </row>
    <row r="75" spans="1:1" x14ac:dyDescent="0.25">
      <c r="A75" t="s">
        <v>538</v>
      </c>
    </row>
    <row r="76" spans="1:1" x14ac:dyDescent="0.25">
      <c r="A76" t="s">
        <v>539</v>
      </c>
    </row>
    <row r="77" spans="1:1" x14ac:dyDescent="0.25">
      <c r="A77" t="s">
        <v>555</v>
      </c>
    </row>
    <row r="78" spans="1:1" x14ac:dyDescent="0.25">
      <c r="A78" t="s">
        <v>541</v>
      </c>
    </row>
    <row r="79" spans="1:1" x14ac:dyDescent="0.25">
      <c r="A79" t="s">
        <v>542</v>
      </c>
    </row>
    <row r="80" spans="1:1" x14ac:dyDescent="0.25">
      <c r="A80" t="s">
        <v>543</v>
      </c>
    </row>
    <row r="81" spans="1:1" x14ac:dyDescent="0.25">
      <c r="A81" t="s">
        <v>544</v>
      </c>
    </row>
    <row r="82" spans="1:1" x14ac:dyDescent="0.25">
      <c r="A82" t="s">
        <v>545</v>
      </c>
    </row>
    <row r="83" spans="1:1" x14ac:dyDescent="0.25">
      <c r="A83" t="s">
        <v>546</v>
      </c>
    </row>
    <row r="84" spans="1:1" x14ac:dyDescent="0.25">
      <c r="A84" t="s">
        <v>547</v>
      </c>
    </row>
    <row r="85" spans="1:1" x14ac:dyDescent="0.25">
      <c r="A85" t="s">
        <v>548</v>
      </c>
    </row>
    <row r="86" spans="1:1" x14ac:dyDescent="0.25">
      <c r="A86" t="s">
        <v>549</v>
      </c>
    </row>
    <row r="87" spans="1:1" x14ac:dyDescent="0.25">
      <c r="A87" t="s">
        <v>550</v>
      </c>
    </row>
    <row r="89" spans="1:1" x14ac:dyDescent="0.25">
      <c r="A89" t="s">
        <v>524</v>
      </c>
    </row>
    <row r="90" spans="1:1" x14ac:dyDescent="0.25">
      <c r="A90" t="s">
        <v>409</v>
      </c>
    </row>
    <row r="91" spans="1:1" x14ac:dyDescent="0.25">
      <c r="A91" t="s">
        <v>556</v>
      </c>
    </row>
    <row r="92" spans="1:1" x14ac:dyDescent="0.25">
      <c r="A92" t="s">
        <v>409</v>
      </c>
    </row>
    <row r="93" spans="1:1" x14ac:dyDescent="0.25">
      <c r="A93" t="s">
        <v>409</v>
      </c>
    </row>
    <row r="94" spans="1:1" x14ac:dyDescent="0.25">
      <c r="A94" t="s">
        <v>557</v>
      </c>
    </row>
    <row r="95" spans="1:1" x14ac:dyDescent="0.25">
      <c r="A95" t="s">
        <v>536</v>
      </c>
    </row>
    <row r="96" spans="1:1" x14ac:dyDescent="0.25">
      <c r="A96" t="s">
        <v>537</v>
      </c>
    </row>
    <row r="97" spans="1:1" x14ac:dyDescent="0.25">
      <c r="A97" t="s">
        <v>538</v>
      </c>
    </row>
    <row r="98" spans="1:1" x14ac:dyDescent="0.25">
      <c r="A98" t="s">
        <v>539</v>
      </c>
    </row>
    <row r="99" spans="1:1" x14ac:dyDescent="0.25">
      <c r="A99" t="s">
        <v>558</v>
      </c>
    </row>
    <row r="100" spans="1:1" x14ac:dyDescent="0.25">
      <c r="A100" t="s">
        <v>541</v>
      </c>
    </row>
    <row r="101" spans="1:1" x14ac:dyDescent="0.25">
      <c r="A101" t="s">
        <v>542</v>
      </c>
    </row>
    <row r="102" spans="1:1" x14ac:dyDescent="0.25">
      <c r="A102" t="s">
        <v>543</v>
      </c>
    </row>
    <row r="103" spans="1:1" x14ac:dyDescent="0.25">
      <c r="A103" t="s">
        <v>544</v>
      </c>
    </row>
    <row r="104" spans="1:1" x14ac:dyDescent="0.25">
      <c r="A104" t="s">
        <v>545</v>
      </c>
    </row>
    <row r="105" spans="1:1" x14ac:dyDescent="0.25">
      <c r="A105" t="s">
        <v>546</v>
      </c>
    </row>
    <row r="106" spans="1:1" x14ac:dyDescent="0.25">
      <c r="A106" t="s">
        <v>547</v>
      </c>
    </row>
    <row r="107" spans="1:1" x14ac:dyDescent="0.25">
      <c r="A107" t="s">
        <v>548</v>
      </c>
    </row>
    <row r="108" spans="1:1" x14ac:dyDescent="0.25">
      <c r="A108" t="s">
        <v>549</v>
      </c>
    </row>
    <row r="109" spans="1:1" x14ac:dyDescent="0.25">
      <c r="A109" t="s">
        <v>550</v>
      </c>
    </row>
    <row r="110" spans="1:1" x14ac:dyDescent="0.25">
      <c r="A110" t="s">
        <v>559</v>
      </c>
    </row>
    <row r="111" spans="1:1" x14ac:dyDescent="0.25">
      <c r="A111" t="s">
        <v>560</v>
      </c>
    </row>
    <row r="112" spans="1:1" x14ac:dyDescent="0.25">
      <c r="A112" t="s">
        <v>561</v>
      </c>
    </row>
    <row r="113" spans="1:1" x14ac:dyDescent="0.25">
      <c r="A113" t="s">
        <v>553</v>
      </c>
    </row>
    <row r="114" spans="1:1" x14ac:dyDescent="0.25">
      <c r="A114" t="s">
        <v>562</v>
      </c>
    </row>
    <row r="115" spans="1:1" x14ac:dyDescent="0.25">
      <c r="A115" t="s">
        <v>536</v>
      </c>
    </row>
    <row r="116" spans="1:1" x14ac:dyDescent="0.25">
      <c r="A116" t="s">
        <v>537</v>
      </c>
    </row>
    <row r="117" spans="1:1" x14ac:dyDescent="0.25">
      <c r="A117" t="s">
        <v>538</v>
      </c>
    </row>
    <row r="118" spans="1:1" x14ac:dyDescent="0.25">
      <c r="A118" t="s">
        <v>539</v>
      </c>
    </row>
    <row r="119" spans="1:1" x14ac:dyDescent="0.25">
      <c r="A119" t="s">
        <v>555</v>
      </c>
    </row>
    <row r="120" spans="1:1" x14ac:dyDescent="0.25">
      <c r="A120" t="s">
        <v>563</v>
      </c>
    </row>
    <row r="121" spans="1:1" x14ac:dyDescent="0.25">
      <c r="A121" t="s">
        <v>541</v>
      </c>
    </row>
    <row r="122" spans="1:1" x14ac:dyDescent="0.25">
      <c r="A122" t="s">
        <v>542</v>
      </c>
    </row>
    <row r="123" spans="1:1" x14ac:dyDescent="0.25">
      <c r="A123" t="s">
        <v>543</v>
      </c>
    </row>
    <row r="124" spans="1:1" x14ac:dyDescent="0.25">
      <c r="A124" t="s">
        <v>544</v>
      </c>
    </row>
    <row r="125" spans="1:1" x14ac:dyDescent="0.25">
      <c r="A125" t="s">
        <v>545</v>
      </c>
    </row>
    <row r="126" spans="1:1" x14ac:dyDescent="0.25">
      <c r="A126" t="s">
        <v>546</v>
      </c>
    </row>
    <row r="127" spans="1:1" x14ac:dyDescent="0.25">
      <c r="A127" t="s">
        <v>547</v>
      </c>
    </row>
    <row r="128" spans="1:1" x14ac:dyDescent="0.25">
      <c r="A128" t="s">
        <v>548</v>
      </c>
    </row>
    <row r="129" spans="1:1" x14ac:dyDescent="0.25">
      <c r="A129" t="s">
        <v>549</v>
      </c>
    </row>
    <row r="130" spans="1:1" x14ac:dyDescent="0.25">
      <c r="A130" t="s">
        <v>550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05A9F4D292074ABE70D874E86E98F1" ma:contentTypeVersion="6" ma:contentTypeDescription="Create a new document." ma:contentTypeScope="" ma:versionID="375850677559fd539483c20cb8d7bb41">
  <xsd:schema xmlns:xsd="http://www.w3.org/2001/XMLSchema" xmlns:xs="http://www.w3.org/2001/XMLSchema" xmlns:p="http://schemas.microsoft.com/office/2006/metadata/properties" xmlns:ns2="6698fae3-8347-40a3-9a73-b9ee3cce9c03" xmlns:ns3="1a473267-5e2e-4b3b-825e-2120f15977c6" targetNamespace="http://schemas.microsoft.com/office/2006/metadata/properties" ma:root="true" ma:fieldsID="f00eb8519ba3b6b1d4df2399ce706d40" ns2:_="" ns3:_="">
    <xsd:import namespace="6698fae3-8347-40a3-9a73-b9ee3cce9c03"/>
    <xsd:import namespace="1a473267-5e2e-4b3b-825e-2120f15977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8fae3-8347-40a3-9a73-b9ee3cce9c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73267-5e2e-4b3b-825e-2120f15977c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DF5A6CC3-875B-4FF1-B207-CFCDFF53D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98fae3-8347-40a3-9a73-b9ee3cce9c03"/>
    <ds:schemaRef ds:uri="1a473267-5e2e-4b3b-825e-2120f15977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97F1F0-7581-4394-8A5D-1C7BDEE6C0D5}">
  <ds:schemaRefs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6698fae3-8347-40a3-9a73-b9ee3cce9c03"/>
    <ds:schemaRef ds:uri="http://purl.org/dc/dcmitype/"/>
    <ds:schemaRef ds:uri="1a473267-5e2e-4b3b-825e-2120f15977c6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95B0263-C80A-46B1-B74B-79C7A815552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D063C32-BC49-44F3-93DB-756EA2654F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Instructions</vt:lpstr>
      <vt:lpstr>Agency Request</vt:lpstr>
      <vt:lpstr>OSC AUDIT</vt:lpstr>
      <vt:lpstr>ForDeposit </vt:lpstr>
      <vt:lpstr>LOOKUPS</vt:lpstr>
      <vt:lpstr>Lookup SQL</vt:lpstr>
      <vt:lpstr>FED</vt:lpstr>
      <vt:lpstr>FedDed</vt:lpstr>
      <vt:lpstr>NoGross</vt:lpstr>
      <vt:lpstr>NoSS</vt:lpstr>
      <vt:lpstr>NoSSDed</vt:lpstr>
      <vt:lpstr>'Agency Request'!Print_Area</vt:lpstr>
      <vt:lpstr>'ForDeposit '!Print_Area</vt:lpstr>
      <vt:lpstr>'Agency Request'!Print_Titles</vt:lpstr>
      <vt:lpstr>sc</vt:lpstr>
      <vt:lpstr>State</vt:lpstr>
      <vt:lpstr>State_Ded</vt:lpstr>
      <vt:lpstr>unrecoverable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Mayleen Z Medina</dc:creator>
  <cp:lastModifiedBy>Jared R. Waldron</cp:lastModifiedBy>
  <cp:lastPrinted>2026-09-11T15:42:32Z</cp:lastPrinted>
  <dcterms:created xsi:type="dcterms:W3CDTF">2024-03-26T17:00:04Z</dcterms:created>
  <dcterms:modified xsi:type="dcterms:W3CDTF">2026-10-09T17:47:19Z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0x0101008B05A9F4D292074ABE70D874E86E98F1</vt:lpwstr>
  </property>
  <property fmtid="{D5CDD505-2E9C-101B-9397-08002B2CF9AE}" pid="3" name="MediaServiceImageTags">
    <vt:lpwstr/>
  </property>
  <property fmtid="{D5CDD505-2E9C-101B-9397-08002B2CF9AE}" pid="4" name="MSIP_Label_c376bc99-b2d9-4c72-8373-71b8b88f3815_Enabled">
    <vt:lpwstr>true</vt:lpwstr>
  </property>
  <property fmtid="{D5CDD505-2E9C-101B-9397-08002B2CF9AE}" pid="5" name="MSIP_Label_c376bc99-b2d9-4c72-8373-71b8b88f3815_SetDate">
    <vt:lpwstr>2026-04-10T20:43:13Z</vt:lpwstr>
  </property>
  <property fmtid="{D5CDD505-2E9C-101B-9397-08002B2CF9AE}" pid="6" name="MSIP_Label_c376bc99-b2d9-4c72-8373-71b8b88f3815_Method">
    <vt:lpwstr>Standard</vt:lpwstr>
  </property>
  <property fmtid="{D5CDD505-2E9C-101B-9397-08002B2CF9AE}" pid="7" name="MSIP_Label_c376bc99-b2d9-4c72-8373-71b8b88f3815_Name">
    <vt:lpwstr>Internal Use Only</vt:lpwstr>
  </property>
  <property fmtid="{D5CDD505-2E9C-101B-9397-08002B2CF9AE}" pid="8" name="MSIP_Label_c376bc99-b2d9-4c72-8373-71b8b88f3815_SiteId">
    <vt:lpwstr>23b2cc00-e776-44cb-a980-c7c90c455026</vt:lpwstr>
  </property>
  <property fmtid="{D5CDD505-2E9C-101B-9397-08002B2CF9AE}" pid="9" name="MSIP_Label_c376bc99-b2d9-4c72-8373-71b8b88f3815_ActionId">
    <vt:lpwstr>d359e060-a187-4653-b2cb-337a5262bf5d</vt:lpwstr>
  </property>
  <property fmtid="{D5CDD505-2E9C-101B-9397-08002B2CF9AE}" pid="10" name="MSIP_Label_c376bc99-b2d9-4c72-8373-71b8b88f3815_ContentBits">
    <vt:lpwstr>0</vt:lpwstr>
  </property>
  <property fmtid="{D5CDD505-2E9C-101B-9397-08002B2CF9AE}" pid="11" name="MSIP_Label_c376bc99-b2d9-4c72-8373-71b8b88f3815_Tag">
    <vt:lpwstr>10, 3, 0, 1</vt:lpwstr>
  </property>
</Properties>
</file>